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
    </mc:Choice>
  </mc:AlternateContent>
  <bookViews>
    <workbookView xWindow="648" yWindow="132" windowWidth="10608" windowHeight="9816"/>
  </bookViews>
  <sheets>
    <sheet name="Inhalt" sheetId="18" r:id="rId1"/>
    <sheet name="I H-Gas" sheetId="6" r:id="rId2"/>
    <sheet name="I L-Gas" sheetId="16" r:id="rId3"/>
    <sheet name="II Standorte" sheetId="1" r:id="rId4"/>
    <sheet name="II Knoten" sheetId="2" r:id="rId5"/>
    <sheet name="II Stützpunkte" sheetId="17" r:id="rId6"/>
    <sheet name="II Leitungen und Leitungsab." sheetId="9" r:id="rId7"/>
    <sheet name="II Druckregler" sheetId="14" r:id="rId8"/>
    <sheet name="II Verdichter" sheetId="3" r:id="rId9"/>
    <sheet name="II NKP und NAP" sheetId="4" r:id="rId10"/>
    <sheet name="Erläuterungen der FNB" sheetId="13" r:id="rId11"/>
    <sheet name="Konsistenzprüfung" sheetId="15" r:id="rId12"/>
    <sheet name="Altdaten" sheetId="19" state="veryHidden" r:id="rId13"/>
    <sheet name="Liste" sheetId="10" state="veryHidden" r:id="rId14"/>
  </sheets>
  <definedNames>
    <definedName name="_xlnm._FilterDatabase" localSheetId="10" hidden="1">'Erläuterungen der FNB'!$B$6:$Q$6</definedName>
    <definedName name="_xlnm._FilterDatabase" localSheetId="7" hidden="1">'II Druckregler'!$B$6:$AI$6</definedName>
    <definedName name="_xlnm._FilterDatabase" localSheetId="4" hidden="1">'II Knoten'!$A$6:$K$6</definedName>
    <definedName name="_xlnm._FilterDatabase" localSheetId="6" hidden="1">'II Leitungen und Leitungsab.'!$B$7:$AS$7</definedName>
    <definedName name="_xlnm._FilterDatabase" localSheetId="9" hidden="1">'II NKP und NAP'!$B$6:$AQ$6</definedName>
    <definedName name="_xlnm._FilterDatabase" localSheetId="3" hidden="1">'II Standorte'!$A$8:$I$8</definedName>
    <definedName name="_xlnm._FilterDatabase" localSheetId="5" hidden="1">'II Stützpunkte'!$A$6:$G$6</definedName>
    <definedName name="_xlnm._FilterDatabase" localSheetId="8" hidden="1">'II Verdichter'!$B$6:$AQ$6</definedName>
    <definedName name="_xlnm._FilterDatabase" localSheetId="11" hidden="1">Konsistenzprüfung!$A$10:$M$10</definedName>
    <definedName name="_xlnm.Print_Area" localSheetId="1">'I H-Gas'!$A$1:$V$91</definedName>
    <definedName name="_xlnm.Print_Area" localSheetId="2">'I L-Gas'!$A$1:$V$91</definedName>
    <definedName name="_xlnm.Print_Area" localSheetId="7">'II Druckregler'!$A$1:$AI$507</definedName>
    <definedName name="_xlnm.Print_Area" localSheetId="4">'II Knoten'!$A$1:$K$507</definedName>
    <definedName name="_xlnm.Print_Area" localSheetId="6">'II Leitungen und Leitungsab.'!$A$1:$AS$508</definedName>
    <definedName name="_xlnm.Print_Area" localSheetId="9">'II NKP und NAP'!$A$1:$AQ$507</definedName>
    <definedName name="_xlnm.Print_Area" localSheetId="3">'II Standorte'!$A$1:$I$508</definedName>
    <definedName name="_xlnm.Print_Area" localSheetId="5">'II Stützpunkte'!$A$1:$G$507</definedName>
    <definedName name="_xlnm.Print_Area" localSheetId="8">'II Verdichter'!$A$1:$AQ$507</definedName>
    <definedName name="_xlnm.Print_Area" localSheetId="11">Konsistenzprüfung!$A$1:$M$392</definedName>
  </definedNames>
  <calcPr calcId="162913"/>
</workbook>
</file>

<file path=xl/calcChain.xml><?xml version="1.0" encoding="utf-8"?>
<calcChain xmlns="http://schemas.openxmlformats.org/spreadsheetml/2006/main">
  <c r="AN9" i="9" l="1"/>
  <c r="B16" i="15" l="1"/>
  <c r="B17" i="15" s="1"/>
  <c r="B20" i="15" s="1"/>
  <c r="B21" i="15" s="1"/>
  <c r="B24" i="15" s="1"/>
  <c r="B25" i="15" s="1"/>
  <c r="B28" i="15" s="1"/>
  <c r="B29" i="15" s="1"/>
  <c r="B32" i="15" s="1"/>
  <c r="B33" i="15" s="1"/>
  <c r="B41" i="15" s="1"/>
  <c r="B42" i="15" s="1"/>
  <c r="B45" i="15" s="1"/>
  <c r="B46" i="15" s="1"/>
  <c r="B49" i="15" s="1"/>
  <c r="B50" i="15" s="1"/>
  <c r="B53" i="15" s="1"/>
  <c r="B54" i="15" s="1"/>
  <c r="B57" i="15" s="1"/>
  <c r="B58" i="15" s="1"/>
  <c r="B66" i="15" s="1"/>
  <c r="B67" i="15" s="1"/>
  <c r="B68" i="15" s="1"/>
  <c r="B71" i="15" s="1"/>
  <c r="B72" i="15" l="1"/>
  <c r="B73" i="15" s="1"/>
  <c r="B76" i="15" s="1"/>
  <c r="B77" i="15" s="1"/>
  <c r="B78" i="15" s="1"/>
  <c r="B81" i="15" s="1"/>
  <c r="B82" i="15" s="1"/>
  <c r="B83" i="15" s="1"/>
  <c r="B91" i="15" s="1"/>
  <c r="B92" i="15" s="1"/>
  <c r="B93" i="15" s="1"/>
  <c r="B96" i="15" s="1"/>
  <c r="B97" i="15" s="1"/>
  <c r="B98" i="15" s="1"/>
  <c r="B101" i="15" s="1"/>
  <c r="B102" i="15" s="1"/>
  <c r="B103" i="15" s="1"/>
  <c r="B106" i="15" s="1"/>
  <c r="B107" i="15" s="1"/>
  <c r="B108" i="15" s="1"/>
  <c r="B115" i="15" s="1"/>
  <c r="B116" i="15" s="1"/>
  <c r="B117" i="15" s="1"/>
  <c r="B119" i="15" s="1"/>
  <c r="B120" i="15" s="1"/>
  <c r="B121" i="15" s="1"/>
  <c r="B123" i="15" s="1"/>
  <c r="B124" i="15" s="1"/>
  <c r="B125" i="15" s="1"/>
  <c r="B127" i="15" s="1"/>
  <c r="B128" i="15" s="1"/>
  <c r="B129" i="15" s="1"/>
  <c r="B131" i="15" s="1"/>
  <c r="B132" i="15" s="1"/>
  <c r="B133" i="15" s="1"/>
  <c r="B135" i="15" s="1"/>
  <c r="B136" i="15" s="1"/>
  <c r="B137" i="15" s="1"/>
  <c r="B139" i="15" s="1"/>
  <c r="B140" i="15" s="1"/>
  <c r="B141" i="15" s="1"/>
  <c r="B143" i="15" s="1"/>
  <c r="B144" i="15" s="1"/>
  <c r="B145" i="15" s="1"/>
  <c r="B147" i="15" s="1"/>
  <c r="B148" i="15" s="1"/>
  <c r="B149" i="15" s="1"/>
  <c r="B151" i="15" s="1"/>
  <c r="B152" i="15" s="1"/>
  <c r="B153" i="15" s="1"/>
  <c r="B155" i="15" s="1"/>
  <c r="B156" i="15" s="1"/>
  <c r="B157" i="15" s="1"/>
  <c r="B159" i="15" s="1"/>
  <c r="B160" i="15" s="1"/>
  <c r="B161" i="15" s="1"/>
  <c r="B163" i="15" s="1"/>
  <c r="B164" i="15" s="1"/>
  <c r="B165" i="15" s="1"/>
  <c r="B167" i="15" s="1"/>
  <c r="B168" i="15" s="1"/>
  <c r="B169" i="15" s="1"/>
  <c r="B171" i="15" s="1"/>
  <c r="B172" i="15" s="1"/>
  <c r="B173" i="15" s="1"/>
  <c r="B175" i="15" s="1"/>
  <c r="B176" i="15" s="1"/>
  <c r="B177" i="15" s="1"/>
  <c r="B184" i="15" s="1"/>
  <c r="B185" i="15" s="1"/>
  <c r="B186" i="15" s="1"/>
  <c r="B188" i="15" s="1"/>
  <c r="B189" i="15" s="1"/>
  <c r="B190" i="15" s="1"/>
  <c r="B192" i="15" s="1"/>
  <c r="B193" i="15" s="1"/>
  <c r="B194" i="15" s="1"/>
  <c r="B196" i="15" s="1"/>
  <c r="B197" i="15" s="1"/>
  <c r="B198" i="15" s="1"/>
  <c r="B200" i="15" s="1"/>
  <c r="B201" i="15" s="1"/>
  <c r="B202" i="15" s="1"/>
  <c r="B204" i="15" s="1"/>
  <c r="B205" i="15" s="1"/>
  <c r="B206" i="15" s="1"/>
  <c r="B208" i="15" s="1"/>
  <c r="B209" i="15" s="1"/>
  <c r="B210" i="15" s="1"/>
  <c r="B212" i="15" s="1"/>
  <c r="B213" i="15" s="1"/>
  <c r="B214" i="15" s="1"/>
  <c r="B216" i="15" s="1"/>
  <c r="B217" i="15" s="1"/>
  <c r="B218" i="15" s="1"/>
  <c r="B220" i="15" s="1"/>
  <c r="B221" i="15" s="1"/>
  <c r="B222" i="15" s="1"/>
  <c r="B224" i="15" s="1"/>
  <c r="B225" i="15" s="1"/>
  <c r="B226" i="15" s="1"/>
  <c r="B228" i="15" s="1"/>
  <c r="B229" i="15" s="1"/>
  <c r="B230" i="15" s="1"/>
  <c r="B232" i="15" s="1"/>
  <c r="B233" i="15" s="1"/>
  <c r="B234" i="15" s="1"/>
  <c r="B236" i="15" s="1"/>
  <c r="B237" i="15" s="1"/>
  <c r="B238" i="15" s="1"/>
  <c r="B240" i="15" s="1"/>
  <c r="B241" i="15" s="1"/>
  <c r="B242" i="15" s="1"/>
  <c r="B244" i="15" s="1"/>
  <c r="B245" i="15" s="1"/>
  <c r="B246" i="15" s="1"/>
  <c r="B253" i="15" s="1"/>
  <c r="B254" i="15" s="1"/>
  <c r="B255" i="15" s="1"/>
  <c r="B257" i="15" s="1"/>
  <c r="B258" i="15" s="1"/>
  <c r="B259" i="15" s="1"/>
  <c r="B261" i="15" s="1"/>
  <c r="B262" i="15" s="1"/>
  <c r="B263" i="15" s="1"/>
  <c r="B265" i="15" s="1"/>
  <c r="B266" i="15" s="1"/>
  <c r="B267" i="15" s="1"/>
  <c r="B269" i="15" s="1"/>
  <c r="B270" i="15" s="1"/>
  <c r="B271" i="15" s="1"/>
  <c r="B273" i="15" s="1"/>
  <c r="B274" i="15" s="1"/>
  <c r="B275" i="15" s="1"/>
  <c r="B277" i="15" s="1"/>
  <c r="B278" i="15" s="1"/>
  <c r="B279" i="15" s="1"/>
  <c r="B281" i="15" l="1"/>
  <c r="B282" i="15" s="1"/>
  <c r="B283" i="15" s="1"/>
  <c r="B285" i="15" s="1"/>
  <c r="B286" i="15" s="1"/>
  <c r="B287" i="15" s="1"/>
  <c r="B289" i="15" s="1"/>
  <c r="B290" i="15" s="1"/>
  <c r="B291" i="15" s="1"/>
  <c r="B293" i="15" s="1"/>
  <c r="B294" i="15" s="1"/>
  <c r="B295" i="15" s="1"/>
  <c r="B297" i="15" s="1"/>
  <c r="B298" i="15" s="1"/>
  <c r="B299" i="15" s="1"/>
  <c r="B301" i="15" s="1"/>
  <c r="B302" i="15" s="1"/>
  <c r="B303" i="15" s="1"/>
  <c r="B305" i="15" s="1"/>
  <c r="B306" i="15" s="1"/>
  <c r="B307" i="15" s="1"/>
  <c r="B309" i="15" s="1"/>
  <c r="B310" i="15" s="1"/>
  <c r="B311" i="15" s="1"/>
  <c r="B313" i="15" s="1"/>
  <c r="B314" i="15" s="1"/>
  <c r="B315" i="15" s="1"/>
  <c r="B317" i="15" s="1"/>
  <c r="B318" i="15" s="1"/>
  <c r="B319" i="15" s="1"/>
  <c r="B321" i="15" s="1"/>
  <c r="B322" i="15" s="1"/>
  <c r="B323" i="15" s="1"/>
  <c r="B325" i="15" s="1"/>
  <c r="B326" i="15" s="1"/>
  <c r="B327" i="15" s="1"/>
  <c r="B329" i="15" s="1"/>
  <c r="B330" i="15" s="1"/>
  <c r="B331" i="15" s="1"/>
  <c r="B333" i="15" s="1"/>
  <c r="B334" i="15" s="1"/>
  <c r="B335" i="15" s="1"/>
  <c r="B337" i="15" s="1"/>
  <c r="B338" i="15" s="1"/>
  <c r="B339" i="15" s="1"/>
  <c r="B341" i="15" s="1"/>
  <c r="B342" i="15" s="1"/>
  <c r="B343" i="15" s="1"/>
  <c r="B345" i="15" s="1"/>
  <c r="B346" i="15" s="1"/>
  <c r="B347" i="15" s="1"/>
  <c r="B349" i="15" s="1"/>
  <c r="B350" i="15" s="1"/>
  <c r="B351" i="15" s="1"/>
  <c r="B353" i="15" s="1"/>
  <c r="B354" i="15" s="1"/>
  <c r="B355" i="15" s="1"/>
  <c r="B357" i="15" s="1"/>
  <c r="B358" i="15" s="1"/>
  <c r="B359" i="15" s="1"/>
  <c r="B361" i="15" s="1"/>
  <c r="B362" i="15" s="1"/>
  <c r="B363" i="15" s="1"/>
  <c r="B365" i="15" s="1"/>
  <c r="B366" i="15" s="1"/>
  <c r="B367" i="15" s="1"/>
  <c r="B369" i="15" s="1"/>
  <c r="B370" i="15" s="1"/>
  <c r="B371" i="15" s="1"/>
  <c r="B373" i="15" s="1"/>
  <c r="B374" i="15" s="1"/>
  <c r="B375" i="15" s="1"/>
  <c r="B377" i="15" s="1"/>
  <c r="B378" i="15" s="1"/>
  <c r="B379" i="15" s="1"/>
  <c r="B381" i="15" s="1"/>
  <c r="B382" i="15" s="1"/>
  <c r="B383" i="15" s="1"/>
  <c r="B385" i="15" s="1"/>
  <c r="B386" i="15" s="1"/>
  <c r="B387" i="15" s="1"/>
  <c r="B389" i="15" s="1"/>
  <c r="B390" i="15" s="1"/>
  <c r="B391" i="15" s="1"/>
  <c r="I389" i="15"/>
  <c r="F387" i="15"/>
  <c r="F386" i="15"/>
  <c r="F385" i="15"/>
  <c r="F383" i="15"/>
  <c r="F382" i="15"/>
  <c r="F381" i="15"/>
  <c r="F379" i="15"/>
  <c r="F378" i="15"/>
  <c r="F377" i="15"/>
  <c r="F375" i="15"/>
  <c r="F374" i="15"/>
  <c r="F373" i="15"/>
  <c r="F371" i="15"/>
  <c r="F370" i="15"/>
  <c r="F369" i="15"/>
  <c r="F367" i="15"/>
  <c r="F366" i="15"/>
  <c r="F365" i="15"/>
  <c r="F337" i="15"/>
  <c r="F338" i="15"/>
  <c r="F339" i="15"/>
  <c r="F341" i="15"/>
  <c r="F342" i="15"/>
  <c r="F343" i="15"/>
  <c r="F345" i="15"/>
  <c r="F346" i="15"/>
  <c r="F347" i="15"/>
  <c r="F349" i="15"/>
  <c r="F350" i="15"/>
  <c r="F351" i="15"/>
  <c r="F353" i="15"/>
  <c r="F354" i="15"/>
  <c r="F355" i="15"/>
  <c r="F357" i="15"/>
  <c r="F358" i="15"/>
  <c r="F359" i="15"/>
  <c r="F60" i="6" l="1"/>
  <c r="I333" i="15" l="1"/>
  <c r="F331" i="15"/>
  <c r="F330" i="15"/>
  <c r="F329" i="15"/>
  <c r="F327" i="15"/>
  <c r="F326" i="15"/>
  <c r="F325" i="15"/>
  <c r="F323" i="15"/>
  <c r="F322" i="15"/>
  <c r="F321" i="15"/>
  <c r="F319" i="15"/>
  <c r="F318" i="15"/>
  <c r="F317" i="15"/>
  <c r="F315" i="15"/>
  <c r="F314" i="15"/>
  <c r="F313" i="15"/>
  <c r="F311" i="15"/>
  <c r="F310" i="15"/>
  <c r="F309" i="15"/>
  <c r="I305" i="15" l="1"/>
  <c r="F303" i="15"/>
  <c r="F302" i="15"/>
  <c r="F301" i="15"/>
  <c r="F299" i="15"/>
  <c r="F298" i="15"/>
  <c r="F297" i="15"/>
  <c r="F295" i="15"/>
  <c r="F294" i="15"/>
  <c r="F293" i="15"/>
  <c r="F291" i="15"/>
  <c r="F290" i="15"/>
  <c r="F289" i="15"/>
  <c r="F287" i="15"/>
  <c r="F286" i="15"/>
  <c r="F285" i="15"/>
  <c r="F283" i="15"/>
  <c r="F282" i="15"/>
  <c r="F281" i="15"/>
  <c r="I277" i="15"/>
  <c r="F274" i="15"/>
  <c r="F275" i="15"/>
  <c r="F273" i="15"/>
  <c r="F270" i="15"/>
  <c r="F271" i="15"/>
  <c r="F269" i="15"/>
  <c r="F266" i="15"/>
  <c r="F267" i="15"/>
  <c r="F265" i="15"/>
  <c r="F262" i="15"/>
  <c r="F263" i="15"/>
  <c r="F261" i="15"/>
  <c r="F259" i="15"/>
  <c r="F258" i="15"/>
  <c r="F257" i="15"/>
  <c r="F254" i="15"/>
  <c r="F255" i="15"/>
  <c r="F253" i="15"/>
  <c r="I258" i="15"/>
  <c r="I262" i="15"/>
  <c r="I266" i="15"/>
  <c r="I270" i="15"/>
  <c r="I274" i="15"/>
  <c r="I278" i="15"/>
  <c r="I282" i="15"/>
  <c r="I286" i="15"/>
  <c r="I290" i="15"/>
  <c r="I294" i="15"/>
  <c r="I298" i="15"/>
  <c r="I302" i="15"/>
  <c r="I314" i="15"/>
  <c r="I318" i="15"/>
  <c r="I322" i="15"/>
  <c r="I326" i="15"/>
  <c r="I342" i="15"/>
  <c r="I346" i="15"/>
  <c r="I350" i="15"/>
  <c r="I354" i="15"/>
  <c r="I370" i="15"/>
  <c r="I374" i="15"/>
  <c r="I378" i="15"/>
  <c r="I382" i="15"/>
  <c r="I390" i="15"/>
  <c r="I254" i="15"/>
  <c r="I386" i="15" l="1"/>
  <c r="I391" i="15"/>
  <c r="K391" i="15" s="1"/>
  <c r="I366" i="15"/>
  <c r="I362" i="15"/>
  <c r="I358" i="15"/>
  <c r="I338" i="15"/>
  <c r="I334" i="15"/>
  <c r="I335" i="15" s="1"/>
  <c r="K335" i="15" s="1"/>
  <c r="I330" i="15"/>
  <c r="I310" i="15"/>
  <c r="I306" i="15"/>
  <c r="I307" i="15" s="1"/>
  <c r="K307" i="15" s="1"/>
  <c r="I279" i="15"/>
  <c r="K279" i="15" s="1"/>
  <c r="O89" i="16"/>
  <c r="O88" i="16"/>
  <c r="O85" i="16"/>
  <c r="O84" i="16"/>
  <c r="S79" i="16"/>
  <c r="O79" i="16"/>
  <c r="S74" i="16"/>
  <c r="O74" i="16"/>
  <c r="S73" i="16"/>
  <c r="O73" i="16"/>
  <c r="S66" i="16"/>
  <c r="O66" i="16"/>
  <c r="S61" i="16"/>
  <c r="O61" i="16"/>
  <c r="S60" i="16"/>
  <c r="O60" i="16"/>
  <c r="O89" i="6"/>
  <c r="O88" i="6"/>
  <c r="O85" i="6"/>
  <c r="O84" i="6"/>
  <c r="S79" i="6"/>
  <c r="O79" i="6"/>
  <c r="S74" i="6"/>
  <c r="O74" i="6"/>
  <c r="S73" i="6"/>
  <c r="O73" i="6"/>
  <c r="S66" i="6"/>
  <c r="O66" i="6"/>
  <c r="S61" i="6"/>
  <c r="O61" i="6"/>
  <c r="S60" i="6"/>
  <c r="O60" i="6"/>
  <c r="C12" i="18" l="1"/>
  <c r="C11" i="18"/>
  <c r="C10" i="18"/>
  <c r="C9" i="18"/>
  <c r="C8" i="18"/>
  <c r="C7" i="18"/>
  <c r="C6" i="18"/>
  <c r="C5" i="18"/>
  <c r="C21" i="18" l="1"/>
  <c r="C20" i="18"/>
  <c r="C19" i="18"/>
  <c r="C18" i="18"/>
  <c r="C17" i="18"/>
  <c r="C16" i="18"/>
  <c r="C15" i="18"/>
  <c r="C14" i="18"/>
  <c r="C13" i="18"/>
  <c r="B21" i="18"/>
  <c r="B20" i="18"/>
  <c r="B19" i="18"/>
  <c r="B18" i="18"/>
  <c r="B17" i="18"/>
  <c r="B16" i="18"/>
  <c r="B15" i="18"/>
  <c r="B14" i="18"/>
  <c r="B13" i="18"/>
  <c r="B12" i="18"/>
  <c r="B11" i="18"/>
  <c r="B10" i="18"/>
  <c r="B9" i="18"/>
  <c r="B8" i="18"/>
  <c r="B7" i="18"/>
  <c r="B6" i="18"/>
  <c r="B5" i="18"/>
  <c r="AP507" i="9" l="1"/>
  <c r="AP506" i="9"/>
  <c r="AP505" i="9"/>
  <c r="AP504" i="9"/>
  <c r="AP503" i="9"/>
  <c r="AP502" i="9"/>
  <c r="AP501" i="9"/>
  <c r="AP500" i="9"/>
  <c r="AP499" i="9"/>
  <c r="AP498" i="9"/>
  <c r="AP497" i="9"/>
  <c r="AP496" i="9"/>
  <c r="AP495" i="9"/>
  <c r="AP494" i="9"/>
  <c r="AP493" i="9"/>
  <c r="AP492" i="9"/>
  <c r="AP491" i="9"/>
  <c r="AP490" i="9"/>
  <c r="AP489" i="9"/>
  <c r="AP488" i="9"/>
  <c r="AP487" i="9"/>
  <c r="AP486" i="9"/>
  <c r="AP485" i="9"/>
  <c r="AP484" i="9"/>
  <c r="AP483" i="9"/>
  <c r="AP482" i="9"/>
  <c r="AP481" i="9"/>
  <c r="AP480" i="9"/>
  <c r="AP479" i="9"/>
  <c r="AP478" i="9"/>
  <c r="AP477" i="9"/>
  <c r="AP476" i="9"/>
  <c r="AP475" i="9"/>
  <c r="AP474" i="9"/>
  <c r="AP473" i="9"/>
  <c r="AP472" i="9"/>
  <c r="AP471" i="9"/>
  <c r="AP470" i="9"/>
  <c r="AP469" i="9"/>
  <c r="AP468" i="9"/>
  <c r="AP467" i="9"/>
  <c r="AP466" i="9"/>
  <c r="AP465" i="9"/>
  <c r="AP464" i="9"/>
  <c r="AP463" i="9"/>
  <c r="AP462" i="9"/>
  <c r="AP461" i="9"/>
  <c r="AP460" i="9"/>
  <c r="AP459" i="9"/>
  <c r="AP458" i="9"/>
  <c r="AP457" i="9"/>
  <c r="AP456" i="9"/>
  <c r="AP455" i="9"/>
  <c r="AP454" i="9"/>
  <c r="AP453" i="9"/>
  <c r="AP452" i="9"/>
  <c r="AP451" i="9"/>
  <c r="AP450" i="9"/>
  <c r="AP449" i="9"/>
  <c r="AP448" i="9"/>
  <c r="AP447" i="9"/>
  <c r="AP446" i="9"/>
  <c r="AP445" i="9"/>
  <c r="AP444" i="9"/>
  <c r="AP443" i="9"/>
  <c r="AP442" i="9"/>
  <c r="AP441" i="9"/>
  <c r="AP440" i="9"/>
  <c r="AP439" i="9"/>
  <c r="AP438" i="9"/>
  <c r="AP437" i="9"/>
  <c r="AP436" i="9"/>
  <c r="AP435" i="9"/>
  <c r="AP434" i="9"/>
  <c r="AP433" i="9"/>
  <c r="AP432" i="9"/>
  <c r="AP431" i="9"/>
  <c r="AP430" i="9"/>
  <c r="AP429" i="9"/>
  <c r="AP428" i="9"/>
  <c r="AP427" i="9"/>
  <c r="AP426" i="9"/>
  <c r="AP425" i="9"/>
  <c r="AP424" i="9"/>
  <c r="AP423" i="9"/>
  <c r="AP422" i="9"/>
  <c r="AP421" i="9"/>
  <c r="AP420" i="9"/>
  <c r="AP419" i="9"/>
  <c r="AP418" i="9"/>
  <c r="AP417" i="9"/>
  <c r="AP416" i="9"/>
  <c r="AP415" i="9"/>
  <c r="AP414" i="9"/>
  <c r="AP413" i="9"/>
  <c r="AP412" i="9"/>
  <c r="AP411" i="9"/>
  <c r="AP410" i="9"/>
  <c r="AP409" i="9"/>
  <c r="AP408" i="9"/>
  <c r="AP407" i="9"/>
  <c r="AP406" i="9"/>
  <c r="AP405" i="9"/>
  <c r="AP404" i="9"/>
  <c r="AP403" i="9"/>
  <c r="AP402" i="9"/>
  <c r="AP401" i="9"/>
  <c r="AP400" i="9"/>
  <c r="AP399" i="9"/>
  <c r="AP398" i="9"/>
  <c r="AP397" i="9"/>
  <c r="AP396" i="9"/>
  <c r="AP395" i="9"/>
  <c r="AP394" i="9"/>
  <c r="AP393" i="9"/>
  <c r="AP392" i="9"/>
  <c r="AP391" i="9"/>
  <c r="AP390" i="9"/>
  <c r="AP389" i="9"/>
  <c r="AP388" i="9"/>
  <c r="AP387" i="9"/>
  <c r="AP386" i="9"/>
  <c r="AP385" i="9"/>
  <c r="AP384" i="9"/>
  <c r="AP383" i="9"/>
  <c r="AP382" i="9"/>
  <c r="AP381" i="9"/>
  <c r="AP380" i="9"/>
  <c r="AP379" i="9"/>
  <c r="AP378" i="9"/>
  <c r="AP377" i="9"/>
  <c r="AP376" i="9"/>
  <c r="AP375" i="9"/>
  <c r="AP374" i="9"/>
  <c r="AP373" i="9"/>
  <c r="AP372" i="9"/>
  <c r="AP371" i="9"/>
  <c r="AP370" i="9"/>
  <c r="AP369" i="9"/>
  <c r="AP368" i="9"/>
  <c r="AP367" i="9"/>
  <c r="AP366" i="9"/>
  <c r="AP365" i="9"/>
  <c r="AP364" i="9"/>
  <c r="AP363" i="9"/>
  <c r="AP362" i="9"/>
  <c r="AP361" i="9"/>
  <c r="AP360" i="9"/>
  <c r="AP359" i="9"/>
  <c r="AP358" i="9"/>
  <c r="AP357" i="9"/>
  <c r="AP356" i="9"/>
  <c r="AP355" i="9"/>
  <c r="AP354" i="9"/>
  <c r="AP353" i="9"/>
  <c r="AP352" i="9"/>
  <c r="AP351" i="9"/>
  <c r="AP350" i="9"/>
  <c r="AP349" i="9"/>
  <c r="AP348" i="9"/>
  <c r="AP347" i="9"/>
  <c r="AP346" i="9"/>
  <c r="AP345" i="9"/>
  <c r="AP344" i="9"/>
  <c r="AP343" i="9"/>
  <c r="AP342" i="9"/>
  <c r="AP341" i="9"/>
  <c r="AP340" i="9"/>
  <c r="AP339" i="9"/>
  <c r="AP338" i="9"/>
  <c r="AP337" i="9"/>
  <c r="AP336" i="9"/>
  <c r="AP335" i="9"/>
  <c r="AP334" i="9"/>
  <c r="AP333" i="9"/>
  <c r="AP332" i="9"/>
  <c r="AP331" i="9"/>
  <c r="AP330" i="9"/>
  <c r="AP329" i="9"/>
  <c r="AP328" i="9"/>
  <c r="AP327" i="9"/>
  <c r="AP326" i="9"/>
  <c r="AP325" i="9"/>
  <c r="AP324" i="9"/>
  <c r="AP323" i="9"/>
  <c r="AP322" i="9"/>
  <c r="AP321" i="9"/>
  <c r="AP320" i="9"/>
  <c r="AP319" i="9"/>
  <c r="AP318" i="9"/>
  <c r="AP317" i="9"/>
  <c r="AP316" i="9"/>
  <c r="AP315" i="9"/>
  <c r="AP314" i="9"/>
  <c r="AP313" i="9"/>
  <c r="AP312" i="9"/>
  <c r="AP311" i="9"/>
  <c r="AP310" i="9"/>
  <c r="AP309" i="9"/>
  <c r="AP308" i="9"/>
  <c r="AP307" i="9"/>
  <c r="AP306" i="9"/>
  <c r="AP305" i="9"/>
  <c r="AP304" i="9"/>
  <c r="AP303" i="9"/>
  <c r="AP302" i="9"/>
  <c r="AP301" i="9"/>
  <c r="AP300" i="9"/>
  <c r="AP299" i="9"/>
  <c r="AP298" i="9"/>
  <c r="AP297" i="9"/>
  <c r="AP296" i="9"/>
  <c r="AP295" i="9"/>
  <c r="AP294" i="9"/>
  <c r="AP293" i="9"/>
  <c r="AP292" i="9"/>
  <c r="AP291" i="9"/>
  <c r="AP290" i="9"/>
  <c r="AP289" i="9"/>
  <c r="AP288" i="9"/>
  <c r="AP287" i="9"/>
  <c r="AP286" i="9"/>
  <c r="AP285" i="9"/>
  <c r="AP284" i="9"/>
  <c r="AP283" i="9"/>
  <c r="AP282" i="9"/>
  <c r="AP281" i="9"/>
  <c r="AP280" i="9"/>
  <c r="AP279" i="9"/>
  <c r="AP278" i="9"/>
  <c r="AP277" i="9"/>
  <c r="AP276" i="9"/>
  <c r="AP275" i="9"/>
  <c r="AP274" i="9"/>
  <c r="AP273" i="9"/>
  <c r="AP272" i="9"/>
  <c r="AP271" i="9"/>
  <c r="AP270" i="9"/>
  <c r="AP269" i="9"/>
  <c r="AP268" i="9"/>
  <c r="AP267" i="9"/>
  <c r="AP266" i="9"/>
  <c r="AP265" i="9"/>
  <c r="AP264" i="9"/>
  <c r="AP263" i="9"/>
  <c r="AP262" i="9"/>
  <c r="AP261" i="9"/>
  <c r="AP260" i="9"/>
  <c r="AP259" i="9"/>
  <c r="AP258" i="9"/>
  <c r="AP257" i="9"/>
  <c r="AP256" i="9"/>
  <c r="AP255" i="9"/>
  <c r="AP254" i="9"/>
  <c r="AP253" i="9"/>
  <c r="AP252" i="9"/>
  <c r="AP251" i="9"/>
  <c r="AP250" i="9"/>
  <c r="AP249" i="9"/>
  <c r="AP248" i="9"/>
  <c r="AP247" i="9"/>
  <c r="AP246" i="9"/>
  <c r="AP245" i="9"/>
  <c r="AP244" i="9"/>
  <c r="AP243" i="9"/>
  <c r="AP242" i="9"/>
  <c r="AP241" i="9"/>
  <c r="AP240" i="9"/>
  <c r="AP239" i="9"/>
  <c r="AP238" i="9"/>
  <c r="AP237" i="9"/>
  <c r="AP236" i="9"/>
  <c r="AP235" i="9"/>
  <c r="AP234" i="9"/>
  <c r="AP233" i="9"/>
  <c r="AP232" i="9"/>
  <c r="AP231" i="9"/>
  <c r="AP230" i="9"/>
  <c r="AP229" i="9"/>
  <c r="AP228" i="9"/>
  <c r="AP227" i="9"/>
  <c r="AP226" i="9"/>
  <c r="AP225" i="9"/>
  <c r="AP224" i="9"/>
  <c r="AP223" i="9"/>
  <c r="AP222" i="9"/>
  <c r="AP221" i="9"/>
  <c r="AP220" i="9"/>
  <c r="AP219" i="9"/>
  <c r="AP218" i="9"/>
  <c r="AP217" i="9"/>
  <c r="AP216" i="9"/>
  <c r="AP215" i="9"/>
  <c r="AP214" i="9"/>
  <c r="AP213" i="9"/>
  <c r="AP212" i="9"/>
  <c r="AP211" i="9"/>
  <c r="AP210" i="9"/>
  <c r="AP209" i="9"/>
  <c r="AP208" i="9"/>
  <c r="AP207" i="9"/>
  <c r="AP206" i="9"/>
  <c r="AP205" i="9"/>
  <c r="AP204" i="9"/>
  <c r="AP203" i="9"/>
  <c r="AP202" i="9"/>
  <c r="AP201" i="9"/>
  <c r="AP200" i="9"/>
  <c r="AP199" i="9"/>
  <c r="AP198" i="9"/>
  <c r="AP197" i="9"/>
  <c r="AP196" i="9"/>
  <c r="AP195" i="9"/>
  <c r="AP194" i="9"/>
  <c r="AP193" i="9"/>
  <c r="AP192" i="9"/>
  <c r="AP191" i="9"/>
  <c r="AP190" i="9"/>
  <c r="AP189" i="9"/>
  <c r="AP188" i="9"/>
  <c r="AP187" i="9"/>
  <c r="AP186" i="9"/>
  <c r="AP185" i="9"/>
  <c r="AP184" i="9"/>
  <c r="AP183" i="9"/>
  <c r="AP182" i="9"/>
  <c r="AP181" i="9"/>
  <c r="AP180" i="9"/>
  <c r="AP179" i="9"/>
  <c r="AP178" i="9"/>
  <c r="AP177" i="9"/>
  <c r="AP176" i="9"/>
  <c r="AP175" i="9"/>
  <c r="AP174" i="9"/>
  <c r="AP173" i="9"/>
  <c r="AP172" i="9"/>
  <c r="AP171" i="9"/>
  <c r="AP170" i="9"/>
  <c r="AP169" i="9"/>
  <c r="AP168" i="9"/>
  <c r="AP167" i="9"/>
  <c r="AP166" i="9"/>
  <c r="AP165" i="9"/>
  <c r="AP164" i="9"/>
  <c r="AP163" i="9"/>
  <c r="AP162" i="9"/>
  <c r="AP161" i="9"/>
  <c r="AP160" i="9"/>
  <c r="AP159" i="9"/>
  <c r="AP158" i="9"/>
  <c r="AP157" i="9"/>
  <c r="AP156" i="9"/>
  <c r="AP155" i="9"/>
  <c r="AP154" i="9"/>
  <c r="AP153" i="9"/>
  <c r="AP152" i="9"/>
  <c r="AP151" i="9"/>
  <c r="AP150" i="9"/>
  <c r="AP149" i="9"/>
  <c r="AP148" i="9"/>
  <c r="AP147" i="9"/>
  <c r="AP146" i="9"/>
  <c r="AP145" i="9"/>
  <c r="AP144" i="9"/>
  <c r="AP143" i="9"/>
  <c r="AP142" i="9"/>
  <c r="AP141" i="9"/>
  <c r="AP140" i="9"/>
  <c r="AP139" i="9"/>
  <c r="AP138" i="9"/>
  <c r="AP137" i="9"/>
  <c r="AP136" i="9"/>
  <c r="AP135" i="9"/>
  <c r="AP134" i="9"/>
  <c r="AP133" i="9"/>
  <c r="AP132" i="9"/>
  <c r="AP131" i="9"/>
  <c r="AP130" i="9"/>
  <c r="AP129" i="9"/>
  <c r="AP128" i="9"/>
  <c r="AP127" i="9"/>
  <c r="AP126" i="9"/>
  <c r="AP125" i="9"/>
  <c r="AP124" i="9"/>
  <c r="AP123" i="9"/>
  <c r="AP122" i="9"/>
  <c r="AP121" i="9"/>
  <c r="AP120" i="9"/>
  <c r="AP119" i="9"/>
  <c r="AP118" i="9"/>
  <c r="AP117" i="9"/>
  <c r="AP116" i="9"/>
  <c r="AP115" i="9"/>
  <c r="AP114" i="9"/>
  <c r="AP113" i="9"/>
  <c r="AP112" i="9"/>
  <c r="AP111" i="9"/>
  <c r="AP110" i="9"/>
  <c r="AP109" i="9"/>
  <c r="AP108" i="9"/>
  <c r="AP107" i="9"/>
  <c r="AP106" i="9"/>
  <c r="AP105" i="9"/>
  <c r="AP104" i="9"/>
  <c r="AP103" i="9"/>
  <c r="AP102" i="9"/>
  <c r="AP101" i="9"/>
  <c r="AP100" i="9"/>
  <c r="AP99" i="9"/>
  <c r="AP98" i="9"/>
  <c r="AP97" i="9"/>
  <c r="AP96" i="9"/>
  <c r="AP95" i="9"/>
  <c r="AP94" i="9"/>
  <c r="AP93" i="9"/>
  <c r="AP92" i="9"/>
  <c r="AP91" i="9"/>
  <c r="AP90" i="9"/>
  <c r="AP89" i="9"/>
  <c r="AP88" i="9"/>
  <c r="AP87" i="9"/>
  <c r="AP86" i="9"/>
  <c r="AP85" i="9"/>
  <c r="AP84" i="9"/>
  <c r="AP83" i="9"/>
  <c r="AP82" i="9"/>
  <c r="AP81" i="9"/>
  <c r="AP80" i="9"/>
  <c r="AP79" i="9"/>
  <c r="AP78" i="9"/>
  <c r="AP77" i="9"/>
  <c r="AP76" i="9"/>
  <c r="AP75" i="9"/>
  <c r="AP74" i="9"/>
  <c r="AP73" i="9"/>
  <c r="AP72" i="9"/>
  <c r="AP71" i="9"/>
  <c r="AP70" i="9"/>
  <c r="AP69" i="9"/>
  <c r="AP68" i="9"/>
  <c r="AP67" i="9"/>
  <c r="AP66" i="9"/>
  <c r="AP65" i="9"/>
  <c r="AP64" i="9"/>
  <c r="AP63" i="9"/>
  <c r="AP62" i="9"/>
  <c r="AP61" i="9"/>
  <c r="AP60" i="9"/>
  <c r="AP59" i="9"/>
  <c r="AP58" i="9"/>
  <c r="AP57" i="9"/>
  <c r="AP56" i="9"/>
  <c r="AP55" i="9"/>
  <c r="AP54" i="9"/>
  <c r="AP53" i="9"/>
  <c r="AP52" i="9"/>
  <c r="AP51" i="9"/>
  <c r="AP50" i="9"/>
  <c r="AP49" i="9"/>
  <c r="AP48" i="9"/>
  <c r="AP47" i="9"/>
  <c r="AP46" i="9"/>
  <c r="AP45" i="9"/>
  <c r="AP44" i="9"/>
  <c r="AP43" i="9"/>
  <c r="AP42" i="9"/>
  <c r="AP41" i="9"/>
  <c r="AP40" i="9"/>
  <c r="AP39" i="9"/>
  <c r="AP38" i="9"/>
  <c r="AP37" i="9"/>
  <c r="AP36" i="9"/>
  <c r="AP35" i="9"/>
  <c r="AP34" i="9"/>
  <c r="AP33" i="9"/>
  <c r="AP32" i="9"/>
  <c r="AP31" i="9"/>
  <c r="AP30" i="9"/>
  <c r="AP29" i="9"/>
  <c r="AP28" i="9"/>
  <c r="AP27" i="9"/>
  <c r="AP26" i="9"/>
  <c r="AP25" i="9"/>
  <c r="AP24" i="9"/>
  <c r="AP23" i="9"/>
  <c r="AP22" i="9"/>
  <c r="AP21" i="9"/>
  <c r="AP20" i="9"/>
  <c r="AP19" i="9"/>
  <c r="AP18" i="9"/>
  <c r="AP17" i="9"/>
  <c r="AP16" i="9"/>
  <c r="AP15" i="9"/>
  <c r="AP14" i="9"/>
  <c r="AP13" i="9"/>
  <c r="AP12" i="9"/>
  <c r="AP11" i="9"/>
  <c r="AP10" i="9"/>
  <c r="AP9" i="9"/>
  <c r="AP8" i="9"/>
  <c r="AL8" i="3" l="1"/>
  <c r="AN8" i="3"/>
  <c r="AP8" i="3"/>
  <c r="AL9" i="3"/>
  <c r="AN9" i="3"/>
  <c r="AP9" i="3"/>
  <c r="AL10" i="3"/>
  <c r="AN10" i="3"/>
  <c r="AP10" i="3"/>
  <c r="AL11" i="3"/>
  <c r="AN11" i="3"/>
  <c r="AP11" i="3"/>
  <c r="AL12" i="3"/>
  <c r="AN12" i="3"/>
  <c r="AP12" i="3"/>
  <c r="AL13" i="3"/>
  <c r="AN13" i="3"/>
  <c r="AP13" i="3"/>
  <c r="AL14" i="3"/>
  <c r="AN14" i="3"/>
  <c r="AP14" i="3"/>
  <c r="AL15" i="3"/>
  <c r="AN15" i="3"/>
  <c r="AP15" i="3"/>
  <c r="AL16" i="3"/>
  <c r="AN16" i="3"/>
  <c r="AP16" i="3"/>
  <c r="AL17" i="3"/>
  <c r="AN17" i="3"/>
  <c r="AP17" i="3"/>
  <c r="AL18" i="3"/>
  <c r="AN18" i="3"/>
  <c r="AP18" i="3"/>
  <c r="AL19" i="3"/>
  <c r="AN19" i="3"/>
  <c r="AP19" i="3"/>
  <c r="AL20" i="3"/>
  <c r="AN20" i="3"/>
  <c r="AP20" i="3"/>
  <c r="AL21" i="3"/>
  <c r="AN21" i="3"/>
  <c r="AP21" i="3"/>
  <c r="AL22" i="3"/>
  <c r="AN22" i="3"/>
  <c r="AP22" i="3"/>
  <c r="AL23" i="3"/>
  <c r="AN23" i="3"/>
  <c r="AP23" i="3"/>
  <c r="AL24" i="3"/>
  <c r="AN24" i="3"/>
  <c r="AP24" i="3"/>
  <c r="AL25" i="3"/>
  <c r="AN25" i="3"/>
  <c r="AP25" i="3"/>
  <c r="AL26" i="3"/>
  <c r="AN26" i="3"/>
  <c r="AP26" i="3"/>
  <c r="AL27" i="3"/>
  <c r="AN27" i="3"/>
  <c r="AP27" i="3"/>
  <c r="AL28" i="3"/>
  <c r="AN28" i="3"/>
  <c r="AP28" i="3"/>
  <c r="AL29" i="3"/>
  <c r="AN29" i="3"/>
  <c r="AP29" i="3"/>
  <c r="AL30" i="3"/>
  <c r="AN30" i="3"/>
  <c r="AP30" i="3"/>
  <c r="AL31" i="3"/>
  <c r="AN31" i="3"/>
  <c r="AP31" i="3"/>
  <c r="AL32" i="3"/>
  <c r="AN32" i="3"/>
  <c r="AP32" i="3"/>
  <c r="AL33" i="3"/>
  <c r="AN33" i="3"/>
  <c r="AP33" i="3"/>
  <c r="AL34" i="3"/>
  <c r="AN34" i="3"/>
  <c r="AP34" i="3"/>
  <c r="AL35" i="3"/>
  <c r="AN35" i="3"/>
  <c r="AP35" i="3"/>
  <c r="AL36" i="3"/>
  <c r="AN36" i="3"/>
  <c r="AP36" i="3"/>
  <c r="AL37" i="3"/>
  <c r="AN37" i="3"/>
  <c r="AP37" i="3"/>
  <c r="AL38" i="3"/>
  <c r="AN38" i="3"/>
  <c r="AP38" i="3"/>
  <c r="AL39" i="3"/>
  <c r="AN39" i="3"/>
  <c r="AP39" i="3"/>
  <c r="AL40" i="3"/>
  <c r="AN40" i="3"/>
  <c r="AP40" i="3"/>
  <c r="AL41" i="3"/>
  <c r="AN41" i="3"/>
  <c r="AP41" i="3"/>
  <c r="AL42" i="3"/>
  <c r="AN42" i="3"/>
  <c r="AP42" i="3"/>
  <c r="AL43" i="3"/>
  <c r="AN43" i="3"/>
  <c r="AP43" i="3"/>
  <c r="AL44" i="3"/>
  <c r="AN44" i="3"/>
  <c r="AP44" i="3"/>
  <c r="AL45" i="3"/>
  <c r="AN45" i="3"/>
  <c r="AP45" i="3"/>
  <c r="AL46" i="3"/>
  <c r="AN46" i="3"/>
  <c r="AP46" i="3"/>
  <c r="AL47" i="3"/>
  <c r="AN47" i="3"/>
  <c r="AP47" i="3"/>
  <c r="AL48" i="3"/>
  <c r="AN48" i="3"/>
  <c r="AP48" i="3"/>
  <c r="AL49" i="3"/>
  <c r="AN49" i="3"/>
  <c r="AP49" i="3"/>
  <c r="AL50" i="3"/>
  <c r="AN50" i="3"/>
  <c r="AP50" i="3"/>
  <c r="AL51" i="3"/>
  <c r="AN51" i="3"/>
  <c r="AP51" i="3"/>
  <c r="AL52" i="3"/>
  <c r="AN52" i="3"/>
  <c r="AP52" i="3"/>
  <c r="AL53" i="3"/>
  <c r="AN53" i="3"/>
  <c r="AP53" i="3"/>
  <c r="AL54" i="3"/>
  <c r="AN54" i="3"/>
  <c r="AP54" i="3"/>
  <c r="AL55" i="3"/>
  <c r="AN55" i="3"/>
  <c r="AP55" i="3"/>
  <c r="AL56" i="3"/>
  <c r="AN56" i="3"/>
  <c r="AP56" i="3"/>
  <c r="AL57" i="3"/>
  <c r="AN57" i="3"/>
  <c r="AP57" i="3"/>
  <c r="AL58" i="3"/>
  <c r="AN58" i="3"/>
  <c r="AP58" i="3"/>
  <c r="AL59" i="3"/>
  <c r="AN59" i="3"/>
  <c r="AP59" i="3"/>
  <c r="AL60" i="3"/>
  <c r="AN60" i="3"/>
  <c r="AP60" i="3"/>
  <c r="AL61" i="3"/>
  <c r="AN61" i="3"/>
  <c r="AP61" i="3"/>
  <c r="AL62" i="3"/>
  <c r="AN62" i="3"/>
  <c r="AP62" i="3"/>
  <c r="AL63" i="3"/>
  <c r="AN63" i="3"/>
  <c r="AP63" i="3"/>
  <c r="AL64" i="3"/>
  <c r="AN64" i="3"/>
  <c r="AP64" i="3"/>
  <c r="AL65" i="3"/>
  <c r="AN65" i="3"/>
  <c r="AP65" i="3"/>
  <c r="AL66" i="3"/>
  <c r="AN66" i="3"/>
  <c r="AP66" i="3"/>
  <c r="AL67" i="3"/>
  <c r="AN67" i="3"/>
  <c r="AP67" i="3"/>
  <c r="AL68" i="3"/>
  <c r="AN68" i="3"/>
  <c r="AP68" i="3"/>
  <c r="AL69" i="3"/>
  <c r="AN69" i="3"/>
  <c r="AP69" i="3"/>
  <c r="AL70" i="3"/>
  <c r="AN70" i="3"/>
  <c r="AP70" i="3"/>
  <c r="AL71" i="3"/>
  <c r="AN71" i="3"/>
  <c r="AP71" i="3"/>
  <c r="AL72" i="3"/>
  <c r="AN72" i="3"/>
  <c r="AP72" i="3"/>
  <c r="AL73" i="3"/>
  <c r="AN73" i="3"/>
  <c r="AP73" i="3"/>
  <c r="AL74" i="3"/>
  <c r="AN74" i="3"/>
  <c r="AP74" i="3"/>
  <c r="AL75" i="3"/>
  <c r="AN75" i="3"/>
  <c r="AP75" i="3"/>
  <c r="AL76" i="3"/>
  <c r="AN76" i="3"/>
  <c r="AP76" i="3"/>
  <c r="AL77" i="3"/>
  <c r="AN77" i="3"/>
  <c r="AP77" i="3"/>
  <c r="AL78" i="3"/>
  <c r="AN78" i="3"/>
  <c r="AP78" i="3"/>
  <c r="AL79" i="3"/>
  <c r="AN79" i="3"/>
  <c r="AP79" i="3"/>
  <c r="AL80" i="3"/>
  <c r="AN80" i="3"/>
  <c r="AP80" i="3"/>
  <c r="AL81" i="3"/>
  <c r="AN81" i="3"/>
  <c r="AP81" i="3"/>
  <c r="AL82" i="3"/>
  <c r="AN82" i="3"/>
  <c r="AP82" i="3"/>
  <c r="AL83" i="3"/>
  <c r="AN83" i="3"/>
  <c r="AP83" i="3"/>
  <c r="AL84" i="3"/>
  <c r="AN84" i="3"/>
  <c r="AP84" i="3"/>
  <c r="AL85" i="3"/>
  <c r="AN85" i="3"/>
  <c r="AP85" i="3"/>
  <c r="AL86" i="3"/>
  <c r="AN86" i="3"/>
  <c r="AP86" i="3"/>
  <c r="AL87" i="3"/>
  <c r="AN87" i="3"/>
  <c r="AP87" i="3"/>
  <c r="AL88" i="3"/>
  <c r="AN88" i="3"/>
  <c r="AP88" i="3"/>
  <c r="AL89" i="3"/>
  <c r="AN89" i="3"/>
  <c r="AP89" i="3"/>
  <c r="AL90" i="3"/>
  <c r="AN90" i="3"/>
  <c r="AP90" i="3"/>
  <c r="AL91" i="3"/>
  <c r="AN91" i="3"/>
  <c r="AP91" i="3"/>
  <c r="AL92" i="3"/>
  <c r="AN92" i="3"/>
  <c r="AP92" i="3"/>
  <c r="AL93" i="3"/>
  <c r="AN93" i="3"/>
  <c r="AP93" i="3"/>
  <c r="AL94" i="3"/>
  <c r="AN94" i="3"/>
  <c r="AP94" i="3"/>
  <c r="AL95" i="3"/>
  <c r="AN95" i="3"/>
  <c r="AP95" i="3"/>
  <c r="AL96" i="3"/>
  <c r="AN96" i="3"/>
  <c r="AP96" i="3"/>
  <c r="AL97" i="3"/>
  <c r="AN97" i="3"/>
  <c r="AP97" i="3"/>
  <c r="AL98" i="3"/>
  <c r="AN98" i="3"/>
  <c r="AP98" i="3"/>
  <c r="AL99" i="3"/>
  <c r="AN99" i="3"/>
  <c r="AP99" i="3"/>
  <c r="AL100" i="3"/>
  <c r="AN100" i="3"/>
  <c r="AP100" i="3"/>
  <c r="AL101" i="3"/>
  <c r="AN101" i="3"/>
  <c r="AP101" i="3"/>
  <c r="AL102" i="3"/>
  <c r="AN102" i="3"/>
  <c r="AP102" i="3"/>
  <c r="AL103" i="3"/>
  <c r="AN103" i="3"/>
  <c r="AP103" i="3"/>
  <c r="AL104" i="3"/>
  <c r="AN104" i="3"/>
  <c r="AP104" i="3"/>
  <c r="AL105" i="3"/>
  <c r="AN105" i="3"/>
  <c r="AP105" i="3"/>
  <c r="AL106" i="3"/>
  <c r="AN106" i="3"/>
  <c r="AP106" i="3"/>
  <c r="AL107" i="3"/>
  <c r="AN107" i="3"/>
  <c r="AP107" i="3"/>
  <c r="AL108" i="3"/>
  <c r="AN108" i="3"/>
  <c r="AP108" i="3"/>
  <c r="AL109" i="3"/>
  <c r="AN109" i="3"/>
  <c r="AP109" i="3"/>
  <c r="AL110" i="3"/>
  <c r="AN110" i="3"/>
  <c r="AP110" i="3"/>
  <c r="AL111" i="3"/>
  <c r="AN111" i="3"/>
  <c r="AP111" i="3"/>
  <c r="AL112" i="3"/>
  <c r="AN112" i="3"/>
  <c r="AP112" i="3"/>
  <c r="AL113" i="3"/>
  <c r="AN113" i="3"/>
  <c r="AP113" i="3"/>
  <c r="AL114" i="3"/>
  <c r="AN114" i="3"/>
  <c r="AP114" i="3"/>
  <c r="AL115" i="3"/>
  <c r="AN115" i="3"/>
  <c r="AP115" i="3"/>
  <c r="AL116" i="3"/>
  <c r="AN116" i="3"/>
  <c r="AP116" i="3"/>
  <c r="AL117" i="3"/>
  <c r="AN117" i="3"/>
  <c r="AP117" i="3"/>
  <c r="AL118" i="3"/>
  <c r="AN118" i="3"/>
  <c r="AP118" i="3"/>
  <c r="AL119" i="3"/>
  <c r="AN119" i="3"/>
  <c r="AP119" i="3"/>
  <c r="AL120" i="3"/>
  <c r="AN120" i="3"/>
  <c r="AP120" i="3"/>
  <c r="AL121" i="3"/>
  <c r="AN121" i="3"/>
  <c r="AP121" i="3"/>
  <c r="AL122" i="3"/>
  <c r="AN122" i="3"/>
  <c r="AP122" i="3"/>
  <c r="AL123" i="3"/>
  <c r="AN123" i="3"/>
  <c r="AP123" i="3"/>
  <c r="AL124" i="3"/>
  <c r="AN124" i="3"/>
  <c r="AP124" i="3"/>
  <c r="AL125" i="3"/>
  <c r="AN125" i="3"/>
  <c r="AP125" i="3"/>
  <c r="AL126" i="3"/>
  <c r="AN126" i="3"/>
  <c r="AP126" i="3"/>
  <c r="AL127" i="3"/>
  <c r="AN127" i="3"/>
  <c r="AP127" i="3"/>
  <c r="AL128" i="3"/>
  <c r="AN128" i="3"/>
  <c r="AP128" i="3"/>
  <c r="AL129" i="3"/>
  <c r="AN129" i="3"/>
  <c r="AP129" i="3"/>
  <c r="AL130" i="3"/>
  <c r="AN130" i="3"/>
  <c r="AP130" i="3"/>
  <c r="AL131" i="3"/>
  <c r="AN131" i="3"/>
  <c r="AP131" i="3"/>
  <c r="AL132" i="3"/>
  <c r="AN132" i="3"/>
  <c r="AP132" i="3"/>
  <c r="AL133" i="3"/>
  <c r="AN133" i="3"/>
  <c r="AP133" i="3"/>
  <c r="AL134" i="3"/>
  <c r="AN134" i="3"/>
  <c r="AP134" i="3"/>
  <c r="AL135" i="3"/>
  <c r="AN135" i="3"/>
  <c r="AP135" i="3"/>
  <c r="AL136" i="3"/>
  <c r="AN136" i="3"/>
  <c r="AP136" i="3"/>
  <c r="AL137" i="3"/>
  <c r="AN137" i="3"/>
  <c r="AP137" i="3"/>
  <c r="AL138" i="3"/>
  <c r="AN138" i="3"/>
  <c r="AP138" i="3"/>
  <c r="AL139" i="3"/>
  <c r="AN139" i="3"/>
  <c r="AP139" i="3"/>
  <c r="AL140" i="3"/>
  <c r="AN140" i="3"/>
  <c r="AP140" i="3"/>
  <c r="AL141" i="3"/>
  <c r="AN141" i="3"/>
  <c r="AP141" i="3"/>
  <c r="AL142" i="3"/>
  <c r="AN142" i="3"/>
  <c r="AP142" i="3"/>
  <c r="AL143" i="3"/>
  <c r="AN143" i="3"/>
  <c r="AP143" i="3"/>
  <c r="AL144" i="3"/>
  <c r="AN144" i="3"/>
  <c r="AP144" i="3"/>
  <c r="AL145" i="3"/>
  <c r="AN145" i="3"/>
  <c r="AP145" i="3"/>
  <c r="AL146" i="3"/>
  <c r="AN146" i="3"/>
  <c r="AP146" i="3"/>
  <c r="AL147" i="3"/>
  <c r="AN147" i="3"/>
  <c r="AP147" i="3"/>
  <c r="AL148" i="3"/>
  <c r="AN148" i="3"/>
  <c r="AP148" i="3"/>
  <c r="AL149" i="3"/>
  <c r="AN149" i="3"/>
  <c r="AP149" i="3"/>
  <c r="AL150" i="3"/>
  <c r="AN150" i="3"/>
  <c r="AP150" i="3"/>
  <c r="AL151" i="3"/>
  <c r="AN151" i="3"/>
  <c r="AP151" i="3"/>
  <c r="AL152" i="3"/>
  <c r="AN152" i="3"/>
  <c r="AP152" i="3"/>
  <c r="AL153" i="3"/>
  <c r="AN153" i="3"/>
  <c r="AP153" i="3"/>
  <c r="AL154" i="3"/>
  <c r="AN154" i="3"/>
  <c r="AP154" i="3"/>
  <c r="AL155" i="3"/>
  <c r="AN155" i="3"/>
  <c r="AP155" i="3"/>
  <c r="AL156" i="3"/>
  <c r="AN156" i="3"/>
  <c r="AP156" i="3"/>
  <c r="AL157" i="3"/>
  <c r="AN157" i="3"/>
  <c r="AP157" i="3"/>
  <c r="AL158" i="3"/>
  <c r="AN158" i="3"/>
  <c r="AP158" i="3"/>
  <c r="AL159" i="3"/>
  <c r="AN159" i="3"/>
  <c r="AP159" i="3"/>
  <c r="AL160" i="3"/>
  <c r="AN160" i="3"/>
  <c r="AP160" i="3"/>
  <c r="AL161" i="3"/>
  <c r="AN161" i="3"/>
  <c r="AP161" i="3"/>
  <c r="AL162" i="3"/>
  <c r="AN162" i="3"/>
  <c r="AP162" i="3"/>
  <c r="AL163" i="3"/>
  <c r="AN163" i="3"/>
  <c r="AP163" i="3"/>
  <c r="AL164" i="3"/>
  <c r="AN164" i="3"/>
  <c r="AP164" i="3"/>
  <c r="AL165" i="3"/>
  <c r="AN165" i="3"/>
  <c r="AP165" i="3"/>
  <c r="AL166" i="3"/>
  <c r="AN166" i="3"/>
  <c r="AP166" i="3"/>
  <c r="AL167" i="3"/>
  <c r="AN167" i="3"/>
  <c r="AP167" i="3"/>
  <c r="AL168" i="3"/>
  <c r="AN168" i="3"/>
  <c r="AP168" i="3"/>
  <c r="AL169" i="3"/>
  <c r="AN169" i="3"/>
  <c r="AP169" i="3"/>
  <c r="AL170" i="3"/>
  <c r="AN170" i="3"/>
  <c r="AP170" i="3"/>
  <c r="AL171" i="3"/>
  <c r="AN171" i="3"/>
  <c r="AP171" i="3"/>
  <c r="AL172" i="3"/>
  <c r="AN172" i="3"/>
  <c r="AP172" i="3"/>
  <c r="AL173" i="3"/>
  <c r="AN173" i="3"/>
  <c r="AP173" i="3"/>
  <c r="AL174" i="3"/>
  <c r="AN174" i="3"/>
  <c r="AP174" i="3"/>
  <c r="AL175" i="3"/>
  <c r="AN175" i="3"/>
  <c r="AP175" i="3"/>
  <c r="AL176" i="3"/>
  <c r="AN176" i="3"/>
  <c r="AP176" i="3"/>
  <c r="AL177" i="3"/>
  <c r="AN177" i="3"/>
  <c r="AP177" i="3"/>
  <c r="AL178" i="3"/>
  <c r="AN178" i="3"/>
  <c r="AP178" i="3"/>
  <c r="AL179" i="3"/>
  <c r="AN179" i="3"/>
  <c r="AP179" i="3"/>
  <c r="AL180" i="3"/>
  <c r="AN180" i="3"/>
  <c r="AP180" i="3"/>
  <c r="AL181" i="3"/>
  <c r="AN181" i="3"/>
  <c r="AP181" i="3"/>
  <c r="AL182" i="3"/>
  <c r="AN182" i="3"/>
  <c r="AP182" i="3"/>
  <c r="AL183" i="3"/>
  <c r="AN183" i="3"/>
  <c r="AP183" i="3"/>
  <c r="AL184" i="3"/>
  <c r="AN184" i="3"/>
  <c r="AP184" i="3"/>
  <c r="AL185" i="3"/>
  <c r="AN185" i="3"/>
  <c r="AP185" i="3"/>
  <c r="AL186" i="3"/>
  <c r="AN186" i="3"/>
  <c r="AP186" i="3"/>
  <c r="AL187" i="3"/>
  <c r="AN187" i="3"/>
  <c r="AP187" i="3"/>
  <c r="AL188" i="3"/>
  <c r="AN188" i="3"/>
  <c r="AP188" i="3"/>
  <c r="AL189" i="3"/>
  <c r="AN189" i="3"/>
  <c r="AP189" i="3"/>
  <c r="AL190" i="3"/>
  <c r="AN190" i="3"/>
  <c r="AP190" i="3"/>
  <c r="AL191" i="3"/>
  <c r="AN191" i="3"/>
  <c r="AP191" i="3"/>
  <c r="AL192" i="3"/>
  <c r="AN192" i="3"/>
  <c r="AP192" i="3"/>
  <c r="AL193" i="3"/>
  <c r="AN193" i="3"/>
  <c r="AP193" i="3"/>
  <c r="AL194" i="3"/>
  <c r="AN194" i="3"/>
  <c r="AP194" i="3"/>
  <c r="AL195" i="3"/>
  <c r="AN195" i="3"/>
  <c r="AP195" i="3"/>
  <c r="AL196" i="3"/>
  <c r="AN196" i="3"/>
  <c r="AP196" i="3"/>
  <c r="AL197" i="3"/>
  <c r="AN197" i="3"/>
  <c r="AP197" i="3"/>
  <c r="AL198" i="3"/>
  <c r="AN198" i="3"/>
  <c r="AP198" i="3"/>
  <c r="AL199" i="3"/>
  <c r="AN199" i="3"/>
  <c r="AP199" i="3"/>
  <c r="AL200" i="3"/>
  <c r="AN200" i="3"/>
  <c r="AP200" i="3"/>
  <c r="AL201" i="3"/>
  <c r="AN201" i="3"/>
  <c r="AP201" i="3"/>
  <c r="AL202" i="3"/>
  <c r="AN202" i="3"/>
  <c r="AP202" i="3"/>
  <c r="AL203" i="3"/>
  <c r="AN203" i="3"/>
  <c r="AP203" i="3"/>
  <c r="AL204" i="3"/>
  <c r="AN204" i="3"/>
  <c r="AP204" i="3"/>
  <c r="AL205" i="3"/>
  <c r="AN205" i="3"/>
  <c r="AP205" i="3"/>
  <c r="AL206" i="3"/>
  <c r="AN206" i="3"/>
  <c r="AP206" i="3"/>
  <c r="AL207" i="3"/>
  <c r="AN207" i="3"/>
  <c r="AP207" i="3"/>
  <c r="AL208" i="3"/>
  <c r="AN208" i="3"/>
  <c r="AP208" i="3"/>
  <c r="AL209" i="3"/>
  <c r="AN209" i="3"/>
  <c r="AP209" i="3"/>
  <c r="AL210" i="3"/>
  <c r="AN210" i="3"/>
  <c r="AP210" i="3"/>
  <c r="AL211" i="3"/>
  <c r="AN211" i="3"/>
  <c r="AP211" i="3"/>
  <c r="AL212" i="3"/>
  <c r="AN212" i="3"/>
  <c r="AP212" i="3"/>
  <c r="AL213" i="3"/>
  <c r="AN213" i="3"/>
  <c r="AP213" i="3"/>
  <c r="AL214" i="3"/>
  <c r="AN214" i="3"/>
  <c r="AP214" i="3"/>
  <c r="AL215" i="3"/>
  <c r="AN215" i="3"/>
  <c r="AP215" i="3"/>
  <c r="AL216" i="3"/>
  <c r="AN216" i="3"/>
  <c r="AP216" i="3"/>
  <c r="AL217" i="3"/>
  <c r="AN217" i="3"/>
  <c r="AP217" i="3"/>
  <c r="AL218" i="3"/>
  <c r="AN218" i="3"/>
  <c r="AP218" i="3"/>
  <c r="AL219" i="3"/>
  <c r="AN219" i="3"/>
  <c r="AP219" i="3"/>
  <c r="AL220" i="3"/>
  <c r="AN220" i="3"/>
  <c r="AP220" i="3"/>
  <c r="AL221" i="3"/>
  <c r="AN221" i="3"/>
  <c r="AP221" i="3"/>
  <c r="AL222" i="3"/>
  <c r="AN222" i="3"/>
  <c r="AP222" i="3"/>
  <c r="AL223" i="3"/>
  <c r="AN223" i="3"/>
  <c r="AP223" i="3"/>
  <c r="AL224" i="3"/>
  <c r="AN224" i="3"/>
  <c r="AP224" i="3"/>
  <c r="AL225" i="3"/>
  <c r="AN225" i="3"/>
  <c r="AP225" i="3"/>
  <c r="AL226" i="3"/>
  <c r="AN226" i="3"/>
  <c r="AP226" i="3"/>
  <c r="AL227" i="3"/>
  <c r="AN227" i="3"/>
  <c r="AP227" i="3"/>
  <c r="AL228" i="3"/>
  <c r="AN228" i="3"/>
  <c r="AP228" i="3"/>
  <c r="AL229" i="3"/>
  <c r="AN229" i="3"/>
  <c r="AP229" i="3"/>
  <c r="AL230" i="3"/>
  <c r="AN230" i="3"/>
  <c r="AP230" i="3"/>
  <c r="AL231" i="3"/>
  <c r="AN231" i="3"/>
  <c r="AP231" i="3"/>
  <c r="AL232" i="3"/>
  <c r="AN232" i="3"/>
  <c r="AP232" i="3"/>
  <c r="AL233" i="3"/>
  <c r="AN233" i="3"/>
  <c r="AP233" i="3"/>
  <c r="AL234" i="3"/>
  <c r="AN234" i="3"/>
  <c r="AP234" i="3"/>
  <c r="AL235" i="3"/>
  <c r="AN235" i="3"/>
  <c r="AP235" i="3"/>
  <c r="AL236" i="3"/>
  <c r="AN236" i="3"/>
  <c r="AP236" i="3"/>
  <c r="AL237" i="3"/>
  <c r="AN237" i="3"/>
  <c r="AP237" i="3"/>
  <c r="AL238" i="3"/>
  <c r="AN238" i="3"/>
  <c r="AP238" i="3"/>
  <c r="AL239" i="3"/>
  <c r="AN239" i="3"/>
  <c r="AP239" i="3"/>
  <c r="AL240" i="3"/>
  <c r="AN240" i="3"/>
  <c r="AP240" i="3"/>
  <c r="AL241" i="3"/>
  <c r="AN241" i="3"/>
  <c r="AP241" i="3"/>
  <c r="AL242" i="3"/>
  <c r="AN242" i="3"/>
  <c r="AP242" i="3"/>
  <c r="AL243" i="3"/>
  <c r="AN243" i="3"/>
  <c r="AP243" i="3"/>
  <c r="AL244" i="3"/>
  <c r="AN244" i="3"/>
  <c r="AP244" i="3"/>
  <c r="AL245" i="3"/>
  <c r="AN245" i="3"/>
  <c r="AP245" i="3"/>
  <c r="AL246" i="3"/>
  <c r="AN246" i="3"/>
  <c r="AP246" i="3"/>
  <c r="AL247" i="3"/>
  <c r="AN247" i="3"/>
  <c r="AP247" i="3"/>
  <c r="AL248" i="3"/>
  <c r="AN248" i="3"/>
  <c r="AP248" i="3"/>
  <c r="AL249" i="3"/>
  <c r="AN249" i="3"/>
  <c r="AP249" i="3"/>
  <c r="AL250" i="3"/>
  <c r="AN250" i="3"/>
  <c r="AP250" i="3"/>
  <c r="AL251" i="3"/>
  <c r="AN251" i="3"/>
  <c r="AP251" i="3"/>
  <c r="AL252" i="3"/>
  <c r="AN252" i="3"/>
  <c r="AP252" i="3"/>
  <c r="AL253" i="3"/>
  <c r="AN253" i="3"/>
  <c r="AP253" i="3"/>
  <c r="AL254" i="3"/>
  <c r="AN254" i="3"/>
  <c r="AP254" i="3"/>
  <c r="AL255" i="3"/>
  <c r="AN255" i="3"/>
  <c r="AP255" i="3"/>
  <c r="AL256" i="3"/>
  <c r="AN256" i="3"/>
  <c r="AP256" i="3"/>
  <c r="AL257" i="3"/>
  <c r="AN257" i="3"/>
  <c r="AP257" i="3"/>
  <c r="AL258" i="3"/>
  <c r="AN258" i="3"/>
  <c r="AP258" i="3"/>
  <c r="AL259" i="3"/>
  <c r="AN259" i="3"/>
  <c r="AP259" i="3"/>
  <c r="AL260" i="3"/>
  <c r="AN260" i="3"/>
  <c r="AP260" i="3"/>
  <c r="AL261" i="3"/>
  <c r="AN261" i="3"/>
  <c r="AP261" i="3"/>
  <c r="AL262" i="3"/>
  <c r="AN262" i="3"/>
  <c r="AP262" i="3"/>
  <c r="AL263" i="3"/>
  <c r="AN263" i="3"/>
  <c r="AP263" i="3"/>
  <c r="AL264" i="3"/>
  <c r="AN264" i="3"/>
  <c r="AP264" i="3"/>
  <c r="AL265" i="3"/>
  <c r="AN265" i="3"/>
  <c r="AP265" i="3"/>
  <c r="AL266" i="3"/>
  <c r="AN266" i="3"/>
  <c r="AP266" i="3"/>
  <c r="AL267" i="3"/>
  <c r="AN267" i="3"/>
  <c r="AP267" i="3"/>
  <c r="AL268" i="3"/>
  <c r="AN268" i="3"/>
  <c r="AP268" i="3"/>
  <c r="AL269" i="3"/>
  <c r="AN269" i="3"/>
  <c r="AP269" i="3"/>
  <c r="AL270" i="3"/>
  <c r="AN270" i="3"/>
  <c r="AP270" i="3"/>
  <c r="AL271" i="3"/>
  <c r="AN271" i="3"/>
  <c r="AP271" i="3"/>
  <c r="AL272" i="3"/>
  <c r="AN272" i="3"/>
  <c r="AP272" i="3"/>
  <c r="AL273" i="3"/>
  <c r="AN273" i="3"/>
  <c r="AP273" i="3"/>
  <c r="AL274" i="3"/>
  <c r="AN274" i="3"/>
  <c r="AP274" i="3"/>
  <c r="AL275" i="3"/>
  <c r="AN275" i="3"/>
  <c r="AP275" i="3"/>
  <c r="AL276" i="3"/>
  <c r="AN276" i="3"/>
  <c r="AP276" i="3"/>
  <c r="AL277" i="3"/>
  <c r="AN277" i="3"/>
  <c r="AP277" i="3"/>
  <c r="AL278" i="3"/>
  <c r="AN278" i="3"/>
  <c r="AP278" i="3"/>
  <c r="AL279" i="3"/>
  <c r="AN279" i="3"/>
  <c r="AP279" i="3"/>
  <c r="AL280" i="3"/>
  <c r="AN280" i="3"/>
  <c r="AP280" i="3"/>
  <c r="AL281" i="3"/>
  <c r="AN281" i="3"/>
  <c r="AP281" i="3"/>
  <c r="AL282" i="3"/>
  <c r="AN282" i="3"/>
  <c r="AP282" i="3"/>
  <c r="AL283" i="3"/>
  <c r="AN283" i="3"/>
  <c r="AP283" i="3"/>
  <c r="AL284" i="3"/>
  <c r="AN284" i="3"/>
  <c r="AP284" i="3"/>
  <c r="AL285" i="3"/>
  <c r="AN285" i="3"/>
  <c r="AP285" i="3"/>
  <c r="AL286" i="3"/>
  <c r="AN286" i="3"/>
  <c r="AP286" i="3"/>
  <c r="AL287" i="3"/>
  <c r="AN287" i="3"/>
  <c r="AP287" i="3"/>
  <c r="AL288" i="3"/>
  <c r="AN288" i="3"/>
  <c r="AP288" i="3"/>
  <c r="AL289" i="3"/>
  <c r="AN289" i="3"/>
  <c r="AP289" i="3"/>
  <c r="AL290" i="3"/>
  <c r="AN290" i="3"/>
  <c r="AP290" i="3"/>
  <c r="AL291" i="3"/>
  <c r="AN291" i="3"/>
  <c r="AP291" i="3"/>
  <c r="AL292" i="3"/>
  <c r="AN292" i="3"/>
  <c r="AP292" i="3"/>
  <c r="AL293" i="3"/>
  <c r="AN293" i="3"/>
  <c r="AP293" i="3"/>
  <c r="AL294" i="3"/>
  <c r="AN294" i="3"/>
  <c r="AP294" i="3"/>
  <c r="AL295" i="3"/>
  <c r="AN295" i="3"/>
  <c r="AP295" i="3"/>
  <c r="AL296" i="3"/>
  <c r="AN296" i="3"/>
  <c r="AP296" i="3"/>
  <c r="AL297" i="3"/>
  <c r="AN297" i="3"/>
  <c r="AP297" i="3"/>
  <c r="AL298" i="3"/>
  <c r="AN298" i="3"/>
  <c r="AP298" i="3"/>
  <c r="AL299" i="3"/>
  <c r="AN299" i="3"/>
  <c r="AP299" i="3"/>
  <c r="AL300" i="3"/>
  <c r="AN300" i="3"/>
  <c r="AP300" i="3"/>
  <c r="AL301" i="3"/>
  <c r="AN301" i="3"/>
  <c r="AP301" i="3"/>
  <c r="AL302" i="3"/>
  <c r="AN302" i="3"/>
  <c r="AP302" i="3"/>
  <c r="AL303" i="3"/>
  <c r="AN303" i="3"/>
  <c r="AP303" i="3"/>
  <c r="AL304" i="3"/>
  <c r="AN304" i="3"/>
  <c r="AP304" i="3"/>
  <c r="AL305" i="3"/>
  <c r="AN305" i="3"/>
  <c r="AP305" i="3"/>
  <c r="AL306" i="3"/>
  <c r="AN306" i="3"/>
  <c r="AP306" i="3"/>
  <c r="AL307" i="3"/>
  <c r="AN307" i="3"/>
  <c r="AP307" i="3"/>
  <c r="AL308" i="3"/>
  <c r="AN308" i="3"/>
  <c r="AP308" i="3"/>
  <c r="AL309" i="3"/>
  <c r="AN309" i="3"/>
  <c r="AP309" i="3"/>
  <c r="AL310" i="3"/>
  <c r="AN310" i="3"/>
  <c r="AP310" i="3"/>
  <c r="AL311" i="3"/>
  <c r="AN311" i="3"/>
  <c r="AP311" i="3"/>
  <c r="AL312" i="3"/>
  <c r="AN312" i="3"/>
  <c r="AP312" i="3"/>
  <c r="AL313" i="3"/>
  <c r="AN313" i="3"/>
  <c r="AP313" i="3"/>
  <c r="AL314" i="3"/>
  <c r="AN314" i="3"/>
  <c r="AP314" i="3"/>
  <c r="AL315" i="3"/>
  <c r="AN315" i="3"/>
  <c r="AP315" i="3"/>
  <c r="AL316" i="3"/>
  <c r="AN316" i="3"/>
  <c r="AP316" i="3"/>
  <c r="AL317" i="3"/>
  <c r="AN317" i="3"/>
  <c r="AP317" i="3"/>
  <c r="AL318" i="3"/>
  <c r="AN318" i="3"/>
  <c r="AP318" i="3"/>
  <c r="AL319" i="3"/>
  <c r="AN319" i="3"/>
  <c r="AP319" i="3"/>
  <c r="AL320" i="3"/>
  <c r="AN320" i="3"/>
  <c r="AP320" i="3"/>
  <c r="AL321" i="3"/>
  <c r="AN321" i="3"/>
  <c r="AP321" i="3"/>
  <c r="AL322" i="3"/>
  <c r="AN322" i="3"/>
  <c r="AP322" i="3"/>
  <c r="AL323" i="3"/>
  <c r="AN323" i="3"/>
  <c r="AP323" i="3"/>
  <c r="AL324" i="3"/>
  <c r="AN324" i="3"/>
  <c r="AP324" i="3"/>
  <c r="AL325" i="3"/>
  <c r="AN325" i="3"/>
  <c r="AP325" i="3"/>
  <c r="AL326" i="3"/>
  <c r="AN326" i="3"/>
  <c r="AP326" i="3"/>
  <c r="AL327" i="3"/>
  <c r="AN327" i="3"/>
  <c r="AP327" i="3"/>
  <c r="AL328" i="3"/>
  <c r="AN328" i="3"/>
  <c r="AP328" i="3"/>
  <c r="AL329" i="3"/>
  <c r="AN329" i="3"/>
  <c r="AP329" i="3"/>
  <c r="AL330" i="3"/>
  <c r="AN330" i="3"/>
  <c r="AP330" i="3"/>
  <c r="AL331" i="3"/>
  <c r="AN331" i="3"/>
  <c r="AP331" i="3"/>
  <c r="AL332" i="3"/>
  <c r="AN332" i="3"/>
  <c r="AP332" i="3"/>
  <c r="AL333" i="3"/>
  <c r="AN333" i="3"/>
  <c r="AP333" i="3"/>
  <c r="AL334" i="3"/>
  <c r="AN334" i="3"/>
  <c r="AP334" i="3"/>
  <c r="AL335" i="3"/>
  <c r="AN335" i="3"/>
  <c r="AP335" i="3"/>
  <c r="AL336" i="3"/>
  <c r="AN336" i="3"/>
  <c r="AP336" i="3"/>
  <c r="AL337" i="3"/>
  <c r="AN337" i="3"/>
  <c r="AP337" i="3"/>
  <c r="AL338" i="3"/>
  <c r="AN338" i="3"/>
  <c r="AP338" i="3"/>
  <c r="AL339" i="3"/>
  <c r="AN339" i="3"/>
  <c r="AP339" i="3"/>
  <c r="AL340" i="3"/>
  <c r="AN340" i="3"/>
  <c r="AP340" i="3"/>
  <c r="AL341" i="3"/>
  <c r="AN341" i="3"/>
  <c r="AP341" i="3"/>
  <c r="AL342" i="3"/>
  <c r="AN342" i="3"/>
  <c r="AP342" i="3"/>
  <c r="AL343" i="3"/>
  <c r="AN343" i="3"/>
  <c r="AP343" i="3"/>
  <c r="AL344" i="3"/>
  <c r="AN344" i="3"/>
  <c r="AP344" i="3"/>
  <c r="AL345" i="3"/>
  <c r="AN345" i="3"/>
  <c r="AP345" i="3"/>
  <c r="AL346" i="3"/>
  <c r="AN346" i="3"/>
  <c r="AP346" i="3"/>
  <c r="AL347" i="3"/>
  <c r="AN347" i="3"/>
  <c r="AP347" i="3"/>
  <c r="AL348" i="3"/>
  <c r="AN348" i="3"/>
  <c r="AP348" i="3"/>
  <c r="AL349" i="3"/>
  <c r="AN349" i="3"/>
  <c r="AP349" i="3"/>
  <c r="AL350" i="3"/>
  <c r="AN350" i="3"/>
  <c r="AP350" i="3"/>
  <c r="AL351" i="3"/>
  <c r="AN351" i="3"/>
  <c r="AP351" i="3"/>
  <c r="AL352" i="3"/>
  <c r="AN352" i="3"/>
  <c r="AP352" i="3"/>
  <c r="AL353" i="3"/>
  <c r="AN353" i="3"/>
  <c r="AP353" i="3"/>
  <c r="AL354" i="3"/>
  <c r="AN354" i="3"/>
  <c r="AP354" i="3"/>
  <c r="AL355" i="3"/>
  <c r="AN355" i="3"/>
  <c r="AP355" i="3"/>
  <c r="AL356" i="3"/>
  <c r="AN356" i="3"/>
  <c r="AP356" i="3"/>
  <c r="AL357" i="3"/>
  <c r="AN357" i="3"/>
  <c r="AP357" i="3"/>
  <c r="AL358" i="3"/>
  <c r="AN358" i="3"/>
  <c r="AP358" i="3"/>
  <c r="AL359" i="3"/>
  <c r="AN359" i="3"/>
  <c r="AP359" i="3"/>
  <c r="AL360" i="3"/>
  <c r="AN360" i="3"/>
  <c r="AP360" i="3"/>
  <c r="AL361" i="3"/>
  <c r="AN361" i="3"/>
  <c r="AP361" i="3"/>
  <c r="AL362" i="3"/>
  <c r="AN362" i="3"/>
  <c r="AP362" i="3"/>
  <c r="AL363" i="3"/>
  <c r="AN363" i="3"/>
  <c r="AP363" i="3"/>
  <c r="AL364" i="3"/>
  <c r="AN364" i="3"/>
  <c r="AP364" i="3"/>
  <c r="AL365" i="3"/>
  <c r="AN365" i="3"/>
  <c r="AP365" i="3"/>
  <c r="AL366" i="3"/>
  <c r="AN366" i="3"/>
  <c r="AP366" i="3"/>
  <c r="AL367" i="3"/>
  <c r="AN367" i="3"/>
  <c r="AP367" i="3"/>
  <c r="AL368" i="3"/>
  <c r="AN368" i="3"/>
  <c r="AP368" i="3"/>
  <c r="AL369" i="3"/>
  <c r="AN369" i="3"/>
  <c r="AP369" i="3"/>
  <c r="AL370" i="3"/>
  <c r="AN370" i="3"/>
  <c r="AP370" i="3"/>
  <c r="AL371" i="3"/>
  <c r="AN371" i="3"/>
  <c r="AP371" i="3"/>
  <c r="AL372" i="3"/>
  <c r="AN372" i="3"/>
  <c r="AP372" i="3"/>
  <c r="AL373" i="3"/>
  <c r="AN373" i="3"/>
  <c r="AP373" i="3"/>
  <c r="AL374" i="3"/>
  <c r="AN374" i="3"/>
  <c r="AP374" i="3"/>
  <c r="AL375" i="3"/>
  <c r="AN375" i="3"/>
  <c r="AP375" i="3"/>
  <c r="AL376" i="3"/>
  <c r="AN376" i="3"/>
  <c r="AP376" i="3"/>
  <c r="AL377" i="3"/>
  <c r="AN377" i="3"/>
  <c r="AP377" i="3"/>
  <c r="AL378" i="3"/>
  <c r="AN378" i="3"/>
  <c r="AP378" i="3"/>
  <c r="AL379" i="3"/>
  <c r="AN379" i="3"/>
  <c r="AP379" i="3"/>
  <c r="AL380" i="3"/>
  <c r="AN380" i="3"/>
  <c r="AP380" i="3"/>
  <c r="AL381" i="3"/>
  <c r="AN381" i="3"/>
  <c r="AP381" i="3"/>
  <c r="AL382" i="3"/>
  <c r="AN382" i="3"/>
  <c r="AP382" i="3"/>
  <c r="AL383" i="3"/>
  <c r="AN383" i="3"/>
  <c r="AP383" i="3"/>
  <c r="AL384" i="3"/>
  <c r="AN384" i="3"/>
  <c r="AP384" i="3"/>
  <c r="AL385" i="3"/>
  <c r="AN385" i="3"/>
  <c r="AP385" i="3"/>
  <c r="AL386" i="3"/>
  <c r="AN386" i="3"/>
  <c r="AP386" i="3"/>
  <c r="AL387" i="3"/>
  <c r="AN387" i="3"/>
  <c r="AP387" i="3"/>
  <c r="AL388" i="3"/>
  <c r="AN388" i="3"/>
  <c r="AP388" i="3"/>
  <c r="AL389" i="3"/>
  <c r="AN389" i="3"/>
  <c r="AP389" i="3"/>
  <c r="AL390" i="3"/>
  <c r="AN390" i="3"/>
  <c r="AP390" i="3"/>
  <c r="AL391" i="3"/>
  <c r="AN391" i="3"/>
  <c r="AP391" i="3"/>
  <c r="AL392" i="3"/>
  <c r="AN392" i="3"/>
  <c r="AP392" i="3"/>
  <c r="AL393" i="3"/>
  <c r="AN393" i="3"/>
  <c r="AP393" i="3"/>
  <c r="AL394" i="3"/>
  <c r="AN394" i="3"/>
  <c r="AP394" i="3"/>
  <c r="AL395" i="3"/>
  <c r="AN395" i="3"/>
  <c r="AP395" i="3"/>
  <c r="AL396" i="3"/>
  <c r="AN396" i="3"/>
  <c r="AP396" i="3"/>
  <c r="AL397" i="3"/>
  <c r="AN397" i="3"/>
  <c r="AP397" i="3"/>
  <c r="AL398" i="3"/>
  <c r="AN398" i="3"/>
  <c r="AP398" i="3"/>
  <c r="AL399" i="3"/>
  <c r="AN399" i="3"/>
  <c r="AP399" i="3"/>
  <c r="AL400" i="3"/>
  <c r="AN400" i="3"/>
  <c r="AP400" i="3"/>
  <c r="AL401" i="3"/>
  <c r="AN401" i="3"/>
  <c r="AP401" i="3"/>
  <c r="AL402" i="3"/>
  <c r="AN402" i="3"/>
  <c r="AP402" i="3"/>
  <c r="AL403" i="3"/>
  <c r="AN403" i="3"/>
  <c r="AP403" i="3"/>
  <c r="AL404" i="3"/>
  <c r="AN404" i="3"/>
  <c r="AP404" i="3"/>
  <c r="AL405" i="3"/>
  <c r="AN405" i="3"/>
  <c r="AP405" i="3"/>
  <c r="AL406" i="3"/>
  <c r="AN406" i="3"/>
  <c r="AP406" i="3"/>
  <c r="AL407" i="3"/>
  <c r="AN407" i="3"/>
  <c r="AP407" i="3"/>
  <c r="AL408" i="3"/>
  <c r="AN408" i="3"/>
  <c r="AP408" i="3"/>
  <c r="AL409" i="3"/>
  <c r="AN409" i="3"/>
  <c r="AP409" i="3"/>
  <c r="AL410" i="3"/>
  <c r="AN410" i="3"/>
  <c r="AP410" i="3"/>
  <c r="AL411" i="3"/>
  <c r="AN411" i="3"/>
  <c r="AP411" i="3"/>
  <c r="AL412" i="3"/>
  <c r="AN412" i="3"/>
  <c r="AP412" i="3"/>
  <c r="AL413" i="3"/>
  <c r="AN413" i="3"/>
  <c r="AP413" i="3"/>
  <c r="AL414" i="3"/>
  <c r="AN414" i="3"/>
  <c r="AP414" i="3"/>
  <c r="AL415" i="3"/>
  <c r="AN415" i="3"/>
  <c r="AP415" i="3"/>
  <c r="AL416" i="3"/>
  <c r="AN416" i="3"/>
  <c r="AP416" i="3"/>
  <c r="AL417" i="3"/>
  <c r="AN417" i="3"/>
  <c r="AP417" i="3"/>
  <c r="AL418" i="3"/>
  <c r="AN418" i="3"/>
  <c r="AP418" i="3"/>
  <c r="AL419" i="3"/>
  <c r="AN419" i="3"/>
  <c r="AP419" i="3"/>
  <c r="AL420" i="3"/>
  <c r="AN420" i="3"/>
  <c r="AP420" i="3"/>
  <c r="AL421" i="3"/>
  <c r="AN421" i="3"/>
  <c r="AP421" i="3"/>
  <c r="AL422" i="3"/>
  <c r="AN422" i="3"/>
  <c r="AP422" i="3"/>
  <c r="AL423" i="3"/>
  <c r="AN423" i="3"/>
  <c r="AP423" i="3"/>
  <c r="AL424" i="3"/>
  <c r="AN424" i="3"/>
  <c r="AP424" i="3"/>
  <c r="AL425" i="3"/>
  <c r="AN425" i="3"/>
  <c r="AP425" i="3"/>
  <c r="AL426" i="3"/>
  <c r="AN426" i="3"/>
  <c r="AP426" i="3"/>
  <c r="AL427" i="3"/>
  <c r="AN427" i="3"/>
  <c r="AP427" i="3"/>
  <c r="AL428" i="3"/>
  <c r="AN428" i="3"/>
  <c r="AP428" i="3"/>
  <c r="AL429" i="3"/>
  <c r="AN429" i="3"/>
  <c r="AP429" i="3"/>
  <c r="AL430" i="3"/>
  <c r="AN430" i="3"/>
  <c r="AP430" i="3"/>
  <c r="AL431" i="3"/>
  <c r="AN431" i="3"/>
  <c r="AP431" i="3"/>
  <c r="AL432" i="3"/>
  <c r="AN432" i="3"/>
  <c r="AP432" i="3"/>
  <c r="AL433" i="3"/>
  <c r="AN433" i="3"/>
  <c r="AP433" i="3"/>
  <c r="AL434" i="3"/>
  <c r="AN434" i="3"/>
  <c r="AP434" i="3"/>
  <c r="AL435" i="3"/>
  <c r="AN435" i="3"/>
  <c r="AP435" i="3"/>
  <c r="AL436" i="3"/>
  <c r="AN436" i="3"/>
  <c r="AP436" i="3"/>
  <c r="AL437" i="3"/>
  <c r="AN437" i="3"/>
  <c r="AP437" i="3"/>
  <c r="AL438" i="3"/>
  <c r="AN438" i="3"/>
  <c r="AP438" i="3"/>
  <c r="AL439" i="3"/>
  <c r="AN439" i="3"/>
  <c r="AP439" i="3"/>
  <c r="AL440" i="3"/>
  <c r="AN440" i="3"/>
  <c r="AP440" i="3"/>
  <c r="AL441" i="3"/>
  <c r="AN441" i="3"/>
  <c r="AP441" i="3"/>
  <c r="AL442" i="3"/>
  <c r="AN442" i="3"/>
  <c r="AP442" i="3"/>
  <c r="AL443" i="3"/>
  <c r="AN443" i="3"/>
  <c r="AP443" i="3"/>
  <c r="AL444" i="3"/>
  <c r="AN444" i="3"/>
  <c r="AP444" i="3"/>
  <c r="AL445" i="3"/>
  <c r="AN445" i="3"/>
  <c r="AP445" i="3"/>
  <c r="AL446" i="3"/>
  <c r="AN446" i="3"/>
  <c r="AP446" i="3"/>
  <c r="AL447" i="3"/>
  <c r="AN447" i="3"/>
  <c r="AP447" i="3"/>
  <c r="AL448" i="3"/>
  <c r="AN448" i="3"/>
  <c r="AP448" i="3"/>
  <c r="AL449" i="3"/>
  <c r="AN449" i="3"/>
  <c r="AP449" i="3"/>
  <c r="AL450" i="3"/>
  <c r="AN450" i="3"/>
  <c r="AP450" i="3"/>
  <c r="AL451" i="3"/>
  <c r="AN451" i="3"/>
  <c r="AP451" i="3"/>
  <c r="AL452" i="3"/>
  <c r="AN452" i="3"/>
  <c r="AP452" i="3"/>
  <c r="AL453" i="3"/>
  <c r="AN453" i="3"/>
  <c r="AP453" i="3"/>
  <c r="AL454" i="3"/>
  <c r="AN454" i="3"/>
  <c r="AP454" i="3"/>
  <c r="AL455" i="3"/>
  <c r="AN455" i="3"/>
  <c r="AP455" i="3"/>
  <c r="AL456" i="3"/>
  <c r="AN456" i="3"/>
  <c r="AP456" i="3"/>
  <c r="AL457" i="3"/>
  <c r="AN457" i="3"/>
  <c r="AP457" i="3"/>
  <c r="AL458" i="3"/>
  <c r="AN458" i="3"/>
  <c r="AP458" i="3"/>
  <c r="AL459" i="3"/>
  <c r="AN459" i="3"/>
  <c r="AP459" i="3"/>
  <c r="AL460" i="3"/>
  <c r="AN460" i="3"/>
  <c r="AP460" i="3"/>
  <c r="AL461" i="3"/>
  <c r="AN461" i="3"/>
  <c r="AP461" i="3"/>
  <c r="AL462" i="3"/>
  <c r="AN462" i="3"/>
  <c r="AP462" i="3"/>
  <c r="AL463" i="3"/>
  <c r="AN463" i="3"/>
  <c r="AP463" i="3"/>
  <c r="AL464" i="3"/>
  <c r="AN464" i="3"/>
  <c r="AP464" i="3"/>
  <c r="AL465" i="3"/>
  <c r="AN465" i="3"/>
  <c r="AP465" i="3"/>
  <c r="AL466" i="3"/>
  <c r="AN466" i="3"/>
  <c r="AP466" i="3"/>
  <c r="AL467" i="3"/>
  <c r="AN467" i="3"/>
  <c r="AP467" i="3"/>
  <c r="AL468" i="3"/>
  <c r="AN468" i="3"/>
  <c r="AP468" i="3"/>
  <c r="AL469" i="3"/>
  <c r="AN469" i="3"/>
  <c r="AP469" i="3"/>
  <c r="AL470" i="3"/>
  <c r="AN470" i="3"/>
  <c r="AP470" i="3"/>
  <c r="AL471" i="3"/>
  <c r="AN471" i="3"/>
  <c r="AP471" i="3"/>
  <c r="AL472" i="3"/>
  <c r="AN472" i="3"/>
  <c r="AP472" i="3"/>
  <c r="AL473" i="3"/>
  <c r="AN473" i="3"/>
  <c r="AP473" i="3"/>
  <c r="AL474" i="3"/>
  <c r="AN474" i="3"/>
  <c r="AP474" i="3"/>
  <c r="AL475" i="3"/>
  <c r="AN475" i="3"/>
  <c r="AP475" i="3"/>
  <c r="AL476" i="3"/>
  <c r="AN476" i="3"/>
  <c r="AP476" i="3"/>
  <c r="AL477" i="3"/>
  <c r="AN477" i="3"/>
  <c r="AP477" i="3"/>
  <c r="AL478" i="3"/>
  <c r="AN478" i="3"/>
  <c r="AP478" i="3"/>
  <c r="AL479" i="3"/>
  <c r="AN479" i="3"/>
  <c r="AP479" i="3"/>
  <c r="AL480" i="3"/>
  <c r="AN480" i="3"/>
  <c r="AP480" i="3"/>
  <c r="AL481" i="3"/>
  <c r="AN481" i="3"/>
  <c r="AP481" i="3"/>
  <c r="AL482" i="3"/>
  <c r="AN482" i="3"/>
  <c r="AP482" i="3"/>
  <c r="AL483" i="3"/>
  <c r="AN483" i="3"/>
  <c r="AP483" i="3"/>
  <c r="AL484" i="3"/>
  <c r="AN484" i="3"/>
  <c r="AP484" i="3"/>
  <c r="AL485" i="3"/>
  <c r="AN485" i="3"/>
  <c r="AP485" i="3"/>
  <c r="AL486" i="3"/>
  <c r="AN486" i="3"/>
  <c r="AP486" i="3"/>
  <c r="AL487" i="3"/>
  <c r="AN487" i="3"/>
  <c r="AP487" i="3"/>
  <c r="AL488" i="3"/>
  <c r="AN488" i="3"/>
  <c r="AP488" i="3"/>
  <c r="AL489" i="3"/>
  <c r="AN489" i="3"/>
  <c r="AP489" i="3"/>
  <c r="AL490" i="3"/>
  <c r="AN490" i="3"/>
  <c r="AP490" i="3"/>
  <c r="AL491" i="3"/>
  <c r="AN491" i="3"/>
  <c r="AP491" i="3"/>
  <c r="AL492" i="3"/>
  <c r="AN492" i="3"/>
  <c r="AP492" i="3"/>
  <c r="AL493" i="3"/>
  <c r="AN493" i="3"/>
  <c r="AP493" i="3"/>
  <c r="AL494" i="3"/>
  <c r="AN494" i="3"/>
  <c r="AP494" i="3"/>
  <c r="AL495" i="3"/>
  <c r="AN495" i="3"/>
  <c r="AP495" i="3"/>
  <c r="AL496" i="3"/>
  <c r="AN496" i="3"/>
  <c r="AP496" i="3"/>
  <c r="AL497" i="3"/>
  <c r="AN497" i="3"/>
  <c r="AP497" i="3"/>
  <c r="AL498" i="3"/>
  <c r="AN498" i="3"/>
  <c r="AP498" i="3"/>
  <c r="AL499" i="3"/>
  <c r="AN499" i="3"/>
  <c r="AP499" i="3"/>
  <c r="AL500" i="3"/>
  <c r="AN500" i="3"/>
  <c r="AP500" i="3"/>
  <c r="AL501" i="3"/>
  <c r="AN501" i="3"/>
  <c r="AP501" i="3"/>
  <c r="AL502" i="3"/>
  <c r="AN502" i="3"/>
  <c r="AP502" i="3"/>
  <c r="AL503" i="3"/>
  <c r="AN503" i="3"/>
  <c r="AP503" i="3"/>
  <c r="AL504" i="3"/>
  <c r="AN504" i="3"/>
  <c r="AP504" i="3"/>
  <c r="AL505" i="3"/>
  <c r="AN505" i="3"/>
  <c r="AP505" i="3"/>
  <c r="AL506" i="3"/>
  <c r="AN506" i="3"/>
  <c r="AP506" i="3"/>
  <c r="AP7" i="3"/>
  <c r="AN7" i="3"/>
  <c r="AL7" i="3"/>
  <c r="AF8" i="14"/>
  <c r="AH8" i="14"/>
  <c r="AF9" i="14"/>
  <c r="AH9" i="14"/>
  <c r="AF10" i="14"/>
  <c r="AH10" i="14"/>
  <c r="AF11" i="14"/>
  <c r="AH11" i="14"/>
  <c r="AF12" i="14"/>
  <c r="AH12" i="14"/>
  <c r="AF13" i="14"/>
  <c r="AH13" i="14"/>
  <c r="AF14" i="14"/>
  <c r="AH14" i="14"/>
  <c r="AF15" i="14"/>
  <c r="AH15" i="14"/>
  <c r="AF16" i="14"/>
  <c r="AH16" i="14"/>
  <c r="AF17" i="14"/>
  <c r="AH17" i="14"/>
  <c r="AF18" i="14"/>
  <c r="AH18" i="14"/>
  <c r="AF19" i="14"/>
  <c r="AH19" i="14"/>
  <c r="AF20" i="14"/>
  <c r="AH20" i="14"/>
  <c r="AF21" i="14"/>
  <c r="AH21" i="14"/>
  <c r="AF22" i="14"/>
  <c r="AH22" i="14"/>
  <c r="AF23" i="14"/>
  <c r="AH23" i="14"/>
  <c r="AF24" i="14"/>
  <c r="AH24" i="14"/>
  <c r="AF25" i="14"/>
  <c r="AH25" i="14"/>
  <c r="AF26" i="14"/>
  <c r="AH26" i="14"/>
  <c r="AF27" i="14"/>
  <c r="AH27" i="14"/>
  <c r="AF28" i="14"/>
  <c r="AH28" i="14"/>
  <c r="AF29" i="14"/>
  <c r="AH29" i="14"/>
  <c r="AF30" i="14"/>
  <c r="AH30" i="14"/>
  <c r="AF31" i="14"/>
  <c r="AH31" i="14"/>
  <c r="AF32" i="14"/>
  <c r="AH32" i="14"/>
  <c r="AF33" i="14"/>
  <c r="AH33" i="14"/>
  <c r="AF34" i="14"/>
  <c r="AH34" i="14"/>
  <c r="AF35" i="14"/>
  <c r="AH35" i="14"/>
  <c r="AF36" i="14"/>
  <c r="AH36" i="14"/>
  <c r="AF37" i="14"/>
  <c r="AH37" i="14"/>
  <c r="AF38" i="14"/>
  <c r="AH38" i="14"/>
  <c r="AF39" i="14"/>
  <c r="AH39" i="14"/>
  <c r="AF40" i="14"/>
  <c r="AH40" i="14"/>
  <c r="AF41" i="14"/>
  <c r="AH41" i="14"/>
  <c r="AF42" i="14"/>
  <c r="AH42" i="14"/>
  <c r="AF43" i="14"/>
  <c r="AH43" i="14"/>
  <c r="AF44" i="14"/>
  <c r="AH44" i="14"/>
  <c r="AF45" i="14"/>
  <c r="AH45" i="14"/>
  <c r="AF46" i="14"/>
  <c r="AH46" i="14"/>
  <c r="AF47" i="14"/>
  <c r="AH47" i="14"/>
  <c r="AF48" i="14"/>
  <c r="AH48" i="14"/>
  <c r="AF49" i="14"/>
  <c r="AH49" i="14"/>
  <c r="AF50" i="14"/>
  <c r="AH50" i="14"/>
  <c r="AF51" i="14"/>
  <c r="AH51" i="14"/>
  <c r="AF52" i="14"/>
  <c r="AH52" i="14"/>
  <c r="AF53" i="14"/>
  <c r="AH53" i="14"/>
  <c r="AF54" i="14"/>
  <c r="AH54" i="14"/>
  <c r="AF55" i="14"/>
  <c r="AH55" i="14"/>
  <c r="AF56" i="14"/>
  <c r="AH56" i="14"/>
  <c r="AF57" i="14"/>
  <c r="AH57" i="14"/>
  <c r="AF58" i="14"/>
  <c r="AH58" i="14"/>
  <c r="AF59" i="14"/>
  <c r="AH59" i="14"/>
  <c r="AF60" i="14"/>
  <c r="AH60" i="14"/>
  <c r="AF61" i="14"/>
  <c r="AH61" i="14"/>
  <c r="AF62" i="14"/>
  <c r="AH62" i="14"/>
  <c r="AF63" i="14"/>
  <c r="AH63" i="14"/>
  <c r="AF64" i="14"/>
  <c r="AH64" i="14"/>
  <c r="AF65" i="14"/>
  <c r="AH65" i="14"/>
  <c r="AF66" i="14"/>
  <c r="AH66" i="14"/>
  <c r="AF67" i="14"/>
  <c r="AH67" i="14"/>
  <c r="AF68" i="14"/>
  <c r="AH68" i="14"/>
  <c r="AF69" i="14"/>
  <c r="AH69" i="14"/>
  <c r="AF70" i="14"/>
  <c r="AH70" i="14"/>
  <c r="AF71" i="14"/>
  <c r="AH71" i="14"/>
  <c r="AF72" i="14"/>
  <c r="AH72" i="14"/>
  <c r="AF73" i="14"/>
  <c r="AH73" i="14"/>
  <c r="AF74" i="14"/>
  <c r="AH74" i="14"/>
  <c r="AF75" i="14"/>
  <c r="AH75" i="14"/>
  <c r="AF76" i="14"/>
  <c r="AH76" i="14"/>
  <c r="AF77" i="14"/>
  <c r="AH77" i="14"/>
  <c r="AF78" i="14"/>
  <c r="AH78" i="14"/>
  <c r="AF79" i="14"/>
  <c r="AH79" i="14"/>
  <c r="AF80" i="14"/>
  <c r="AH80" i="14"/>
  <c r="AF81" i="14"/>
  <c r="AH81" i="14"/>
  <c r="AF82" i="14"/>
  <c r="AH82" i="14"/>
  <c r="AF83" i="14"/>
  <c r="AH83" i="14"/>
  <c r="AF84" i="14"/>
  <c r="AH84" i="14"/>
  <c r="AF85" i="14"/>
  <c r="AH85" i="14"/>
  <c r="AF86" i="14"/>
  <c r="AH86" i="14"/>
  <c r="AF87" i="14"/>
  <c r="AH87" i="14"/>
  <c r="AF88" i="14"/>
  <c r="AH88" i="14"/>
  <c r="AF89" i="14"/>
  <c r="AH89" i="14"/>
  <c r="AF90" i="14"/>
  <c r="AH90" i="14"/>
  <c r="AF91" i="14"/>
  <c r="AH91" i="14"/>
  <c r="AF92" i="14"/>
  <c r="AH92" i="14"/>
  <c r="AF93" i="14"/>
  <c r="AH93" i="14"/>
  <c r="AF94" i="14"/>
  <c r="AH94" i="14"/>
  <c r="AF95" i="14"/>
  <c r="AH95" i="14"/>
  <c r="AF96" i="14"/>
  <c r="AH96" i="14"/>
  <c r="AF97" i="14"/>
  <c r="AH97" i="14"/>
  <c r="AF98" i="14"/>
  <c r="AH98" i="14"/>
  <c r="AF99" i="14"/>
  <c r="AH99" i="14"/>
  <c r="AF100" i="14"/>
  <c r="AH100" i="14"/>
  <c r="AF101" i="14"/>
  <c r="AH101" i="14"/>
  <c r="AF102" i="14"/>
  <c r="AH102" i="14"/>
  <c r="AF103" i="14"/>
  <c r="AH103" i="14"/>
  <c r="AF104" i="14"/>
  <c r="AH104" i="14"/>
  <c r="AF105" i="14"/>
  <c r="AH105" i="14"/>
  <c r="AF106" i="14"/>
  <c r="AH106" i="14"/>
  <c r="AF107" i="14"/>
  <c r="AH107" i="14"/>
  <c r="AF108" i="14"/>
  <c r="AH108" i="14"/>
  <c r="AF109" i="14"/>
  <c r="AH109" i="14"/>
  <c r="AF110" i="14"/>
  <c r="AH110" i="14"/>
  <c r="AF111" i="14"/>
  <c r="AH111" i="14"/>
  <c r="AF112" i="14"/>
  <c r="AH112" i="14"/>
  <c r="AF113" i="14"/>
  <c r="AH113" i="14"/>
  <c r="AF114" i="14"/>
  <c r="AH114" i="14"/>
  <c r="AF115" i="14"/>
  <c r="AH115" i="14"/>
  <c r="AF116" i="14"/>
  <c r="AH116" i="14"/>
  <c r="AF117" i="14"/>
  <c r="AH117" i="14"/>
  <c r="AF118" i="14"/>
  <c r="AH118" i="14"/>
  <c r="AF119" i="14"/>
  <c r="AH119" i="14"/>
  <c r="AF120" i="14"/>
  <c r="AH120" i="14"/>
  <c r="AF121" i="14"/>
  <c r="AH121" i="14"/>
  <c r="AF122" i="14"/>
  <c r="AH122" i="14"/>
  <c r="AF123" i="14"/>
  <c r="AH123" i="14"/>
  <c r="AF124" i="14"/>
  <c r="AH124" i="14"/>
  <c r="AF125" i="14"/>
  <c r="AH125" i="14"/>
  <c r="AF126" i="14"/>
  <c r="AH126" i="14"/>
  <c r="AF127" i="14"/>
  <c r="AH127" i="14"/>
  <c r="AF128" i="14"/>
  <c r="AH128" i="14"/>
  <c r="AF129" i="14"/>
  <c r="AH129" i="14"/>
  <c r="AF130" i="14"/>
  <c r="AH130" i="14"/>
  <c r="AF131" i="14"/>
  <c r="AH131" i="14"/>
  <c r="AF132" i="14"/>
  <c r="AH132" i="14"/>
  <c r="AF133" i="14"/>
  <c r="AH133" i="14"/>
  <c r="AF134" i="14"/>
  <c r="AH134" i="14"/>
  <c r="AF135" i="14"/>
  <c r="AH135" i="14"/>
  <c r="AF136" i="14"/>
  <c r="AH136" i="14"/>
  <c r="AF137" i="14"/>
  <c r="AH137" i="14"/>
  <c r="AF138" i="14"/>
  <c r="AH138" i="14"/>
  <c r="AF139" i="14"/>
  <c r="AH139" i="14"/>
  <c r="AF140" i="14"/>
  <c r="AH140" i="14"/>
  <c r="AF141" i="14"/>
  <c r="AH141" i="14"/>
  <c r="AF142" i="14"/>
  <c r="AH142" i="14"/>
  <c r="AF143" i="14"/>
  <c r="AH143" i="14"/>
  <c r="AF144" i="14"/>
  <c r="AH144" i="14"/>
  <c r="AF145" i="14"/>
  <c r="AH145" i="14"/>
  <c r="AF146" i="14"/>
  <c r="AH146" i="14"/>
  <c r="AF147" i="14"/>
  <c r="AH147" i="14"/>
  <c r="AF148" i="14"/>
  <c r="AH148" i="14"/>
  <c r="AF149" i="14"/>
  <c r="AH149" i="14"/>
  <c r="AF150" i="14"/>
  <c r="AH150" i="14"/>
  <c r="AF151" i="14"/>
  <c r="AH151" i="14"/>
  <c r="AF152" i="14"/>
  <c r="AH152" i="14"/>
  <c r="AF153" i="14"/>
  <c r="AH153" i="14"/>
  <c r="AF154" i="14"/>
  <c r="AH154" i="14"/>
  <c r="AF155" i="14"/>
  <c r="AH155" i="14"/>
  <c r="AF156" i="14"/>
  <c r="AH156" i="14"/>
  <c r="AF157" i="14"/>
  <c r="AH157" i="14"/>
  <c r="AF158" i="14"/>
  <c r="AH158" i="14"/>
  <c r="AF159" i="14"/>
  <c r="AH159" i="14"/>
  <c r="AF160" i="14"/>
  <c r="AH160" i="14"/>
  <c r="AF161" i="14"/>
  <c r="AH161" i="14"/>
  <c r="AF162" i="14"/>
  <c r="AH162" i="14"/>
  <c r="AF163" i="14"/>
  <c r="AH163" i="14"/>
  <c r="AF164" i="14"/>
  <c r="AH164" i="14"/>
  <c r="AF165" i="14"/>
  <c r="AH165" i="14"/>
  <c r="AF166" i="14"/>
  <c r="AH166" i="14"/>
  <c r="AF167" i="14"/>
  <c r="AH167" i="14"/>
  <c r="AF168" i="14"/>
  <c r="AH168" i="14"/>
  <c r="AF169" i="14"/>
  <c r="AH169" i="14"/>
  <c r="AF170" i="14"/>
  <c r="AH170" i="14"/>
  <c r="AF171" i="14"/>
  <c r="AH171" i="14"/>
  <c r="AF172" i="14"/>
  <c r="AH172" i="14"/>
  <c r="AF173" i="14"/>
  <c r="AH173" i="14"/>
  <c r="AF174" i="14"/>
  <c r="AH174" i="14"/>
  <c r="AF175" i="14"/>
  <c r="AH175" i="14"/>
  <c r="AF176" i="14"/>
  <c r="AH176" i="14"/>
  <c r="AF177" i="14"/>
  <c r="AH177" i="14"/>
  <c r="AF178" i="14"/>
  <c r="AH178" i="14"/>
  <c r="AF179" i="14"/>
  <c r="AH179" i="14"/>
  <c r="AF180" i="14"/>
  <c r="AH180" i="14"/>
  <c r="AF181" i="14"/>
  <c r="AH181" i="14"/>
  <c r="AF182" i="14"/>
  <c r="AH182" i="14"/>
  <c r="AF183" i="14"/>
  <c r="AH183" i="14"/>
  <c r="AF184" i="14"/>
  <c r="AH184" i="14"/>
  <c r="AF185" i="14"/>
  <c r="AH185" i="14"/>
  <c r="AF186" i="14"/>
  <c r="AH186" i="14"/>
  <c r="AF187" i="14"/>
  <c r="AH187" i="14"/>
  <c r="AF188" i="14"/>
  <c r="AH188" i="14"/>
  <c r="AF189" i="14"/>
  <c r="AH189" i="14"/>
  <c r="AF190" i="14"/>
  <c r="AH190" i="14"/>
  <c r="AF191" i="14"/>
  <c r="AH191" i="14"/>
  <c r="AF192" i="14"/>
  <c r="AH192" i="14"/>
  <c r="AF193" i="14"/>
  <c r="AH193" i="14"/>
  <c r="AF194" i="14"/>
  <c r="AH194" i="14"/>
  <c r="AF195" i="14"/>
  <c r="AH195" i="14"/>
  <c r="AF196" i="14"/>
  <c r="AH196" i="14"/>
  <c r="AF197" i="14"/>
  <c r="AH197" i="14"/>
  <c r="AF198" i="14"/>
  <c r="AH198" i="14"/>
  <c r="AF199" i="14"/>
  <c r="AH199" i="14"/>
  <c r="AF200" i="14"/>
  <c r="AH200" i="14"/>
  <c r="AF201" i="14"/>
  <c r="AH201" i="14"/>
  <c r="AF202" i="14"/>
  <c r="AH202" i="14"/>
  <c r="AF203" i="14"/>
  <c r="AH203" i="14"/>
  <c r="AF204" i="14"/>
  <c r="AH204" i="14"/>
  <c r="AF205" i="14"/>
  <c r="AH205" i="14"/>
  <c r="AF206" i="14"/>
  <c r="AH206" i="14"/>
  <c r="AF207" i="14"/>
  <c r="AH207" i="14"/>
  <c r="AF208" i="14"/>
  <c r="AH208" i="14"/>
  <c r="AF209" i="14"/>
  <c r="AH209" i="14"/>
  <c r="AF210" i="14"/>
  <c r="AH210" i="14"/>
  <c r="AF211" i="14"/>
  <c r="AH211" i="14"/>
  <c r="AF212" i="14"/>
  <c r="AH212" i="14"/>
  <c r="AF213" i="14"/>
  <c r="AH213" i="14"/>
  <c r="AF214" i="14"/>
  <c r="AH214" i="14"/>
  <c r="AF215" i="14"/>
  <c r="AH215" i="14"/>
  <c r="AF216" i="14"/>
  <c r="AH216" i="14"/>
  <c r="AF217" i="14"/>
  <c r="AH217" i="14"/>
  <c r="AF218" i="14"/>
  <c r="AH218" i="14"/>
  <c r="AF219" i="14"/>
  <c r="AH219" i="14"/>
  <c r="AF220" i="14"/>
  <c r="AH220" i="14"/>
  <c r="AF221" i="14"/>
  <c r="AH221" i="14"/>
  <c r="AF222" i="14"/>
  <c r="AH222" i="14"/>
  <c r="AF223" i="14"/>
  <c r="AH223" i="14"/>
  <c r="AF224" i="14"/>
  <c r="AH224" i="14"/>
  <c r="AF225" i="14"/>
  <c r="AH225" i="14"/>
  <c r="AF226" i="14"/>
  <c r="AH226" i="14"/>
  <c r="AF227" i="14"/>
  <c r="AH227" i="14"/>
  <c r="AF228" i="14"/>
  <c r="AH228" i="14"/>
  <c r="AF229" i="14"/>
  <c r="AH229" i="14"/>
  <c r="AF230" i="14"/>
  <c r="AH230" i="14"/>
  <c r="AF231" i="14"/>
  <c r="AH231" i="14"/>
  <c r="AF232" i="14"/>
  <c r="AH232" i="14"/>
  <c r="AF233" i="14"/>
  <c r="AH233" i="14"/>
  <c r="AF234" i="14"/>
  <c r="AH234" i="14"/>
  <c r="AF235" i="14"/>
  <c r="AH235" i="14"/>
  <c r="AF236" i="14"/>
  <c r="AH236" i="14"/>
  <c r="AF237" i="14"/>
  <c r="AH237" i="14"/>
  <c r="AF238" i="14"/>
  <c r="AH238" i="14"/>
  <c r="AF239" i="14"/>
  <c r="AH239" i="14"/>
  <c r="AF240" i="14"/>
  <c r="AH240" i="14"/>
  <c r="AF241" i="14"/>
  <c r="AH241" i="14"/>
  <c r="AF242" i="14"/>
  <c r="AH242" i="14"/>
  <c r="AF243" i="14"/>
  <c r="AH243" i="14"/>
  <c r="AF244" i="14"/>
  <c r="AH244" i="14"/>
  <c r="AF245" i="14"/>
  <c r="AH245" i="14"/>
  <c r="AF246" i="14"/>
  <c r="AH246" i="14"/>
  <c r="AF247" i="14"/>
  <c r="AH247" i="14"/>
  <c r="AF248" i="14"/>
  <c r="AH248" i="14"/>
  <c r="AF249" i="14"/>
  <c r="AH249" i="14"/>
  <c r="AF250" i="14"/>
  <c r="AH250" i="14"/>
  <c r="AF251" i="14"/>
  <c r="AH251" i="14"/>
  <c r="AF252" i="14"/>
  <c r="AH252" i="14"/>
  <c r="AF253" i="14"/>
  <c r="AH253" i="14"/>
  <c r="AF254" i="14"/>
  <c r="AH254" i="14"/>
  <c r="AF255" i="14"/>
  <c r="AH255" i="14"/>
  <c r="AF256" i="14"/>
  <c r="AH256" i="14"/>
  <c r="AF257" i="14"/>
  <c r="AH257" i="14"/>
  <c r="AF258" i="14"/>
  <c r="AH258" i="14"/>
  <c r="AF259" i="14"/>
  <c r="AH259" i="14"/>
  <c r="AF260" i="14"/>
  <c r="AH260" i="14"/>
  <c r="AF261" i="14"/>
  <c r="AH261" i="14"/>
  <c r="AF262" i="14"/>
  <c r="AH262" i="14"/>
  <c r="AF263" i="14"/>
  <c r="AH263" i="14"/>
  <c r="AF264" i="14"/>
  <c r="AH264" i="14"/>
  <c r="AF265" i="14"/>
  <c r="AH265" i="14"/>
  <c r="AF266" i="14"/>
  <c r="AH266" i="14"/>
  <c r="AF267" i="14"/>
  <c r="AH267" i="14"/>
  <c r="AF268" i="14"/>
  <c r="AH268" i="14"/>
  <c r="AF269" i="14"/>
  <c r="AH269" i="14"/>
  <c r="AF270" i="14"/>
  <c r="AH270" i="14"/>
  <c r="AF271" i="14"/>
  <c r="AH271" i="14"/>
  <c r="AF272" i="14"/>
  <c r="AH272" i="14"/>
  <c r="AF273" i="14"/>
  <c r="AH273" i="14"/>
  <c r="AF274" i="14"/>
  <c r="AH274" i="14"/>
  <c r="AF275" i="14"/>
  <c r="AH275" i="14"/>
  <c r="AF276" i="14"/>
  <c r="AH276" i="14"/>
  <c r="AF277" i="14"/>
  <c r="AH277" i="14"/>
  <c r="AF278" i="14"/>
  <c r="AH278" i="14"/>
  <c r="AF279" i="14"/>
  <c r="AH279" i="14"/>
  <c r="AF280" i="14"/>
  <c r="AH280" i="14"/>
  <c r="AF281" i="14"/>
  <c r="AH281" i="14"/>
  <c r="AF282" i="14"/>
  <c r="AH282" i="14"/>
  <c r="AF283" i="14"/>
  <c r="AH283" i="14"/>
  <c r="AF284" i="14"/>
  <c r="AH284" i="14"/>
  <c r="AF285" i="14"/>
  <c r="AH285" i="14"/>
  <c r="AF286" i="14"/>
  <c r="AH286" i="14"/>
  <c r="AF287" i="14"/>
  <c r="AH287" i="14"/>
  <c r="AF288" i="14"/>
  <c r="AH288" i="14"/>
  <c r="AF289" i="14"/>
  <c r="AH289" i="14"/>
  <c r="AF290" i="14"/>
  <c r="AH290" i="14"/>
  <c r="AF291" i="14"/>
  <c r="AH291" i="14"/>
  <c r="AF292" i="14"/>
  <c r="AH292" i="14"/>
  <c r="AF293" i="14"/>
  <c r="AH293" i="14"/>
  <c r="AF294" i="14"/>
  <c r="AH294" i="14"/>
  <c r="AF295" i="14"/>
  <c r="AH295" i="14"/>
  <c r="AF296" i="14"/>
  <c r="AH296" i="14"/>
  <c r="AF297" i="14"/>
  <c r="AH297" i="14"/>
  <c r="AF298" i="14"/>
  <c r="AH298" i="14"/>
  <c r="AF299" i="14"/>
  <c r="AH299" i="14"/>
  <c r="AF300" i="14"/>
  <c r="AH300" i="14"/>
  <c r="AF301" i="14"/>
  <c r="AH301" i="14"/>
  <c r="AF302" i="14"/>
  <c r="AH302" i="14"/>
  <c r="AF303" i="14"/>
  <c r="AH303" i="14"/>
  <c r="AF304" i="14"/>
  <c r="AH304" i="14"/>
  <c r="AF305" i="14"/>
  <c r="AH305" i="14"/>
  <c r="AF306" i="14"/>
  <c r="AH306" i="14"/>
  <c r="AF307" i="14"/>
  <c r="AH307" i="14"/>
  <c r="AF308" i="14"/>
  <c r="AH308" i="14"/>
  <c r="AF309" i="14"/>
  <c r="AH309" i="14"/>
  <c r="AF310" i="14"/>
  <c r="AH310" i="14"/>
  <c r="AF311" i="14"/>
  <c r="AH311" i="14"/>
  <c r="AF312" i="14"/>
  <c r="AH312" i="14"/>
  <c r="AF313" i="14"/>
  <c r="AH313" i="14"/>
  <c r="AF314" i="14"/>
  <c r="AH314" i="14"/>
  <c r="AF315" i="14"/>
  <c r="AH315" i="14"/>
  <c r="AF316" i="14"/>
  <c r="AH316" i="14"/>
  <c r="AF317" i="14"/>
  <c r="AH317" i="14"/>
  <c r="AF318" i="14"/>
  <c r="AH318" i="14"/>
  <c r="AF319" i="14"/>
  <c r="AH319" i="14"/>
  <c r="AF320" i="14"/>
  <c r="AH320" i="14"/>
  <c r="AF321" i="14"/>
  <c r="AH321" i="14"/>
  <c r="AF322" i="14"/>
  <c r="AH322" i="14"/>
  <c r="AF323" i="14"/>
  <c r="AH323" i="14"/>
  <c r="AF324" i="14"/>
  <c r="AH324" i="14"/>
  <c r="AF325" i="14"/>
  <c r="AH325" i="14"/>
  <c r="AF326" i="14"/>
  <c r="AH326" i="14"/>
  <c r="AF327" i="14"/>
  <c r="AH327" i="14"/>
  <c r="AF328" i="14"/>
  <c r="AH328" i="14"/>
  <c r="AF329" i="14"/>
  <c r="AH329" i="14"/>
  <c r="AF330" i="14"/>
  <c r="AH330" i="14"/>
  <c r="AF331" i="14"/>
  <c r="AH331" i="14"/>
  <c r="AF332" i="14"/>
  <c r="AH332" i="14"/>
  <c r="AF333" i="14"/>
  <c r="AH333" i="14"/>
  <c r="AF334" i="14"/>
  <c r="AH334" i="14"/>
  <c r="AF335" i="14"/>
  <c r="AH335" i="14"/>
  <c r="AF336" i="14"/>
  <c r="AH336" i="14"/>
  <c r="AF337" i="14"/>
  <c r="AH337" i="14"/>
  <c r="AF338" i="14"/>
  <c r="AH338" i="14"/>
  <c r="AF339" i="14"/>
  <c r="AH339" i="14"/>
  <c r="AF340" i="14"/>
  <c r="AH340" i="14"/>
  <c r="AF341" i="14"/>
  <c r="AH341" i="14"/>
  <c r="AF342" i="14"/>
  <c r="AH342" i="14"/>
  <c r="AF343" i="14"/>
  <c r="AH343" i="14"/>
  <c r="AF344" i="14"/>
  <c r="AH344" i="14"/>
  <c r="AF345" i="14"/>
  <c r="AH345" i="14"/>
  <c r="AF346" i="14"/>
  <c r="AH346" i="14"/>
  <c r="AF347" i="14"/>
  <c r="AH347" i="14"/>
  <c r="AF348" i="14"/>
  <c r="AH348" i="14"/>
  <c r="AF349" i="14"/>
  <c r="AH349" i="14"/>
  <c r="AF350" i="14"/>
  <c r="AH350" i="14"/>
  <c r="AF351" i="14"/>
  <c r="AH351" i="14"/>
  <c r="AF352" i="14"/>
  <c r="AH352" i="14"/>
  <c r="AF353" i="14"/>
  <c r="AH353" i="14"/>
  <c r="AF354" i="14"/>
  <c r="AH354" i="14"/>
  <c r="AF355" i="14"/>
  <c r="AH355" i="14"/>
  <c r="AF356" i="14"/>
  <c r="AH356" i="14"/>
  <c r="AF357" i="14"/>
  <c r="AH357" i="14"/>
  <c r="AF358" i="14"/>
  <c r="AH358" i="14"/>
  <c r="AF359" i="14"/>
  <c r="AH359" i="14"/>
  <c r="AF360" i="14"/>
  <c r="AH360" i="14"/>
  <c r="AF361" i="14"/>
  <c r="AH361" i="14"/>
  <c r="AF362" i="14"/>
  <c r="AH362" i="14"/>
  <c r="AF363" i="14"/>
  <c r="AH363" i="14"/>
  <c r="AF364" i="14"/>
  <c r="AH364" i="14"/>
  <c r="AF365" i="14"/>
  <c r="AH365" i="14"/>
  <c r="AF366" i="14"/>
  <c r="AH366" i="14"/>
  <c r="AF367" i="14"/>
  <c r="AH367" i="14"/>
  <c r="AF368" i="14"/>
  <c r="AH368" i="14"/>
  <c r="AF369" i="14"/>
  <c r="AH369" i="14"/>
  <c r="AF370" i="14"/>
  <c r="AH370" i="14"/>
  <c r="AF371" i="14"/>
  <c r="AH371" i="14"/>
  <c r="AF372" i="14"/>
  <c r="AH372" i="14"/>
  <c r="AF373" i="14"/>
  <c r="AH373" i="14"/>
  <c r="AF374" i="14"/>
  <c r="AH374" i="14"/>
  <c r="AF375" i="14"/>
  <c r="AH375" i="14"/>
  <c r="AF376" i="14"/>
  <c r="AH376" i="14"/>
  <c r="AF377" i="14"/>
  <c r="AH377" i="14"/>
  <c r="AF378" i="14"/>
  <c r="AH378" i="14"/>
  <c r="AF379" i="14"/>
  <c r="AH379" i="14"/>
  <c r="AF380" i="14"/>
  <c r="AH380" i="14"/>
  <c r="AF381" i="14"/>
  <c r="AH381" i="14"/>
  <c r="AF382" i="14"/>
  <c r="AH382" i="14"/>
  <c r="AF383" i="14"/>
  <c r="AH383" i="14"/>
  <c r="AF384" i="14"/>
  <c r="AH384" i="14"/>
  <c r="AF385" i="14"/>
  <c r="AH385" i="14"/>
  <c r="AF386" i="14"/>
  <c r="AH386" i="14"/>
  <c r="AF387" i="14"/>
  <c r="AH387" i="14"/>
  <c r="AF388" i="14"/>
  <c r="AH388" i="14"/>
  <c r="AF389" i="14"/>
  <c r="AH389" i="14"/>
  <c r="AF390" i="14"/>
  <c r="AH390" i="14"/>
  <c r="AF391" i="14"/>
  <c r="AH391" i="14"/>
  <c r="AF392" i="14"/>
  <c r="AH392" i="14"/>
  <c r="AF393" i="14"/>
  <c r="AH393" i="14"/>
  <c r="AF394" i="14"/>
  <c r="AH394" i="14"/>
  <c r="AF395" i="14"/>
  <c r="AH395" i="14"/>
  <c r="AF396" i="14"/>
  <c r="AH396" i="14"/>
  <c r="AF397" i="14"/>
  <c r="AH397" i="14"/>
  <c r="AF398" i="14"/>
  <c r="AH398" i="14"/>
  <c r="AF399" i="14"/>
  <c r="AH399" i="14"/>
  <c r="AF400" i="14"/>
  <c r="AH400" i="14"/>
  <c r="AF401" i="14"/>
  <c r="AH401" i="14"/>
  <c r="AF402" i="14"/>
  <c r="AH402" i="14"/>
  <c r="AF403" i="14"/>
  <c r="AH403" i="14"/>
  <c r="AF404" i="14"/>
  <c r="AH404" i="14"/>
  <c r="AF405" i="14"/>
  <c r="AH405" i="14"/>
  <c r="AF406" i="14"/>
  <c r="AH406" i="14"/>
  <c r="AF407" i="14"/>
  <c r="AH407" i="14"/>
  <c r="AF408" i="14"/>
  <c r="AH408" i="14"/>
  <c r="AF409" i="14"/>
  <c r="AH409" i="14"/>
  <c r="AF410" i="14"/>
  <c r="AH410" i="14"/>
  <c r="AF411" i="14"/>
  <c r="AH411" i="14"/>
  <c r="AF412" i="14"/>
  <c r="AH412" i="14"/>
  <c r="AF413" i="14"/>
  <c r="AH413" i="14"/>
  <c r="AF414" i="14"/>
  <c r="AH414" i="14"/>
  <c r="AF415" i="14"/>
  <c r="AH415" i="14"/>
  <c r="AF416" i="14"/>
  <c r="AH416" i="14"/>
  <c r="AF417" i="14"/>
  <c r="AH417" i="14"/>
  <c r="AF418" i="14"/>
  <c r="AH418" i="14"/>
  <c r="AF419" i="14"/>
  <c r="AH419" i="14"/>
  <c r="AF420" i="14"/>
  <c r="AH420" i="14"/>
  <c r="AF421" i="14"/>
  <c r="AH421" i="14"/>
  <c r="AF422" i="14"/>
  <c r="AH422" i="14"/>
  <c r="AF423" i="14"/>
  <c r="AH423" i="14"/>
  <c r="AF424" i="14"/>
  <c r="AH424" i="14"/>
  <c r="AF425" i="14"/>
  <c r="AH425" i="14"/>
  <c r="AF426" i="14"/>
  <c r="AH426" i="14"/>
  <c r="AF427" i="14"/>
  <c r="AH427" i="14"/>
  <c r="AF428" i="14"/>
  <c r="AH428" i="14"/>
  <c r="AF429" i="14"/>
  <c r="AH429" i="14"/>
  <c r="AF430" i="14"/>
  <c r="AH430" i="14"/>
  <c r="AF431" i="14"/>
  <c r="AH431" i="14"/>
  <c r="AF432" i="14"/>
  <c r="AH432" i="14"/>
  <c r="AF433" i="14"/>
  <c r="AH433" i="14"/>
  <c r="AF434" i="14"/>
  <c r="AH434" i="14"/>
  <c r="AF435" i="14"/>
  <c r="AH435" i="14"/>
  <c r="AF436" i="14"/>
  <c r="AH436" i="14"/>
  <c r="AF437" i="14"/>
  <c r="AH437" i="14"/>
  <c r="AF438" i="14"/>
  <c r="AH438" i="14"/>
  <c r="AF439" i="14"/>
  <c r="AH439" i="14"/>
  <c r="AF440" i="14"/>
  <c r="AH440" i="14"/>
  <c r="AF441" i="14"/>
  <c r="AH441" i="14"/>
  <c r="AF442" i="14"/>
  <c r="AH442" i="14"/>
  <c r="AF443" i="14"/>
  <c r="AH443" i="14"/>
  <c r="AF444" i="14"/>
  <c r="AH444" i="14"/>
  <c r="AF445" i="14"/>
  <c r="AH445" i="14"/>
  <c r="AF446" i="14"/>
  <c r="AH446" i="14"/>
  <c r="AF447" i="14"/>
  <c r="AH447" i="14"/>
  <c r="AF448" i="14"/>
  <c r="AH448" i="14"/>
  <c r="AF449" i="14"/>
  <c r="AH449" i="14"/>
  <c r="AF450" i="14"/>
  <c r="AH450" i="14"/>
  <c r="AF451" i="14"/>
  <c r="AH451" i="14"/>
  <c r="AF452" i="14"/>
  <c r="AH452" i="14"/>
  <c r="AF453" i="14"/>
  <c r="AH453" i="14"/>
  <c r="AF454" i="14"/>
  <c r="AH454" i="14"/>
  <c r="AF455" i="14"/>
  <c r="AH455" i="14"/>
  <c r="AF456" i="14"/>
  <c r="AH456" i="14"/>
  <c r="AF457" i="14"/>
  <c r="AH457" i="14"/>
  <c r="AF458" i="14"/>
  <c r="AH458" i="14"/>
  <c r="AF459" i="14"/>
  <c r="AH459" i="14"/>
  <c r="AF460" i="14"/>
  <c r="AH460" i="14"/>
  <c r="AF461" i="14"/>
  <c r="AH461" i="14"/>
  <c r="AF462" i="14"/>
  <c r="AH462" i="14"/>
  <c r="AF463" i="14"/>
  <c r="AH463" i="14"/>
  <c r="AF464" i="14"/>
  <c r="AH464" i="14"/>
  <c r="AF465" i="14"/>
  <c r="AH465" i="14"/>
  <c r="AF466" i="14"/>
  <c r="AH466" i="14"/>
  <c r="AF467" i="14"/>
  <c r="AH467" i="14"/>
  <c r="AF468" i="14"/>
  <c r="AH468" i="14"/>
  <c r="AF469" i="14"/>
  <c r="AH469" i="14"/>
  <c r="AF470" i="14"/>
  <c r="AH470" i="14"/>
  <c r="AF471" i="14"/>
  <c r="AH471" i="14"/>
  <c r="AF472" i="14"/>
  <c r="AH472" i="14"/>
  <c r="AF473" i="14"/>
  <c r="AH473" i="14"/>
  <c r="AF474" i="14"/>
  <c r="AH474" i="14"/>
  <c r="AF475" i="14"/>
  <c r="AH475" i="14"/>
  <c r="AF476" i="14"/>
  <c r="AH476" i="14"/>
  <c r="AF477" i="14"/>
  <c r="AH477" i="14"/>
  <c r="AF478" i="14"/>
  <c r="AH478" i="14"/>
  <c r="AF479" i="14"/>
  <c r="AH479" i="14"/>
  <c r="AF480" i="14"/>
  <c r="AH480" i="14"/>
  <c r="AF481" i="14"/>
  <c r="AH481" i="14"/>
  <c r="AF482" i="14"/>
  <c r="AH482" i="14"/>
  <c r="AF483" i="14"/>
  <c r="AH483" i="14"/>
  <c r="AF484" i="14"/>
  <c r="AH484" i="14"/>
  <c r="AF485" i="14"/>
  <c r="AH485" i="14"/>
  <c r="AF486" i="14"/>
  <c r="AH486" i="14"/>
  <c r="AF487" i="14"/>
  <c r="AH487" i="14"/>
  <c r="AF488" i="14"/>
  <c r="AH488" i="14"/>
  <c r="AF489" i="14"/>
  <c r="AH489" i="14"/>
  <c r="AF490" i="14"/>
  <c r="AH490" i="14"/>
  <c r="AF491" i="14"/>
  <c r="AH491" i="14"/>
  <c r="AF492" i="14"/>
  <c r="AH492" i="14"/>
  <c r="AF493" i="14"/>
  <c r="AH493" i="14"/>
  <c r="AF494" i="14"/>
  <c r="AH494" i="14"/>
  <c r="AF495" i="14"/>
  <c r="AH495" i="14"/>
  <c r="AF496" i="14"/>
  <c r="AH496" i="14"/>
  <c r="AF497" i="14"/>
  <c r="AH497" i="14"/>
  <c r="AF498" i="14"/>
  <c r="AH498" i="14"/>
  <c r="AF499" i="14"/>
  <c r="AH499" i="14"/>
  <c r="AF500" i="14"/>
  <c r="AH500" i="14"/>
  <c r="AF501" i="14"/>
  <c r="AH501" i="14"/>
  <c r="AF502" i="14"/>
  <c r="AH502" i="14"/>
  <c r="AF503" i="14"/>
  <c r="AH503" i="14"/>
  <c r="AF504" i="14"/>
  <c r="AH504" i="14"/>
  <c r="AF505" i="14"/>
  <c r="AH505" i="14"/>
  <c r="AF506" i="14"/>
  <c r="AH506" i="14"/>
  <c r="AH7" i="14"/>
  <c r="AF7" i="14"/>
  <c r="AR9" i="9"/>
  <c r="AR10" i="9"/>
  <c r="AR11" i="9"/>
  <c r="AR12" i="9"/>
  <c r="AR13" i="9"/>
  <c r="AR14" i="9"/>
  <c r="AR15" i="9"/>
  <c r="AR16" i="9"/>
  <c r="AR17" i="9"/>
  <c r="AR18" i="9"/>
  <c r="AR19" i="9"/>
  <c r="AR20" i="9"/>
  <c r="AR21" i="9"/>
  <c r="AR22" i="9"/>
  <c r="AR23" i="9"/>
  <c r="AR24" i="9"/>
  <c r="AR25" i="9"/>
  <c r="AR26" i="9"/>
  <c r="AR27" i="9"/>
  <c r="AR28" i="9"/>
  <c r="AR29" i="9"/>
  <c r="AR30" i="9"/>
  <c r="AR31" i="9"/>
  <c r="AR32" i="9"/>
  <c r="AR33" i="9"/>
  <c r="AR34" i="9"/>
  <c r="AR35" i="9"/>
  <c r="AR36" i="9"/>
  <c r="AR37" i="9"/>
  <c r="AR38" i="9"/>
  <c r="AR39" i="9"/>
  <c r="AR40" i="9"/>
  <c r="AR41" i="9"/>
  <c r="AR42" i="9"/>
  <c r="AR43" i="9"/>
  <c r="AR44" i="9"/>
  <c r="AR45" i="9"/>
  <c r="AR46" i="9"/>
  <c r="AR47" i="9"/>
  <c r="AR48" i="9"/>
  <c r="AR49" i="9"/>
  <c r="AR50" i="9"/>
  <c r="AR51" i="9"/>
  <c r="AR52" i="9"/>
  <c r="AR53" i="9"/>
  <c r="AR54" i="9"/>
  <c r="AR55" i="9"/>
  <c r="AR56" i="9"/>
  <c r="AR57" i="9"/>
  <c r="AR58" i="9"/>
  <c r="AR59" i="9"/>
  <c r="AR60" i="9"/>
  <c r="AR61" i="9"/>
  <c r="AR62" i="9"/>
  <c r="AR63" i="9"/>
  <c r="AR64" i="9"/>
  <c r="AR65" i="9"/>
  <c r="AR66" i="9"/>
  <c r="AR67" i="9"/>
  <c r="AR68" i="9"/>
  <c r="AR69" i="9"/>
  <c r="AR70" i="9"/>
  <c r="AR71" i="9"/>
  <c r="AR72" i="9"/>
  <c r="AR73" i="9"/>
  <c r="AR74" i="9"/>
  <c r="AR75" i="9"/>
  <c r="AR76" i="9"/>
  <c r="AR77" i="9"/>
  <c r="AR78" i="9"/>
  <c r="AR79" i="9"/>
  <c r="AR80" i="9"/>
  <c r="AR81" i="9"/>
  <c r="AR82" i="9"/>
  <c r="AR83" i="9"/>
  <c r="AR84" i="9"/>
  <c r="AR85" i="9"/>
  <c r="AR86" i="9"/>
  <c r="AR87" i="9"/>
  <c r="AR88" i="9"/>
  <c r="AR89" i="9"/>
  <c r="AR90" i="9"/>
  <c r="AR91" i="9"/>
  <c r="AR92" i="9"/>
  <c r="AR93" i="9"/>
  <c r="AR94" i="9"/>
  <c r="AR95" i="9"/>
  <c r="AR96" i="9"/>
  <c r="AR97" i="9"/>
  <c r="AR98" i="9"/>
  <c r="AR99" i="9"/>
  <c r="AR100" i="9"/>
  <c r="AR101" i="9"/>
  <c r="AR102" i="9"/>
  <c r="AR103" i="9"/>
  <c r="AR104" i="9"/>
  <c r="AR105" i="9"/>
  <c r="AR106" i="9"/>
  <c r="AR107" i="9"/>
  <c r="AR108" i="9"/>
  <c r="AR109" i="9"/>
  <c r="AR110" i="9"/>
  <c r="AR111" i="9"/>
  <c r="AR112" i="9"/>
  <c r="AR113" i="9"/>
  <c r="AR114" i="9"/>
  <c r="AR115" i="9"/>
  <c r="AR116" i="9"/>
  <c r="AR117" i="9"/>
  <c r="AR118" i="9"/>
  <c r="AR119" i="9"/>
  <c r="AR120" i="9"/>
  <c r="AR121" i="9"/>
  <c r="AR122" i="9"/>
  <c r="AR123" i="9"/>
  <c r="AR124" i="9"/>
  <c r="AR125" i="9"/>
  <c r="AR126" i="9"/>
  <c r="AR127" i="9"/>
  <c r="AR128" i="9"/>
  <c r="AR129" i="9"/>
  <c r="AR130" i="9"/>
  <c r="AR131" i="9"/>
  <c r="AR132" i="9"/>
  <c r="AR133" i="9"/>
  <c r="AR134" i="9"/>
  <c r="AR135" i="9"/>
  <c r="AR136" i="9"/>
  <c r="AR137" i="9"/>
  <c r="AR138" i="9"/>
  <c r="AR139" i="9"/>
  <c r="AR140" i="9"/>
  <c r="AR141" i="9"/>
  <c r="AR142" i="9"/>
  <c r="AR143" i="9"/>
  <c r="AR144" i="9"/>
  <c r="AR145" i="9"/>
  <c r="AR146" i="9"/>
  <c r="AR147" i="9"/>
  <c r="AR148" i="9"/>
  <c r="AR149" i="9"/>
  <c r="AR150" i="9"/>
  <c r="AR151" i="9"/>
  <c r="AR152" i="9"/>
  <c r="AR153" i="9"/>
  <c r="AR154" i="9"/>
  <c r="AR155" i="9"/>
  <c r="AR156" i="9"/>
  <c r="AR157" i="9"/>
  <c r="AR158" i="9"/>
  <c r="AR159" i="9"/>
  <c r="AR160" i="9"/>
  <c r="AR161" i="9"/>
  <c r="AR162" i="9"/>
  <c r="AR163" i="9"/>
  <c r="AR164" i="9"/>
  <c r="AR165" i="9"/>
  <c r="AR166" i="9"/>
  <c r="AR167" i="9"/>
  <c r="AR168" i="9"/>
  <c r="AR169" i="9"/>
  <c r="AR170" i="9"/>
  <c r="AR171" i="9"/>
  <c r="AR172" i="9"/>
  <c r="AR173" i="9"/>
  <c r="AR174" i="9"/>
  <c r="AR175" i="9"/>
  <c r="AR176" i="9"/>
  <c r="AR177" i="9"/>
  <c r="AR178" i="9"/>
  <c r="AR179" i="9"/>
  <c r="AR180" i="9"/>
  <c r="AR181" i="9"/>
  <c r="AR182" i="9"/>
  <c r="AR183" i="9"/>
  <c r="AR184" i="9"/>
  <c r="AR185" i="9"/>
  <c r="AR186" i="9"/>
  <c r="AR187" i="9"/>
  <c r="AR188" i="9"/>
  <c r="AR189" i="9"/>
  <c r="AR190" i="9"/>
  <c r="AR191" i="9"/>
  <c r="AR192" i="9"/>
  <c r="AR193" i="9"/>
  <c r="AR194" i="9"/>
  <c r="AR195" i="9"/>
  <c r="AR196" i="9"/>
  <c r="AR197" i="9"/>
  <c r="AR198" i="9"/>
  <c r="AR199" i="9"/>
  <c r="AR200" i="9"/>
  <c r="AR201" i="9"/>
  <c r="AR202" i="9"/>
  <c r="AR203" i="9"/>
  <c r="AR204" i="9"/>
  <c r="AR205" i="9"/>
  <c r="AR206" i="9"/>
  <c r="AR207" i="9"/>
  <c r="AR208" i="9"/>
  <c r="AR209" i="9"/>
  <c r="AR210" i="9"/>
  <c r="AR211" i="9"/>
  <c r="AR212" i="9"/>
  <c r="AR213" i="9"/>
  <c r="AR214" i="9"/>
  <c r="AR215" i="9"/>
  <c r="AR216" i="9"/>
  <c r="AR217" i="9"/>
  <c r="AR218" i="9"/>
  <c r="AR219" i="9"/>
  <c r="AR220" i="9"/>
  <c r="AR221" i="9"/>
  <c r="AR222" i="9"/>
  <c r="AR223" i="9"/>
  <c r="AR224" i="9"/>
  <c r="AR225" i="9"/>
  <c r="AR226" i="9"/>
  <c r="AR227" i="9"/>
  <c r="AR228" i="9"/>
  <c r="AR229" i="9"/>
  <c r="AR230" i="9"/>
  <c r="AR231" i="9"/>
  <c r="AR232" i="9"/>
  <c r="AR233" i="9"/>
  <c r="AR234" i="9"/>
  <c r="AR235" i="9"/>
  <c r="AR236" i="9"/>
  <c r="AR237" i="9"/>
  <c r="AR238" i="9"/>
  <c r="AR239" i="9"/>
  <c r="AR240" i="9"/>
  <c r="AR241" i="9"/>
  <c r="AR242" i="9"/>
  <c r="AR243" i="9"/>
  <c r="AR244" i="9"/>
  <c r="AR245" i="9"/>
  <c r="AR246" i="9"/>
  <c r="AR247" i="9"/>
  <c r="AR248" i="9"/>
  <c r="AR249" i="9"/>
  <c r="AR250" i="9"/>
  <c r="AR251" i="9"/>
  <c r="AR252" i="9"/>
  <c r="AR253" i="9"/>
  <c r="AR254" i="9"/>
  <c r="AR255" i="9"/>
  <c r="AR256" i="9"/>
  <c r="AR257" i="9"/>
  <c r="AR258" i="9"/>
  <c r="AR259" i="9"/>
  <c r="AR260" i="9"/>
  <c r="AR261" i="9"/>
  <c r="AR262" i="9"/>
  <c r="AR263" i="9"/>
  <c r="AR264" i="9"/>
  <c r="AR265" i="9"/>
  <c r="AR266" i="9"/>
  <c r="AR267" i="9"/>
  <c r="AR268" i="9"/>
  <c r="AR269" i="9"/>
  <c r="AR270" i="9"/>
  <c r="AR271" i="9"/>
  <c r="AR272" i="9"/>
  <c r="AR273" i="9"/>
  <c r="AR274" i="9"/>
  <c r="AR275" i="9"/>
  <c r="AR276" i="9"/>
  <c r="AR277" i="9"/>
  <c r="AR278" i="9"/>
  <c r="AR279" i="9"/>
  <c r="AR280" i="9"/>
  <c r="AR281" i="9"/>
  <c r="AR282" i="9"/>
  <c r="AR283" i="9"/>
  <c r="AR284" i="9"/>
  <c r="AR285" i="9"/>
  <c r="AR286" i="9"/>
  <c r="AR287" i="9"/>
  <c r="AR288" i="9"/>
  <c r="AR289" i="9"/>
  <c r="AR290" i="9"/>
  <c r="AR291" i="9"/>
  <c r="AR292" i="9"/>
  <c r="AR293" i="9"/>
  <c r="AR294" i="9"/>
  <c r="AR295" i="9"/>
  <c r="AR296" i="9"/>
  <c r="AR297" i="9"/>
  <c r="AR298" i="9"/>
  <c r="AR299" i="9"/>
  <c r="AR300" i="9"/>
  <c r="AR301" i="9"/>
  <c r="AR302" i="9"/>
  <c r="AR303" i="9"/>
  <c r="AR304" i="9"/>
  <c r="AR305" i="9"/>
  <c r="AR306" i="9"/>
  <c r="AR307" i="9"/>
  <c r="AR308" i="9"/>
  <c r="AR309" i="9"/>
  <c r="AR310" i="9"/>
  <c r="AR311" i="9"/>
  <c r="AR312" i="9"/>
  <c r="AR313" i="9"/>
  <c r="AR314" i="9"/>
  <c r="AR315" i="9"/>
  <c r="AR316" i="9"/>
  <c r="AR317" i="9"/>
  <c r="AR318" i="9"/>
  <c r="AR319" i="9"/>
  <c r="AR320" i="9"/>
  <c r="AR321" i="9"/>
  <c r="AR322" i="9"/>
  <c r="AR323" i="9"/>
  <c r="AR324" i="9"/>
  <c r="AR325" i="9"/>
  <c r="AR326" i="9"/>
  <c r="AR327" i="9"/>
  <c r="AR328" i="9"/>
  <c r="AR329" i="9"/>
  <c r="AR330" i="9"/>
  <c r="AR331" i="9"/>
  <c r="AR332" i="9"/>
  <c r="AR333" i="9"/>
  <c r="AR334" i="9"/>
  <c r="AR335" i="9"/>
  <c r="AR336" i="9"/>
  <c r="AR337" i="9"/>
  <c r="AR338" i="9"/>
  <c r="AR339" i="9"/>
  <c r="AR340" i="9"/>
  <c r="AR341" i="9"/>
  <c r="AR342" i="9"/>
  <c r="AR343" i="9"/>
  <c r="AR344" i="9"/>
  <c r="AR345" i="9"/>
  <c r="AR346" i="9"/>
  <c r="AR347" i="9"/>
  <c r="AR348" i="9"/>
  <c r="AR349" i="9"/>
  <c r="AR350" i="9"/>
  <c r="AR351" i="9"/>
  <c r="AR352" i="9"/>
  <c r="AR353" i="9"/>
  <c r="AR354" i="9"/>
  <c r="AR355" i="9"/>
  <c r="AR356" i="9"/>
  <c r="AR357" i="9"/>
  <c r="AR358" i="9"/>
  <c r="AR359" i="9"/>
  <c r="AR360" i="9"/>
  <c r="AR361" i="9"/>
  <c r="AR362" i="9"/>
  <c r="AR363" i="9"/>
  <c r="AR364" i="9"/>
  <c r="AR365" i="9"/>
  <c r="AR366" i="9"/>
  <c r="AR367" i="9"/>
  <c r="AR368" i="9"/>
  <c r="AR369" i="9"/>
  <c r="AR370" i="9"/>
  <c r="AR371" i="9"/>
  <c r="AR372" i="9"/>
  <c r="AR373" i="9"/>
  <c r="AR374" i="9"/>
  <c r="AR375" i="9"/>
  <c r="AR376" i="9"/>
  <c r="AR377" i="9"/>
  <c r="AR378" i="9"/>
  <c r="AR379" i="9"/>
  <c r="AR380" i="9"/>
  <c r="AR381" i="9"/>
  <c r="AR382" i="9"/>
  <c r="AR383" i="9"/>
  <c r="AR384" i="9"/>
  <c r="AR385" i="9"/>
  <c r="AR386" i="9"/>
  <c r="AR387" i="9"/>
  <c r="AR388" i="9"/>
  <c r="AR389" i="9"/>
  <c r="AR390" i="9"/>
  <c r="AR391" i="9"/>
  <c r="AR392" i="9"/>
  <c r="AR393" i="9"/>
  <c r="AR394" i="9"/>
  <c r="AR395" i="9"/>
  <c r="AR396" i="9"/>
  <c r="AR397" i="9"/>
  <c r="AR398" i="9"/>
  <c r="AR399" i="9"/>
  <c r="AR400" i="9"/>
  <c r="AR401" i="9"/>
  <c r="AR402" i="9"/>
  <c r="AR403" i="9"/>
  <c r="AR404" i="9"/>
  <c r="AR405" i="9"/>
  <c r="AR406" i="9"/>
  <c r="AR407" i="9"/>
  <c r="AR408" i="9"/>
  <c r="AR409" i="9"/>
  <c r="AR410" i="9"/>
  <c r="AR411" i="9"/>
  <c r="AR412" i="9"/>
  <c r="AR413" i="9"/>
  <c r="AR414" i="9"/>
  <c r="AR415" i="9"/>
  <c r="AR416" i="9"/>
  <c r="AR417" i="9"/>
  <c r="AR418" i="9"/>
  <c r="AR419" i="9"/>
  <c r="AR420" i="9"/>
  <c r="AR421" i="9"/>
  <c r="AR422" i="9"/>
  <c r="AR423" i="9"/>
  <c r="AR424" i="9"/>
  <c r="AR425" i="9"/>
  <c r="AR426" i="9"/>
  <c r="AR427" i="9"/>
  <c r="AR428" i="9"/>
  <c r="AR429" i="9"/>
  <c r="AR430" i="9"/>
  <c r="AR431" i="9"/>
  <c r="AR432" i="9"/>
  <c r="AR433" i="9"/>
  <c r="AR434" i="9"/>
  <c r="AR435" i="9"/>
  <c r="AR436" i="9"/>
  <c r="AR437" i="9"/>
  <c r="AR438" i="9"/>
  <c r="AR439" i="9"/>
  <c r="AR440" i="9"/>
  <c r="AR441" i="9"/>
  <c r="AR442" i="9"/>
  <c r="AR443" i="9"/>
  <c r="AR444" i="9"/>
  <c r="AR445" i="9"/>
  <c r="AR446" i="9"/>
  <c r="AR447" i="9"/>
  <c r="AR448" i="9"/>
  <c r="AR449" i="9"/>
  <c r="AR450" i="9"/>
  <c r="AR451" i="9"/>
  <c r="AR452" i="9"/>
  <c r="AR453" i="9"/>
  <c r="AR454" i="9"/>
  <c r="AR455" i="9"/>
  <c r="AR456" i="9"/>
  <c r="AR457" i="9"/>
  <c r="AR458" i="9"/>
  <c r="AR459" i="9"/>
  <c r="AR460" i="9"/>
  <c r="AR461" i="9"/>
  <c r="AR462" i="9"/>
  <c r="AR463" i="9"/>
  <c r="AR464" i="9"/>
  <c r="AR465" i="9"/>
  <c r="AR466" i="9"/>
  <c r="AR467" i="9"/>
  <c r="AR468" i="9"/>
  <c r="AR469" i="9"/>
  <c r="AR470" i="9"/>
  <c r="AR471" i="9"/>
  <c r="AR472" i="9"/>
  <c r="AR473" i="9"/>
  <c r="AR474" i="9"/>
  <c r="AR475" i="9"/>
  <c r="AR476" i="9"/>
  <c r="AR477" i="9"/>
  <c r="AR478" i="9"/>
  <c r="AR479" i="9"/>
  <c r="AR480" i="9"/>
  <c r="AR481" i="9"/>
  <c r="AR482" i="9"/>
  <c r="AR483" i="9"/>
  <c r="AR484" i="9"/>
  <c r="AR485" i="9"/>
  <c r="AR486" i="9"/>
  <c r="AR487" i="9"/>
  <c r="AR488" i="9"/>
  <c r="AR489" i="9"/>
  <c r="AR490" i="9"/>
  <c r="AR491" i="9"/>
  <c r="AR492" i="9"/>
  <c r="AR493" i="9"/>
  <c r="AR494" i="9"/>
  <c r="AR495" i="9"/>
  <c r="AR496" i="9"/>
  <c r="AR497" i="9"/>
  <c r="AR498" i="9"/>
  <c r="AR499" i="9"/>
  <c r="AR500" i="9"/>
  <c r="AR501" i="9"/>
  <c r="AR502" i="9"/>
  <c r="AR503" i="9"/>
  <c r="AR504" i="9"/>
  <c r="AR505" i="9"/>
  <c r="AR506" i="9"/>
  <c r="AR507" i="9"/>
  <c r="AR8" i="9"/>
  <c r="F80" i="16"/>
  <c r="F79" i="16"/>
  <c r="F75" i="16"/>
  <c r="F74" i="16"/>
  <c r="F73" i="16"/>
  <c r="F67" i="16"/>
  <c r="F66" i="16"/>
  <c r="F62" i="16"/>
  <c r="F61" i="16"/>
  <c r="F60" i="16"/>
  <c r="F80" i="6"/>
  <c r="F79" i="6"/>
  <c r="F75" i="6"/>
  <c r="F74" i="6"/>
  <c r="F73" i="6"/>
  <c r="F67" i="6"/>
  <c r="F62" i="6"/>
  <c r="F61" i="6"/>
  <c r="F66" i="6"/>
  <c r="I361" i="15" l="1"/>
  <c r="I363" i="15" s="1"/>
  <c r="K363" i="15" s="1"/>
  <c r="K33" i="15"/>
  <c r="K28" i="15"/>
  <c r="K32" i="15"/>
  <c r="K29" i="15"/>
  <c r="K54" i="15"/>
  <c r="K46" i="15"/>
  <c r="K41" i="15"/>
  <c r="K49" i="15"/>
  <c r="K42" i="15"/>
  <c r="K53" i="15"/>
  <c r="K57" i="15"/>
  <c r="K58" i="15"/>
  <c r="K50" i="15"/>
  <c r="K45" i="15"/>
  <c r="K25" i="15"/>
  <c r="K24" i="15"/>
  <c r="K21" i="15"/>
  <c r="K20" i="15"/>
  <c r="K17" i="15"/>
  <c r="K16" i="15"/>
  <c r="Z4" i="9"/>
  <c r="X4" i="9"/>
  <c r="AN10" i="9" l="1"/>
  <c r="AN11" i="9"/>
  <c r="AN12" i="9"/>
  <c r="AN13" i="9"/>
  <c r="AN14" i="9"/>
  <c r="AN15" i="9"/>
  <c r="AN16" i="9"/>
  <c r="AN17" i="9"/>
  <c r="AN18" i="9"/>
  <c r="AN19" i="9"/>
  <c r="AN20" i="9"/>
  <c r="AN21" i="9"/>
  <c r="AN22" i="9"/>
  <c r="AN23" i="9"/>
  <c r="AN24" i="9"/>
  <c r="AN25" i="9"/>
  <c r="AN26" i="9"/>
  <c r="AN27" i="9"/>
  <c r="AN28" i="9"/>
  <c r="AN29" i="9"/>
  <c r="AN30" i="9"/>
  <c r="AN31" i="9"/>
  <c r="AN32" i="9"/>
  <c r="AN33" i="9"/>
  <c r="AN34" i="9"/>
  <c r="AN35" i="9"/>
  <c r="AN36" i="9"/>
  <c r="AN37" i="9"/>
  <c r="AN38" i="9"/>
  <c r="AN39" i="9"/>
  <c r="AN40" i="9"/>
  <c r="AN41" i="9"/>
  <c r="AN42" i="9"/>
  <c r="AN43" i="9"/>
  <c r="AN44" i="9"/>
  <c r="AN45" i="9"/>
  <c r="AN46" i="9"/>
  <c r="AN47" i="9"/>
  <c r="AN48" i="9"/>
  <c r="AN49" i="9"/>
  <c r="AN50" i="9"/>
  <c r="AN51" i="9"/>
  <c r="AN52" i="9"/>
  <c r="AN53" i="9"/>
  <c r="AN54" i="9"/>
  <c r="AN55" i="9"/>
  <c r="AN56" i="9"/>
  <c r="AN57" i="9"/>
  <c r="AN58" i="9"/>
  <c r="AN59" i="9"/>
  <c r="AN60" i="9"/>
  <c r="AN61" i="9"/>
  <c r="AN62" i="9"/>
  <c r="AN63" i="9"/>
  <c r="AN64" i="9"/>
  <c r="AN65" i="9"/>
  <c r="AN66" i="9"/>
  <c r="AN67" i="9"/>
  <c r="AN68" i="9"/>
  <c r="AN69" i="9"/>
  <c r="AN70" i="9"/>
  <c r="AN71" i="9"/>
  <c r="AN72" i="9"/>
  <c r="AN73" i="9"/>
  <c r="AN74" i="9"/>
  <c r="AN75" i="9"/>
  <c r="AN76" i="9"/>
  <c r="AN77" i="9"/>
  <c r="AN78" i="9"/>
  <c r="AN79" i="9"/>
  <c r="AN80" i="9"/>
  <c r="AN81" i="9"/>
  <c r="AN82" i="9"/>
  <c r="AN83" i="9"/>
  <c r="AN84" i="9"/>
  <c r="AN85" i="9"/>
  <c r="AN86" i="9"/>
  <c r="AN87" i="9"/>
  <c r="AN88" i="9"/>
  <c r="AN89" i="9"/>
  <c r="AN90" i="9"/>
  <c r="AN91" i="9"/>
  <c r="AN92" i="9"/>
  <c r="AN93" i="9"/>
  <c r="AN94" i="9"/>
  <c r="AN95" i="9"/>
  <c r="AN96" i="9"/>
  <c r="AN97" i="9"/>
  <c r="AN98" i="9"/>
  <c r="AN99" i="9"/>
  <c r="AN100" i="9"/>
  <c r="AN101" i="9"/>
  <c r="AN102" i="9"/>
  <c r="AN103" i="9"/>
  <c r="AN104" i="9"/>
  <c r="AN105" i="9"/>
  <c r="AN106" i="9"/>
  <c r="AN107" i="9"/>
  <c r="AN108" i="9"/>
  <c r="AN109" i="9"/>
  <c r="AN110" i="9"/>
  <c r="AN111" i="9"/>
  <c r="AN112" i="9"/>
  <c r="AN113" i="9"/>
  <c r="AN114" i="9"/>
  <c r="AN115" i="9"/>
  <c r="AN116" i="9"/>
  <c r="AN117" i="9"/>
  <c r="AN118" i="9"/>
  <c r="AN119" i="9"/>
  <c r="AN120" i="9"/>
  <c r="AN121" i="9"/>
  <c r="AN122" i="9"/>
  <c r="AN123" i="9"/>
  <c r="AN124" i="9"/>
  <c r="AN125" i="9"/>
  <c r="AN126" i="9"/>
  <c r="AN127" i="9"/>
  <c r="AN128" i="9"/>
  <c r="AN129" i="9"/>
  <c r="AN130" i="9"/>
  <c r="AN131" i="9"/>
  <c r="AN132" i="9"/>
  <c r="AN133" i="9"/>
  <c r="AN134" i="9"/>
  <c r="AN135" i="9"/>
  <c r="AN136" i="9"/>
  <c r="AN137" i="9"/>
  <c r="AN138" i="9"/>
  <c r="AN139" i="9"/>
  <c r="AN140" i="9"/>
  <c r="AN141" i="9"/>
  <c r="AN142" i="9"/>
  <c r="AN143" i="9"/>
  <c r="AN144" i="9"/>
  <c r="AN145" i="9"/>
  <c r="AN146" i="9"/>
  <c r="AN147" i="9"/>
  <c r="AN148" i="9"/>
  <c r="AN149" i="9"/>
  <c r="AN150" i="9"/>
  <c r="AN151" i="9"/>
  <c r="AN152" i="9"/>
  <c r="AN153" i="9"/>
  <c r="AN154" i="9"/>
  <c r="AN155" i="9"/>
  <c r="AN156" i="9"/>
  <c r="AN157" i="9"/>
  <c r="AN158" i="9"/>
  <c r="AN159" i="9"/>
  <c r="AN160" i="9"/>
  <c r="AN161" i="9"/>
  <c r="AN162" i="9"/>
  <c r="AN163" i="9"/>
  <c r="AN164" i="9"/>
  <c r="AN165" i="9"/>
  <c r="AN166" i="9"/>
  <c r="AN167" i="9"/>
  <c r="AN168" i="9"/>
  <c r="AN169" i="9"/>
  <c r="AN170" i="9"/>
  <c r="AN171" i="9"/>
  <c r="AN172" i="9"/>
  <c r="AN173" i="9"/>
  <c r="AN174" i="9"/>
  <c r="AN175" i="9"/>
  <c r="AN176" i="9"/>
  <c r="AN177" i="9"/>
  <c r="AN178" i="9"/>
  <c r="AN179" i="9"/>
  <c r="AN180" i="9"/>
  <c r="AN181" i="9"/>
  <c r="AN182" i="9"/>
  <c r="AN183" i="9"/>
  <c r="AN184" i="9"/>
  <c r="AN185" i="9"/>
  <c r="AN186" i="9"/>
  <c r="AN187" i="9"/>
  <c r="AN188" i="9"/>
  <c r="AN189" i="9"/>
  <c r="AN190" i="9"/>
  <c r="AN191" i="9"/>
  <c r="AN192" i="9"/>
  <c r="AN193" i="9"/>
  <c r="AN194" i="9"/>
  <c r="AN195" i="9"/>
  <c r="AN196" i="9"/>
  <c r="AN197" i="9"/>
  <c r="AN198" i="9"/>
  <c r="AN199" i="9"/>
  <c r="AN200" i="9"/>
  <c r="AN201" i="9"/>
  <c r="AN202" i="9"/>
  <c r="AN203" i="9"/>
  <c r="AN204" i="9"/>
  <c r="AN205" i="9"/>
  <c r="AN206" i="9"/>
  <c r="AN207" i="9"/>
  <c r="AN208" i="9"/>
  <c r="AN209" i="9"/>
  <c r="AN210" i="9"/>
  <c r="AN211" i="9"/>
  <c r="AN212" i="9"/>
  <c r="AN213" i="9"/>
  <c r="AN214" i="9"/>
  <c r="AN215" i="9"/>
  <c r="AN216" i="9"/>
  <c r="AN217" i="9"/>
  <c r="AN218" i="9"/>
  <c r="AN219" i="9"/>
  <c r="AN220" i="9"/>
  <c r="AN221" i="9"/>
  <c r="AN222" i="9"/>
  <c r="AN223" i="9"/>
  <c r="AN224" i="9"/>
  <c r="AN225" i="9"/>
  <c r="AN226" i="9"/>
  <c r="AN227" i="9"/>
  <c r="AN228" i="9"/>
  <c r="AN229" i="9"/>
  <c r="AN230" i="9"/>
  <c r="AN231" i="9"/>
  <c r="AN232" i="9"/>
  <c r="AN233" i="9"/>
  <c r="AN234" i="9"/>
  <c r="AN235" i="9"/>
  <c r="AN236" i="9"/>
  <c r="AN237" i="9"/>
  <c r="AN238" i="9"/>
  <c r="AN239" i="9"/>
  <c r="AN240" i="9"/>
  <c r="AN241" i="9"/>
  <c r="AN242" i="9"/>
  <c r="AN243" i="9"/>
  <c r="AN244" i="9"/>
  <c r="AN245" i="9"/>
  <c r="AN246" i="9"/>
  <c r="AN247" i="9"/>
  <c r="AN248" i="9"/>
  <c r="AN249" i="9"/>
  <c r="AN250" i="9"/>
  <c r="AN251" i="9"/>
  <c r="AN252" i="9"/>
  <c r="AN253" i="9"/>
  <c r="AN254" i="9"/>
  <c r="AN255" i="9"/>
  <c r="AN256" i="9"/>
  <c r="AN257" i="9"/>
  <c r="AN258" i="9"/>
  <c r="AN259" i="9"/>
  <c r="AN260" i="9"/>
  <c r="AN261" i="9"/>
  <c r="AN262" i="9"/>
  <c r="AN263" i="9"/>
  <c r="AN264" i="9"/>
  <c r="AN265" i="9"/>
  <c r="AN266" i="9"/>
  <c r="AN267" i="9"/>
  <c r="AN268" i="9"/>
  <c r="AN269" i="9"/>
  <c r="AN270" i="9"/>
  <c r="AN271" i="9"/>
  <c r="AN272" i="9"/>
  <c r="AN273" i="9"/>
  <c r="AN274" i="9"/>
  <c r="AN275" i="9"/>
  <c r="AN276" i="9"/>
  <c r="AN277" i="9"/>
  <c r="AN278" i="9"/>
  <c r="AN279" i="9"/>
  <c r="AN280" i="9"/>
  <c r="AN281" i="9"/>
  <c r="AN282" i="9"/>
  <c r="AN283" i="9"/>
  <c r="AN284" i="9"/>
  <c r="AN285" i="9"/>
  <c r="AN286" i="9"/>
  <c r="AN287" i="9"/>
  <c r="AN288" i="9"/>
  <c r="AN289" i="9"/>
  <c r="AN290" i="9"/>
  <c r="AN291" i="9"/>
  <c r="AN292" i="9"/>
  <c r="AN293" i="9"/>
  <c r="AN294" i="9"/>
  <c r="AN295" i="9"/>
  <c r="AN296" i="9"/>
  <c r="AN297" i="9"/>
  <c r="AN298" i="9"/>
  <c r="AN299" i="9"/>
  <c r="AN300" i="9"/>
  <c r="AN301" i="9"/>
  <c r="AN302" i="9"/>
  <c r="AN303" i="9"/>
  <c r="AN304" i="9"/>
  <c r="AN305" i="9"/>
  <c r="AN306" i="9"/>
  <c r="AN307" i="9"/>
  <c r="AN308" i="9"/>
  <c r="AN309" i="9"/>
  <c r="AN310" i="9"/>
  <c r="AN311" i="9"/>
  <c r="AN312" i="9"/>
  <c r="AN313" i="9"/>
  <c r="AN314" i="9"/>
  <c r="AN315" i="9"/>
  <c r="AN316" i="9"/>
  <c r="AN317" i="9"/>
  <c r="AN318" i="9"/>
  <c r="AN319" i="9"/>
  <c r="AN320" i="9"/>
  <c r="AN321" i="9"/>
  <c r="AN322" i="9"/>
  <c r="AN323" i="9"/>
  <c r="AN324" i="9"/>
  <c r="AN325" i="9"/>
  <c r="AN326" i="9"/>
  <c r="AN327" i="9"/>
  <c r="AN328" i="9"/>
  <c r="AN329" i="9"/>
  <c r="AN330" i="9"/>
  <c r="AN331" i="9"/>
  <c r="AN332" i="9"/>
  <c r="AN333" i="9"/>
  <c r="AN334" i="9"/>
  <c r="AN335" i="9"/>
  <c r="AN336" i="9"/>
  <c r="AN337" i="9"/>
  <c r="AN338" i="9"/>
  <c r="AN339" i="9"/>
  <c r="AN340" i="9"/>
  <c r="AN341" i="9"/>
  <c r="AN342" i="9"/>
  <c r="AN343" i="9"/>
  <c r="AN344" i="9"/>
  <c r="AN345" i="9"/>
  <c r="AN346" i="9"/>
  <c r="AN347" i="9"/>
  <c r="AN348" i="9"/>
  <c r="AN349" i="9"/>
  <c r="AN350" i="9"/>
  <c r="AN351" i="9"/>
  <c r="AN352" i="9"/>
  <c r="AN353" i="9"/>
  <c r="AN354" i="9"/>
  <c r="AN355" i="9"/>
  <c r="AN356" i="9"/>
  <c r="AN357" i="9"/>
  <c r="AN358" i="9"/>
  <c r="AN359" i="9"/>
  <c r="AN360" i="9"/>
  <c r="AN361" i="9"/>
  <c r="AN362" i="9"/>
  <c r="AN363" i="9"/>
  <c r="AN364" i="9"/>
  <c r="AN365" i="9"/>
  <c r="AN366" i="9"/>
  <c r="AN367" i="9"/>
  <c r="AN368" i="9"/>
  <c r="AN369" i="9"/>
  <c r="AN370" i="9"/>
  <c r="AN371" i="9"/>
  <c r="AN372" i="9"/>
  <c r="AN373" i="9"/>
  <c r="AN374" i="9"/>
  <c r="AN375" i="9"/>
  <c r="AN376" i="9"/>
  <c r="AN377" i="9"/>
  <c r="AN378" i="9"/>
  <c r="AN379" i="9"/>
  <c r="AN380" i="9"/>
  <c r="AN381" i="9"/>
  <c r="AN382" i="9"/>
  <c r="AN383" i="9"/>
  <c r="AN384" i="9"/>
  <c r="AN385" i="9"/>
  <c r="AN386" i="9"/>
  <c r="AN387" i="9"/>
  <c r="AN388" i="9"/>
  <c r="AN389" i="9"/>
  <c r="AN390" i="9"/>
  <c r="AN391" i="9"/>
  <c r="AN392" i="9"/>
  <c r="AN393" i="9"/>
  <c r="AN394" i="9"/>
  <c r="AN395" i="9"/>
  <c r="AN396" i="9"/>
  <c r="AN397" i="9"/>
  <c r="AN398" i="9"/>
  <c r="AN399" i="9"/>
  <c r="AN400" i="9"/>
  <c r="AN401" i="9"/>
  <c r="AN402" i="9"/>
  <c r="AN403" i="9"/>
  <c r="AN404" i="9"/>
  <c r="AN405" i="9"/>
  <c r="AN406" i="9"/>
  <c r="AN407" i="9"/>
  <c r="AN408" i="9"/>
  <c r="AN409" i="9"/>
  <c r="AN410" i="9"/>
  <c r="AN411" i="9"/>
  <c r="AN412" i="9"/>
  <c r="AN413" i="9"/>
  <c r="AN414" i="9"/>
  <c r="AN415" i="9"/>
  <c r="AN416" i="9"/>
  <c r="AN417" i="9"/>
  <c r="AN418" i="9"/>
  <c r="AN419" i="9"/>
  <c r="AN420" i="9"/>
  <c r="AN421" i="9"/>
  <c r="AN422" i="9"/>
  <c r="AN423" i="9"/>
  <c r="AN424" i="9"/>
  <c r="AN425" i="9"/>
  <c r="AN426" i="9"/>
  <c r="AN427" i="9"/>
  <c r="AN428" i="9"/>
  <c r="AN429" i="9"/>
  <c r="AN430" i="9"/>
  <c r="AN431" i="9"/>
  <c r="AN432" i="9"/>
  <c r="AN433" i="9"/>
  <c r="AN434" i="9"/>
  <c r="AN435" i="9"/>
  <c r="AN436" i="9"/>
  <c r="AN437" i="9"/>
  <c r="AN438" i="9"/>
  <c r="AN439" i="9"/>
  <c r="AN440" i="9"/>
  <c r="AN441" i="9"/>
  <c r="AN442" i="9"/>
  <c r="AN443" i="9"/>
  <c r="AN444" i="9"/>
  <c r="AN445" i="9"/>
  <c r="AN446" i="9"/>
  <c r="AN447" i="9"/>
  <c r="AN448" i="9"/>
  <c r="AN449" i="9"/>
  <c r="AN450" i="9"/>
  <c r="AN451" i="9"/>
  <c r="AN452" i="9"/>
  <c r="AN453" i="9"/>
  <c r="AN454" i="9"/>
  <c r="AN455" i="9"/>
  <c r="AN456" i="9"/>
  <c r="AN457" i="9"/>
  <c r="AN458" i="9"/>
  <c r="AN459" i="9"/>
  <c r="AN460" i="9"/>
  <c r="AN461" i="9"/>
  <c r="AN462" i="9"/>
  <c r="AN463" i="9"/>
  <c r="AN464" i="9"/>
  <c r="AN465" i="9"/>
  <c r="AN466" i="9"/>
  <c r="AN467" i="9"/>
  <c r="AN468" i="9"/>
  <c r="AN469" i="9"/>
  <c r="AN470" i="9"/>
  <c r="AN471" i="9"/>
  <c r="AN472" i="9"/>
  <c r="AN473" i="9"/>
  <c r="AN474" i="9"/>
  <c r="AN475" i="9"/>
  <c r="AN476" i="9"/>
  <c r="AN477" i="9"/>
  <c r="AN478" i="9"/>
  <c r="AN479" i="9"/>
  <c r="AN480" i="9"/>
  <c r="AN481" i="9"/>
  <c r="AN482" i="9"/>
  <c r="AN483" i="9"/>
  <c r="AN484" i="9"/>
  <c r="AN485" i="9"/>
  <c r="AN486" i="9"/>
  <c r="AN487" i="9"/>
  <c r="AN488" i="9"/>
  <c r="AN489" i="9"/>
  <c r="AN490" i="9"/>
  <c r="AN491" i="9"/>
  <c r="AN492" i="9"/>
  <c r="AN493" i="9"/>
  <c r="AN494" i="9"/>
  <c r="AN495" i="9"/>
  <c r="AN496" i="9"/>
  <c r="AN497" i="9"/>
  <c r="AN498" i="9"/>
  <c r="AN499" i="9"/>
  <c r="AN500" i="9"/>
  <c r="AN501" i="9"/>
  <c r="AN502" i="9"/>
  <c r="AN503" i="9"/>
  <c r="AN504" i="9"/>
  <c r="AN505" i="9"/>
  <c r="AN506" i="9"/>
  <c r="AN507" i="9"/>
  <c r="AN8" i="9" l="1"/>
  <c r="I377" i="15" l="1"/>
  <c r="I379" i="15" s="1"/>
  <c r="K379" i="15" s="1"/>
  <c r="I385" i="15"/>
  <c r="I387" i="15" s="1"/>
  <c r="K387" i="15" s="1"/>
  <c r="I369" i="15"/>
  <c r="I371" i="15" s="1"/>
  <c r="K371" i="15" s="1"/>
  <c r="I373" i="15"/>
  <c r="I375" i="15" s="1"/>
  <c r="K375" i="15" s="1"/>
  <c r="I365" i="15"/>
  <c r="I367" i="15" s="1"/>
  <c r="K367" i="15" s="1"/>
  <c r="I381" i="15"/>
  <c r="I383" i="15" s="1"/>
  <c r="K383" i="15" s="1"/>
  <c r="I345" i="15"/>
  <c r="I347" i="15" s="1"/>
  <c r="K347" i="15" s="1"/>
  <c r="I357" i="15"/>
  <c r="I359" i="15" s="1"/>
  <c r="K359" i="15" s="1"/>
  <c r="I341" i="15"/>
  <c r="I343" i="15" s="1"/>
  <c r="K343" i="15" s="1"/>
  <c r="I353" i="15"/>
  <c r="I355" i="15" s="1"/>
  <c r="K355" i="15" s="1"/>
  <c r="I337" i="15"/>
  <c r="I339" i="15" s="1"/>
  <c r="K339" i="15" s="1"/>
  <c r="I349" i="15"/>
  <c r="I351" i="15" s="1"/>
  <c r="K351" i="15" s="1"/>
  <c r="I309" i="15"/>
  <c r="I311" i="15" s="1"/>
  <c r="K311" i="15" s="1"/>
  <c r="I325" i="15"/>
  <c r="I327" i="15" s="1"/>
  <c r="K327" i="15" s="1"/>
  <c r="I321" i="15"/>
  <c r="I323" i="15" s="1"/>
  <c r="K323" i="15" s="1"/>
  <c r="I317" i="15"/>
  <c r="I319" i="15" s="1"/>
  <c r="K319" i="15" s="1"/>
  <c r="I313" i="15"/>
  <c r="I315" i="15" s="1"/>
  <c r="K315" i="15" s="1"/>
  <c r="I329" i="15"/>
  <c r="I331" i="15" s="1"/>
  <c r="K331" i="15" s="1"/>
  <c r="I281" i="15"/>
  <c r="I283" i="15" s="1"/>
  <c r="K283" i="15" s="1"/>
  <c r="I289" i="15"/>
  <c r="I291" i="15" s="1"/>
  <c r="K291" i="15" s="1"/>
  <c r="I285" i="15"/>
  <c r="I287" i="15" s="1"/>
  <c r="K287" i="15" s="1"/>
  <c r="I301" i="15"/>
  <c r="I303" i="15" s="1"/>
  <c r="K303" i="15" s="1"/>
  <c r="I293" i="15"/>
  <c r="I295" i="15" s="1"/>
  <c r="K295" i="15" s="1"/>
  <c r="I297" i="15"/>
  <c r="I299" i="15" s="1"/>
  <c r="K299" i="15" s="1"/>
  <c r="I253" i="15"/>
  <c r="I255" i="15" s="1"/>
  <c r="K255" i="15" s="1"/>
  <c r="I269" i="15"/>
  <c r="I271" i="15" s="1"/>
  <c r="K271" i="15" s="1"/>
  <c r="I261" i="15"/>
  <c r="I263" i="15" s="1"/>
  <c r="K263" i="15" s="1"/>
  <c r="I257" i="15"/>
  <c r="I259" i="15" s="1"/>
  <c r="K259" i="15" s="1"/>
  <c r="I273" i="15"/>
  <c r="I275" i="15" s="1"/>
  <c r="K275" i="15" s="1"/>
  <c r="I265" i="15"/>
  <c r="I267" i="15" s="1"/>
  <c r="K267" i="15" s="1"/>
  <c r="B9" i="1"/>
  <c r="B5" i="1"/>
  <c r="D90" i="16"/>
  <c r="D89" i="16"/>
  <c r="D88" i="16"/>
  <c r="D86" i="16"/>
  <c r="D85" i="16"/>
  <c r="D84" i="16"/>
  <c r="D82" i="16"/>
  <c r="D69" i="16"/>
  <c r="D80" i="16"/>
  <c r="D79" i="16"/>
  <c r="D77" i="16"/>
  <c r="D75" i="16"/>
  <c r="D74" i="16"/>
  <c r="D73" i="16"/>
  <c r="D71" i="16"/>
  <c r="D67" i="16"/>
  <c r="D66" i="16"/>
  <c r="D64" i="16"/>
  <c r="D62" i="16"/>
  <c r="D61" i="16"/>
  <c r="D60" i="16"/>
  <c r="D58" i="16"/>
  <c r="D56" i="16"/>
  <c r="D54" i="16"/>
  <c r="D53" i="16"/>
  <c r="D52" i="16"/>
  <c r="D51" i="16"/>
  <c r="D50" i="16"/>
  <c r="D49" i="16"/>
  <c r="D48" i="16"/>
  <c r="D47" i="16"/>
  <c r="D46" i="16"/>
  <c r="D45" i="16"/>
  <c r="D44" i="16"/>
  <c r="D43" i="16"/>
  <c r="D42" i="16"/>
  <c r="D41" i="16"/>
  <c r="D40" i="16"/>
  <c r="D39" i="16"/>
  <c r="D38" i="16"/>
  <c r="D37" i="16"/>
  <c r="D36" i="16"/>
  <c r="D35" i="16"/>
  <c r="D34" i="16"/>
  <c r="D33" i="16"/>
  <c r="D32" i="16"/>
  <c r="D31" i="16"/>
  <c r="D30" i="16"/>
  <c r="D29" i="16"/>
  <c r="D28" i="16"/>
  <c r="D27" i="16"/>
  <c r="D26" i="16"/>
  <c r="D25" i="16"/>
  <c r="D23" i="16"/>
  <c r="D21" i="16"/>
  <c r="D20" i="16"/>
  <c r="D19" i="16"/>
  <c r="D18" i="16"/>
  <c r="D17" i="16"/>
  <c r="D15" i="16"/>
  <c r="D13" i="16"/>
  <c r="D11" i="16"/>
  <c r="B89" i="16"/>
  <c r="B90" i="16" s="1"/>
  <c r="B85" i="16"/>
  <c r="B86" i="16" s="1"/>
  <c r="B79" i="16"/>
  <c r="B80" i="16" s="1"/>
  <c r="B73" i="16"/>
  <c r="B74" i="16" s="1"/>
  <c r="B75" i="16" s="1"/>
  <c r="B66" i="16"/>
  <c r="B67" i="16" s="1"/>
  <c r="B60" i="16"/>
  <c r="B61" i="16" s="1"/>
  <c r="B62" i="16" s="1"/>
  <c r="B25" i="16"/>
  <c r="B26" i="16" s="1"/>
  <c r="B27" i="16" s="1"/>
  <c r="B28" i="16" s="1"/>
  <c r="B29" i="16" s="1"/>
  <c r="B30" i="16" s="1"/>
  <c r="B31" i="16" s="1"/>
  <c r="B32" i="16" s="1"/>
  <c r="B33" i="16" s="1"/>
  <c r="B34" i="16" s="1"/>
  <c r="B35" i="16" s="1"/>
  <c r="B36" i="16" s="1"/>
  <c r="B37" i="16" s="1"/>
  <c r="B38" i="16" s="1"/>
  <c r="B39" i="16" s="1"/>
  <c r="B40" i="16" s="1"/>
  <c r="B41" i="16" s="1"/>
  <c r="B42" i="16" s="1"/>
  <c r="B43" i="16" s="1"/>
  <c r="B44" i="16" s="1"/>
  <c r="B45" i="16" s="1"/>
  <c r="B46" i="16" s="1"/>
  <c r="B47" i="16" s="1"/>
  <c r="B48" i="16" s="1"/>
  <c r="B49" i="16" s="1"/>
  <c r="B50" i="16" s="1"/>
  <c r="B51" i="16" s="1"/>
  <c r="B52" i="16" s="1"/>
  <c r="B53" i="16" s="1"/>
  <c r="B54" i="16" s="1"/>
  <c r="B17" i="16"/>
  <c r="B18" i="16" l="1"/>
  <c r="B19" i="16" s="1"/>
  <c r="B20" i="16" s="1"/>
  <c r="B21" i="16" s="1"/>
  <c r="I212" i="15" s="1"/>
  <c r="I225" i="15"/>
  <c r="G220" i="15"/>
  <c r="I204" i="15"/>
  <c r="G232" i="15"/>
  <c r="G204" i="15"/>
  <c r="I237" i="15"/>
  <c r="G245" i="15"/>
  <c r="G233" i="15"/>
  <c r="G205" i="15"/>
  <c r="G193" i="15"/>
  <c r="I241" i="15"/>
  <c r="G196" i="15"/>
  <c r="I200" i="15"/>
  <c r="G57" i="15"/>
  <c r="G102" i="15"/>
  <c r="G53" i="15"/>
  <c r="I54" i="15"/>
  <c r="G96" i="15"/>
  <c r="G45" i="15"/>
  <c r="I102" i="15"/>
  <c r="I244" i="15"/>
  <c r="I232" i="15"/>
  <c r="G213" i="15"/>
  <c r="G201" i="15"/>
  <c r="G192" i="15"/>
  <c r="I185" i="15"/>
  <c r="I220" i="15"/>
  <c r="I240" i="15"/>
  <c r="G209" i="15"/>
  <c r="G200" i="15"/>
  <c r="I189" i="15"/>
  <c r="G236" i="15"/>
  <c r="G189" i="15"/>
  <c r="I216" i="15"/>
  <c r="I224" i="15"/>
  <c r="G50" i="15"/>
  <c r="G97" i="15"/>
  <c r="G46" i="15"/>
  <c r="G49" i="15"/>
  <c r="G91" i="15"/>
  <c r="I41" i="15"/>
  <c r="I91" i="15"/>
  <c r="I101" i="15"/>
  <c r="I107" i="15"/>
  <c r="I221" i="15"/>
  <c r="I245" i="15"/>
  <c r="G225" i="15"/>
  <c r="G216" i="15"/>
  <c r="I205" i="15"/>
  <c r="I193" i="15"/>
  <c r="G224" i="15"/>
  <c r="I236" i="15"/>
  <c r="I217" i="15"/>
  <c r="I196" i="15"/>
  <c r="G217" i="15"/>
  <c r="G188" i="15"/>
  <c r="I192" i="15"/>
  <c r="G107" i="15"/>
  <c r="G58" i="15"/>
  <c r="I50" i="15"/>
  <c r="I92" i="15"/>
  <c r="I53" i="15"/>
  <c r="G241" i="15"/>
  <c r="G208" i="15"/>
  <c r="G184" i="15"/>
  <c r="I228" i="15"/>
  <c r="G221" i="15"/>
  <c r="G229" i="15"/>
  <c r="I213" i="15"/>
  <c r="G185" i="15"/>
  <c r="I197" i="15"/>
  <c r="I184" i="15"/>
  <c r="I208" i="15"/>
  <c r="I46" i="15"/>
  <c r="G92" i="15"/>
  <c r="I42" i="15"/>
  <c r="G106" i="15"/>
  <c r="G54" i="15"/>
  <c r="I45" i="15"/>
  <c r="I97" i="15"/>
  <c r="I49" i="15"/>
  <c r="I233" i="15"/>
  <c r="G240" i="15"/>
  <c r="I229" i="15"/>
  <c r="I201" i="15"/>
  <c r="I58" i="15"/>
  <c r="G101" i="15"/>
  <c r="I106" i="15"/>
  <c r="I108" i="15" s="1"/>
  <c r="K108" i="15" s="1"/>
  <c r="I57" i="15"/>
  <c r="I96" i="15"/>
  <c r="E41" i="15"/>
  <c r="E42" i="15"/>
  <c r="E209" i="15"/>
  <c r="E106" i="15"/>
  <c r="E212" i="15"/>
  <c r="E213" i="15"/>
  <c r="E54" i="15"/>
  <c r="E53" i="15"/>
  <c r="E208" i="15"/>
  <c r="E92" i="15"/>
  <c r="E229" i="15"/>
  <c r="E225" i="15"/>
  <c r="E58" i="15"/>
  <c r="E224" i="15"/>
  <c r="E228" i="15"/>
  <c r="E97" i="15"/>
  <c r="E57" i="15"/>
  <c r="E107" i="15"/>
  <c r="E232" i="15"/>
  <c r="E233" i="15"/>
  <c r="E245" i="15"/>
  <c r="E244" i="15"/>
  <c r="E101" i="15"/>
  <c r="E189" i="15"/>
  <c r="E184" i="15"/>
  <c r="E188" i="15"/>
  <c r="E185" i="15"/>
  <c r="E46" i="15"/>
  <c r="E91" i="15"/>
  <c r="E45" i="15"/>
  <c r="E201" i="15"/>
  <c r="E50" i="15"/>
  <c r="E102" i="15"/>
  <c r="E49" i="15"/>
  <c r="E205" i="15"/>
  <c r="E204" i="15"/>
  <c r="E96" i="15"/>
  <c r="E200" i="15"/>
  <c r="E221" i="15"/>
  <c r="E217" i="15"/>
  <c r="E220" i="15"/>
  <c r="E216" i="15"/>
  <c r="E236" i="15"/>
  <c r="E237" i="15"/>
  <c r="E196" i="15"/>
  <c r="E197" i="15"/>
  <c r="E193" i="15"/>
  <c r="E192" i="15"/>
  <c r="E240" i="15"/>
  <c r="E241" i="15"/>
  <c r="B25" i="6"/>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B54" i="6" s="1"/>
  <c r="B17" i="6"/>
  <c r="I103" i="15" l="1"/>
  <c r="K103" i="15" s="1"/>
  <c r="I186" i="15"/>
  <c r="K186" i="15" s="1"/>
  <c r="I226" i="15"/>
  <c r="K226" i="15" s="1"/>
  <c r="I242" i="15"/>
  <c r="K242" i="15" s="1"/>
  <c r="I98" i="15"/>
  <c r="I194" i="15"/>
  <c r="K194" i="15" s="1"/>
  <c r="I93" i="15"/>
  <c r="G212" i="15"/>
  <c r="G228" i="15"/>
  <c r="I188" i="15"/>
  <c r="I190" i="15" s="1"/>
  <c r="K190" i="15" s="1"/>
  <c r="G244" i="15"/>
  <c r="I238" i="15"/>
  <c r="K238" i="15" s="1"/>
  <c r="I198" i="15"/>
  <c r="K198" i="15" s="1"/>
  <c r="I222" i="15"/>
  <c r="K222" i="15" s="1"/>
  <c r="I234" i="15"/>
  <c r="K234" i="15" s="1"/>
  <c r="I214" i="15"/>
  <c r="K214" i="15" s="1"/>
  <c r="I230" i="15"/>
  <c r="K230" i="15" s="1"/>
  <c r="I218" i="15"/>
  <c r="K218" i="15" s="1"/>
  <c r="I246" i="15"/>
  <c r="K246" i="15" s="1"/>
  <c r="I209" i="15"/>
  <c r="I210" i="15" s="1"/>
  <c r="K210" i="15" s="1"/>
  <c r="G197" i="15"/>
  <c r="G237" i="15"/>
  <c r="I202" i="15"/>
  <c r="K202" i="15" s="1"/>
  <c r="I206" i="15"/>
  <c r="K206" i="15" s="1"/>
  <c r="B18" i="6"/>
  <c r="B19" i="6" s="1"/>
  <c r="B20" i="6" s="1"/>
  <c r="B21" i="6" s="1"/>
  <c r="I17" i="15"/>
  <c r="E16" i="15"/>
  <c r="E17" i="15"/>
  <c r="E25" i="15"/>
  <c r="G33" i="15"/>
  <c r="I16" i="15"/>
  <c r="B89" i="6"/>
  <c r="B90" i="6" s="1"/>
  <c r="B85" i="6"/>
  <c r="B86" i="6" s="1"/>
  <c r="B79" i="6"/>
  <c r="B80" i="6" s="1"/>
  <c r="B73" i="6"/>
  <c r="B74" i="6" s="1"/>
  <c r="B75" i="6" s="1"/>
  <c r="B66" i="6"/>
  <c r="B67" i="6" s="1"/>
  <c r="B60" i="6"/>
  <c r="B61" i="6" s="1"/>
  <c r="B62" i="6" s="1"/>
  <c r="E136" i="15" l="1"/>
  <c r="K93" i="15"/>
  <c r="L33" i="10"/>
  <c r="L31" i="10"/>
  <c r="L32" i="10"/>
  <c r="L37" i="10"/>
  <c r="L35" i="10"/>
  <c r="L36" i="10"/>
  <c r="K98" i="15"/>
  <c r="I71" i="15"/>
  <c r="I76" i="15"/>
  <c r="E120" i="15"/>
  <c r="I25" i="15"/>
  <c r="I163" i="15"/>
  <c r="I140" i="15"/>
  <c r="E115" i="15"/>
  <c r="I127" i="15"/>
  <c r="G135" i="15"/>
  <c r="E76" i="15"/>
  <c r="I119" i="15"/>
  <c r="G127" i="15"/>
  <c r="I116" i="15"/>
  <c r="E123" i="15"/>
  <c r="E24" i="15"/>
  <c r="G76" i="15"/>
  <c r="E119" i="15"/>
  <c r="E124" i="15"/>
  <c r="G123" i="15"/>
  <c r="G71" i="15"/>
  <c r="E71" i="15"/>
  <c r="I123" i="15"/>
  <c r="E66" i="15"/>
  <c r="E20" i="15"/>
  <c r="E128" i="15"/>
  <c r="I164" i="15"/>
  <c r="I165" i="15" s="1"/>
  <c r="K165" i="15" s="1"/>
  <c r="G67" i="15"/>
  <c r="G175" i="15"/>
  <c r="G176" i="15"/>
  <c r="E163" i="15"/>
  <c r="E127" i="15"/>
  <c r="I81" i="15"/>
  <c r="I72" i="15"/>
  <c r="G25" i="15"/>
  <c r="I175" i="15"/>
  <c r="I24" i="15"/>
  <c r="G24" i="15"/>
  <c r="G72" i="15"/>
  <c r="I20" i="15"/>
  <c r="G66" i="15"/>
  <c r="G32" i="15"/>
  <c r="I136" i="15"/>
  <c r="E131" i="15"/>
  <c r="G160" i="15"/>
  <c r="E156" i="15"/>
  <c r="G156" i="15"/>
  <c r="I115" i="15"/>
  <c r="E151" i="15"/>
  <c r="I124" i="15"/>
  <c r="E171" i="15"/>
  <c r="G168" i="15"/>
  <c r="G148" i="15"/>
  <c r="I172" i="15"/>
  <c r="I143" i="15"/>
  <c r="E140" i="15"/>
  <c r="E147" i="15"/>
  <c r="I148" i="15"/>
  <c r="E175" i="15"/>
  <c r="G81" i="15"/>
  <c r="G28" i="15"/>
  <c r="E72" i="15"/>
  <c r="E152" i="15"/>
  <c r="I176" i="15"/>
  <c r="I155" i="15"/>
  <c r="G139" i="15"/>
  <c r="E148" i="15"/>
  <c r="G167" i="15"/>
  <c r="G163" i="15"/>
  <c r="G155" i="15"/>
  <c r="E77" i="15"/>
  <c r="G131" i="15"/>
  <c r="I66" i="15"/>
  <c r="I168" i="15"/>
  <c r="I28" i="15"/>
  <c r="I29" i="15"/>
  <c r="G120" i="15"/>
  <c r="I171" i="15"/>
  <c r="I147" i="15"/>
  <c r="I156" i="15"/>
  <c r="G128" i="15"/>
  <c r="E159" i="15"/>
  <c r="G116" i="15"/>
  <c r="I21" i="15"/>
  <c r="I160" i="15"/>
  <c r="E21" i="15"/>
  <c r="G144" i="15"/>
  <c r="I67" i="15"/>
  <c r="G29" i="15"/>
  <c r="I77" i="15"/>
  <c r="I78" i="15" s="1"/>
  <c r="K78" i="15" s="1"/>
  <c r="G21" i="15"/>
  <c r="I151" i="15"/>
  <c r="E172" i="15"/>
  <c r="I131" i="15"/>
  <c r="G147" i="15"/>
  <c r="E135" i="15"/>
  <c r="G20" i="15"/>
  <c r="E67" i="15"/>
  <c r="I82" i="15"/>
  <c r="G115" i="15"/>
  <c r="E32" i="15"/>
  <c r="E81" i="15"/>
  <c r="G152" i="15"/>
  <c r="I135" i="15"/>
  <c r="E143" i="15"/>
  <c r="E164" i="15"/>
  <c r="G136" i="15"/>
  <c r="I120" i="15"/>
  <c r="I121" i="15" s="1"/>
  <c r="K121" i="15" s="1"/>
  <c r="G151" i="15"/>
  <c r="E144" i="15"/>
  <c r="E132" i="15"/>
  <c r="I128" i="15"/>
  <c r="I129" i="15" s="1"/>
  <c r="K129" i="15" s="1"/>
  <c r="G124" i="15"/>
  <c r="I33" i="15"/>
  <c r="I152" i="15"/>
  <c r="G164" i="15"/>
  <c r="E82" i="15"/>
  <c r="G82" i="15"/>
  <c r="E176" i="15"/>
  <c r="E167" i="15"/>
  <c r="E155" i="15"/>
  <c r="G143" i="15"/>
  <c r="I167" i="15"/>
  <c r="E168" i="15"/>
  <c r="E33" i="15"/>
  <c r="E116" i="15"/>
  <c r="E29" i="15"/>
  <c r="I32" i="15"/>
  <c r="E28" i="15"/>
  <c r="G77" i="15"/>
  <c r="G119" i="15"/>
  <c r="E139" i="15"/>
  <c r="G172" i="15"/>
  <c r="E160" i="15"/>
  <c r="I144" i="15"/>
  <c r="G171" i="15"/>
  <c r="G140" i="15"/>
  <c r="I139" i="15"/>
  <c r="G132" i="15"/>
  <c r="I132" i="15"/>
  <c r="G159" i="15"/>
  <c r="I159" i="15"/>
  <c r="I141" i="15" l="1"/>
  <c r="K141" i="15" s="1"/>
  <c r="I117" i="15"/>
  <c r="K117" i="15" s="1"/>
  <c r="I125" i="15"/>
  <c r="K125" i="15" s="1"/>
  <c r="I73" i="15"/>
  <c r="L24" i="10" s="1"/>
  <c r="I68" i="15"/>
  <c r="I161" i="15"/>
  <c r="K161" i="15" s="1"/>
  <c r="I173" i="15"/>
  <c r="K173" i="15" s="1"/>
  <c r="I137" i="15"/>
  <c r="K137" i="15" s="1"/>
  <c r="I83" i="15"/>
  <c r="K83" i="15" s="1"/>
  <c r="I153" i="15"/>
  <c r="K153" i="15" s="1"/>
  <c r="I169" i="15"/>
  <c r="K169" i="15" s="1"/>
  <c r="I133" i="15"/>
  <c r="K133" i="15" s="1"/>
  <c r="I149" i="15"/>
  <c r="K149" i="15" s="1"/>
  <c r="I157" i="15"/>
  <c r="K157" i="15" s="1"/>
  <c r="I145" i="15"/>
  <c r="K145" i="15" s="1"/>
  <c r="I177" i="15"/>
  <c r="K177" i="15" s="1"/>
  <c r="L25" i="10" l="1"/>
  <c r="L23" i="10"/>
  <c r="K73" i="15"/>
  <c r="L19" i="10"/>
  <c r="L20" i="10"/>
  <c r="L21" i="10"/>
  <c r="K68" i="15"/>
</calcChain>
</file>

<file path=xl/sharedStrings.xml><?xml version="1.0" encoding="utf-8"?>
<sst xmlns="http://schemas.openxmlformats.org/spreadsheetml/2006/main" count="5754" uniqueCount="4276">
  <si>
    <t>Standort-ID</t>
  </si>
  <si>
    <t>#</t>
  </si>
  <si>
    <t>Knoten</t>
  </si>
  <si>
    <t>Gasqualität</t>
  </si>
  <si>
    <t>weder buch- noch bestellbar</t>
  </si>
  <si>
    <t>Kommerzielle Abbildung des NKP/NAP</t>
  </si>
  <si>
    <t>verwendete Projektion</t>
  </si>
  <si>
    <t>Knoten-ID</t>
  </si>
  <si>
    <t>H-Gas</t>
  </si>
  <si>
    <t>Inhalt</t>
  </si>
  <si>
    <t>Allgemeine Informationen zum Gasfernleitungsnetzbetreiber</t>
  </si>
  <si>
    <t>Jahresarbeit</t>
  </si>
  <si>
    <t>Jahreshöchstlast</t>
  </si>
  <si>
    <t>Verdichter</t>
  </si>
  <si>
    <t>Abgabedatum Erhebungsbogen</t>
  </si>
  <si>
    <t>Angaben zum Netzbetreiber</t>
  </si>
  <si>
    <t>Firma des Gasnetzbetreibers</t>
  </si>
  <si>
    <t>Betriebsnummer bei der Bundesnetzagentur</t>
  </si>
  <si>
    <t>Netznummer der Bundesnetzagentur</t>
  </si>
  <si>
    <t>Jahresarbeit - Einspeisung</t>
  </si>
  <si>
    <t>Eingespeiste Jahresarbeit im Bezugsjahr</t>
  </si>
  <si>
    <r>
      <t>m</t>
    </r>
    <r>
      <rPr>
        <vertAlign val="subscript"/>
        <sz val="11"/>
        <color theme="1"/>
        <rFont val="Segoe UI"/>
        <family val="2"/>
      </rPr>
      <t>n</t>
    </r>
    <r>
      <rPr>
        <sz val="11"/>
        <color theme="1"/>
        <rFont val="Segoe UI"/>
        <family val="2"/>
      </rPr>
      <t>³</t>
    </r>
  </si>
  <si>
    <t>davon eingespeiste Jahresarbeit aus Biogasanlagen im Bezugsjahr</t>
  </si>
  <si>
    <t>Jahresarbeit - Ausspeisung</t>
  </si>
  <si>
    <t>Ausgespeiste Jahresarbeit im Bezugsjahr</t>
  </si>
  <si>
    <t>Jahreshöchstlast - Einspeisung</t>
  </si>
  <si>
    <t>Zeitgleiche Jahreshöchstlast aller Einspeisungen im Bezugsjahr</t>
  </si>
  <si>
    <r>
      <t>m</t>
    </r>
    <r>
      <rPr>
        <vertAlign val="subscript"/>
        <sz val="11"/>
        <color theme="1"/>
        <rFont val="Segoe UI"/>
        <family val="2"/>
      </rPr>
      <t>n</t>
    </r>
    <r>
      <rPr>
        <sz val="11"/>
        <color theme="1"/>
        <rFont val="Segoe UI"/>
        <family val="2"/>
      </rPr>
      <t>³/h</t>
    </r>
  </si>
  <si>
    <t>Einspeiselast Biogas zum Zeitpunkt der zeitgleichen Jahreshöchstlast aller Einspeisungen im Bezugsjahr</t>
  </si>
  <si>
    <t>Zeitgleiche Jahreshöchstlast aller Ausspeisungen im Bezugsjahr</t>
  </si>
  <si>
    <t>15.1</t>
  </si>
  <si>
    <t>Leitungs-ID</t>
  </si>
  <si>
    <t>L-Gas</t>
  </si>
  <si>
    <t>Druckbereiche</t>
  </si>
  <si>
    <t>Leitungsdurchmesserklassen</t>
  </si>
  <si>
    <t>NKP- oder NAP-ID</t>
  </si>
  <si>
    <t>bestellbar</t>
  </si>
  <si>
    <t>buchbar</t>
  </si>
  <si>
    <t>Art des NKP/ NAP</t>
  </si>
  <si>
    <t>Hochwert (x)</t>
  </si>
  <si>
    <t>Rechtswert (y)</t>
  </si>
  <si>
    <t>UTM Zone 32N (siehe EPSG-Code 25832)</t>
  </si>
  <si>
    <t>Gauß-Krüger-Zone 3 (siehe EPSG-Code 31467)</t>
  </si>
  <si>
    <t>Leitungen und Leitungsabschnitte</t>
  </si>
  <si>
    <t>Erläuterungen der FNB</t>
  </si>
  <si>
    <t>Erläuterung 1</t>
  </si>
  <si>
    <t>Erläuterung 2</t>
  </si>
  <si>
    <t>Erläuterung 3</t>
  </si>
  <si>
    <t>Erläuterung 4</t>
  </si>
  <si>
    <t>Tabellenblattname</t>
  </si>
  <si>
    <t>Tabellenblattnamen</t>
  </si>
  <si>
    <t>I H-Gas</t>
  </si>
  <si>
    <t>I L-Gas</t>
  </si>
  <si>
    <t>II Standorte</t>
  </si>
  <si>
    <t>II Knoten</t>
  </si>
  <si>
    <t>II NKP und NAP</t>
  </si>
  <si>
    <t>II Leitungen und Leitungsab.</t>
  </si>
  <si>
    <t>1.1</t>
  </si>
  <si>
    <t>1.2</t>
  </si>
  <si>
    <t>1.2.1</t>
  </si>
  <si>
    <t>1.2.2</t>
  </si>
  <si>
    <t>1.2.3</t>
  </si>
  <si>
    <t>1.2.4</t>
  </si>
  <si>
    <t>2.1</t>
  </si>
  <si>
    <t>2.1.1</t>
  </si>
  <si>
    <t>2.1.2</t>
  </si>
  <si>
    <t>2.1.3</t>
  </si>
  <si>
    <t>2.2</t>
  </si>
  <si>
    <t>2.2.1</t>
  </si>
  <si>
    <t>2.2.2</t>
  </si>
  <si>
    <t>3.1</t>
  </si>
  <si>
    <t>3.1.1</t>
  </si>
  <si>
    <t>3.1.2</t>
  </si>
  <si>
    <t>3.1.3</t>
  </si>
  <si>
    <t>3.2</t>
  </si>
  <si>
    <t>3.2.1</t>
  </si>
  <si>
    <t>3.2.2</t>
  </si>
  <si>
    <t>4.1</t>
  </si>
  <si>
    <t>4.1.1</t>
  </si>
  <si>
    <t>4.2</t>
  </si>
  <si>
    <t>4.2.1</t>
  </si>
  <si>
    <t>5.1</t>
  </si>
  <si>
    <t>5.2</t>
  </si>
  <si>
    <t>6.1</t>
  </si>
  <si>
    <t>6.2</t>
  </si>
  <si>
    <t>6.2.1</t>
  </si>
  <si>
    <t>6.2.2</t>
  </si>
  <si>
    <t>7.1</t>
  </si>
  <si>
    <t>7.1.1</t>
  </si>
  <si>
    <t>7.1.2</t>
  </si>
  <si>
    <t>7.1.3</t>
  </si>
  <si>
    <t>7.2</t>
  </si>
  <si>
    <t>7.2.1</t>
  </si>
  <si>
    <t>7.2.2</t>
  </si>
  <si>
    <t>8.1</t>
  </si>
  <si>
    <t>8.2</t>
  </si>
  <si>
    <t>8.2.1</t>
  </si>
  <si>
    <t>8.2.2</t>
  </si>
  <si>
    <t>9.1</t>
  </si>
  <si>
    <t>10.1</t>
  </si>
  <si>
    <t>10.2</t>
  </si>
  <si>
    <t>11.1</t>
  </si>
  <si>
    <t>11.2</t>
  </si>
  <si>
    <t>11.3</t>
  </si>
  <si>
    <t>12.1</t>
  </si>
  <si>
    <t>12.2</t>
  </si>
  <si>
    <t>13.1</t>
  </si>
  <si>
    <t>13.2</t>
  </si>
  <si>
    <t>13.3</t>
  </si>
  <si>
    <t>13.4</t>
  </si>
  <si>
    <t>13.5</t>
  </si>
  <si>
    <t>13.6</t>
  </si>
  <si>
    <t>13.7</t>
  </si>
  <si>
    <t>13.8</t>
  </si>
  <si>
    <t>13.9</t>
  </si>
  <si>
    <t>13.10</t>
  </si>
  <si>
    <t>13.11</t>
  </si>
  <si>
    <t>13.12</t>
  </si>
  <si>
    <t>13.13</t>
  </si>
  <si>
    <t>13.14</t>
  </si>
  <si>
    <t>13.15</t>
  </si>
  <si>
    <t>14.1</t>
  </si>
  <si>
    <t>14.2</t>
  </si>
  <si>
    <t>14.3</t>
  </si>
  <si>
    <t>14.4</t>
  </si>
  <si>
    <t>14.5</t>
  </si>
  <si>
    <t>14.6</t>
  </si>
  <si>
    <t>14.7</t>
  </si>
  <si>
    <t>14.8</t>
  </si>
  <si>
    <t>Nummern Tabellenblatt I H-Gas</t>
  </si>
  <si>
    <t>Nummern Tabellenblatt I L-Gas</t>
  </si>
  <si>
    <t>4.2.2</t>
  </si>
  <si>
    <t>Leitungsdurchmesserklasse A (DN: x ≥ 1000 mm)</t>
  </si>
  <si>
    <t>Leitungsdurchmesserklasse B (DN: 700 mm ≤ x &lt; 1000 mm)</t>
  </si>
  <si>
    <t>Leitungsdurchmesserklasse C (DN: 500 mm ≤ x &lt; 700 mm)</t>
  </si>
  <si>
    <t>Leitungsdurchmesserklasse D (DN: 350 mm ≤ x &lt; 500 mm bzw. DA: 355 mm ≤ x &lt; 500 mm)</t>
  </si>
  <si>
    <t>Leitungsdurchmesserklasse E (DN: 200 mm ≤ x &lt; 350 mm bzw. DA: 225 mm ≤ x &lt; 355 mm)</t>
  </si>
  <si>
    <t>Leitungsdurchmesserklasse F (DN: 100 mm ≤ x &lt; 200 mm bzw. DA: 110 mm ≤ x &lt; 225 mm)</t>
  </si>
  <si>
    <t>Leitungsdurchmesserklasse G (DN: x &lt; 100 mm bzw. DA: x &lt; 110 mm)</t>
  </si>
  <si>
    <t>1.2.5</t>
  </si>
  <si>
    <t>MWh/h</t>
  </si>
  <si>
    <t>Jahreshöchstlast - Ausspeisung</t>
  </si>
  <si>
    <t xml:space="preserve">davon Fremdnutzungsanteil am letzten Tag des Bezugsjahres </t>
  </si>
  <si>
    <t>4.1.2</t>
  </si>
  <si>
    <t>5.2.1</t>
  </si>
  <si>
    <t>5.2.2</t>
  </si>
  <si>
    <t>Netzkopplungs - und Netzanschlusspunkte</t>
  </si>
  <si>
    <t>1.3</t>
  </si>
  <si>
    <t>1.3.1</t>
  </si>
  <si>
    <t>1.3.2</t>
  </si>
  <si>
    <t>1.3.3</t>
  </si>
  <si>
    <t>1.3.4</t>
  </si>
  <si>
    <t>1.3.5</t>
  </si>
  <si>
    <t>1.3.6</t>
  </si>
  <si>
    <t>1.3.7</t>
  </si>
  <si>
    <t>1.3.8</t>
  </si>
  <si>
    <t>1.3.9</t>
  </si>
  <si>
    <t>1.3.10</t>
  </si>
  <si>
    <t>1.3.11</t>
  </si>
  <si>
    <t>Innendurchmesser
in mm</t>
  </si>
  <si>
    <t>Aktenzeichen 1</t>
  </si>
  <si>
    <t>Aktenzeichen 2</t>
  </si>
  <si>
    <t>Aktenzeichen 3</t>
  </si>
  <si>
    <t>Aktenzeichen 4</t>
  </si>
  <si>
    <t>Aktenzeichen 5</t>
  </si>
  <si>
    <t>Aktenzeichen 6</t>
  </si>
  <si>
    <t>Aktenzeichen 7</t>
  </si>
  <si>
    <t>Aktenzeichen 8</t>
  </si>
  <si>
    <t>Aktenzeichen 9</t>
  </si>
  <si>
    <t>Aktenzeichen 10</t>
  </si>
  <si>
    <t>Aktenzeichen 11</t>
  </si>
  <si>
    <t>Beginn des Bezugsjahres</t>
  </si>
  <si>
    <t>Ende des Bezugsjahres</t>
  </si>
  <si>
    <t>Bezeichnung</t>
  </si>
  <si>
    <t>Einheit</t>
  </si>
  <si>
    <t>1.3.12</t>
  </si>
  <si>
    <t>Aktenzeichen 12</t>
  </si>
  <si>
    <t>1.3.13</t>
  </si>
  <si>
    <t>Aktenzeichen 13</t>
  </si>
  <si>
    <t>1.3.14</t>
  </si>
  <si>
    <t>Aktenzeichen 14</t>
  </si>
  <si>
    <t>1.3.15</t>
  </si>
  <si>
    <t>Aktenzeichen 15</t>
  </si>
  <si>
    <t>1.3.16</t>
  </si>
  <si>
    <t>Aktenzeichen 16</t>
  </si>
  <si>
    <t>1.3.17</t>
  </si>
  <si>
    <t>Aktenzeichen 17</t>
  </si>
  <si>
    <t>1.3.18</t>
  </si>
  <si>
    <t>Aktenzeichen 18</t>
  </si>
  <si>
    <t>1.3.19</t>
  </si>
  <si>
    <t>Aktenzeichen 19</t>
  </si>
  <si>
    <t>1.3.20</t>
  </si>
  <si>
    <t>Aktenzeichen 20</t>
  </si>
  <si>
    <t>1.3.21</t>
  </si>
  <si>
    <t>Aktenzeichen 21</t>
  </si>
  <si>
    <t>1.3.22</t>
  </si>
  <si>
    <t>Aktenzeichen 22</t>
  </si>
  <si>
    <t>1.3.23</t>
  </si>
  <si>
    <t>Aktenzeichen 23</t>
  </si>
  <si>
    <t>1.3.24</t>
  </si>
  <si>
    <t>Aktenzeichen 24</t>
  </si>
  <si>
    <t>1.3.25</t>
  </si>
  <si>
    <t>Aktenzeichen 25</t>
  </si>
  <si>
    <t>1.3.26</t>
  </si>
  <si>
    <t>Aktenzeichen 26</t>
  </si>
  <si>
    <t>1.3.27</t>
  </si>
  <si>
    <t>Aktenzeichen 27</t>
  </si>
  <si>
    <t>1.3.28</t>
  </si>
  <si>
    <t>Aktenzeichen 28</t>
  </si>
  <si>
    <t>1.3.29</t>
  </si>
  <si>
    <t>Aktenzeichen 29</t>
  </si>
  <si>
    <t>1.3.30</t>
  </si>
  <si>
    <t>Aktenzeichen 30</t>
  </si>
  <si>
    <t>Verwendete Treibenergie
in MWh</t>
  </si>
  <si>
    <t>Druckregler</t>
  </si>
  <si>
    <t>Druckregler-ID</t>
  </si>
  <si>
    <t>Verdichter-ID</t>
  </si>
  <si>
    <t>Verdichterwellenleistung
in MW</t>
  </si>
  <si>
    <r>
      <t xml:space="preserve">vertraglich vereinbarter </t>
    </r>
    <r>
      <rPr>
        <b/>
        <u/>
        <sz val="11"/>
        <color theme="1"/>
        <rFont val="Segoe UI"/>
        <family val="2"/>
      </rPr>
      <t>fremdgenutzter</t>
    </r>
    <r>
      <rPr>
        <b/>
        <sz val="11"/>
        <color theme="1"/>
        <rFont val="Segoe UI"/>
        <family val="2"/>
      </rPr>
      <t xml:space="preserve"> Kapazitätsnutzungsanteil
in % (z. B. 30,50% = 30,50 nicht 0,3050)</t>
    </r>
  </si>
  <si>
    <t>Summe Rohrvolumen in m³</t>
  </si>
  <si>
    <t>MWh</t>
  </si>
  <si>
    <t>Gasmischstationen und Konvertierungsanlagen</t>
  </si>
  <si>
    <t>Anzahl aller Gasmischstationen und Konvertierungsanlagen am letzten Tag des Bezugsjahres</t>
  </si>
  <si>
    <t>Durchflusskapazität aller Gasmischstationen und Konvertierungsanlagen</t>
  </si>
  <si>
    <t>1.</t>
  </si>
  <si>
    <t>2.</t>
  </si>
  <si>
    <t>3.</t>
  </si>
  <si>
    <t>4.</t>
  </si>
  <si>
    <t>5.</t>
  </si>
  <si>
    <t>6.</t>
  </si>
  <si>
    <t>7.</t>
  </si>
  <si>
    <t>8.</t>
  </si>
  <si>
    <t>5.3</t>
  </si>
  <si>
    <t>9.</t>
  </si>
  <si>
    <t>9.3</t>
  </si>
  <si>
    <t>9.4</t>
  </si>
  <si>
    <t>9.5</t>
  </si>
  <si>
    <t>9.6</t>
  </si>
  <si>
    <t>9.7</t>
  </si>
  <si>
    <t>9.8</t>
  </si>
  <si>
    <t>9.9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</si>
  <si>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</si>
  <si>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</si>
  <si>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</si>
  <si>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</si>
  <si>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</si>
  <si>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</si>
  <si>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</si>
  <si>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</si>
  <si>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</si>
  <si>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</si>
  <si>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</si>
  <si>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</si>
  <si>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</si>
  <si>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</si>
  <si>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</si>
  <si>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</si>
  <si>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</si>
  <si>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</si>
  <si>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</si>
  <si>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</si>
  <si>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</si>
  <si>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</si>
  <si>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</si>
  <si>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</si>
  <si>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</si>
  <si>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</si>
  <si>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</si>
  <si>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</si>
  <si>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</si>
  <si>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</si>
  <si>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</si>
  <si>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</si>
  <si>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</si>
  <si>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</si>
  <si>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</si>
  <si>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</si>
  <si>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</si>
  <si>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</si>
  <si>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</si>
  <si>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</si>
  <si>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</si>
  <si>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</si>
  <si>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</si>
  <si>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</si>
  <si>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</si>
  <si>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</si>
  <si>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</si>
  <si>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</si>
  <si>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</si>
  <si>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</si>
  <si>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</si>
  <si>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</si>
  <si>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</si>
  <si>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</si>
  <si>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</si>
  <si>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</si>
  <si>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</si>
  <si>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</si>
  <si>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</si>
  <si>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</si>
  <si>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</si>
  <si>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</si>
  <si>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</si>
  <si>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</si>
  <si>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</si>
  <si>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</si>
  <si>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</si>
  <si>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</si>
  <si>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</si>
  <si>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</si>
  <si>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</si>
  <si>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</si>
  <si>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</si>
  <si>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</si>
  <si>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</si>
  <si>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</si>
  <si>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</si>
  <si>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</si>
  <si>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</si>
  <si>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</si>
  <si>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</si>
  <si>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</si>
  <si>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</si>
  <si>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</si>
  <si>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</si>
  <si>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</si>
  <si>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</si>
  <si>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</si>
  <si>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</si>
  <si>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</si>
  <si>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9.100</t>
  </si>
  <si>
    <t>9.101</t>
  </si>
  <si>
    <t>9.102</t>
  </si>
  <si>
    <t>9.103</t>
  </si>
  <si>
    <t>9.104</t>
  </si>
  <si>
    <t>9.105</t>
  </si>
  <si>
    <t>9.106</t>
  </si>
  <si>
    <t>9.107</t>
  </si>
  <si>
    <t>9.108</t>
  </si>
  <si>
    <t>9.109</t>
  </si>
  <si>
    <t>9.110</t>
  </si>
  <si>
    <t>9.111</t>
  </si>
  <si>
    <t>9.112</t>
  </si>
  <si>
    <t>9.113</t>
  </si>
  <si>
    <t>9.114</t>
  </si>
  <si>
    <t>9.115</t>
  </si>
  <si>
    <t>9.116</t>
  </si>
  <si>
    <t>9.117</t>
  </si>
  <si>
    <t>9.118</t>
  </si>
  <si>
    <t>9.119</t>
  </si>
  <si>
    <t>9.120</t>
  </si>
  <si>
    <t>9.121</t>
  </si>
  <si>
    <t>9.122</t>
  </si>
  <si>
    <t>9.123</t>
  </si>
  <si>
    <t>9.124</t>
  </si>
  <si>
    <t>9.125</t>
  </si>
  <si>
    <t>9.126</t>
  </si>
  <si>
    <t>9.127</t>
  </si>
  <si>
    <t>9.128</t>
  </si>
  <si>
    <t>9.129</t>
  </si>
  <si>
    <t>9.130</t>
  </si>
  <si>
    <t>9.131</t>
  </si>
  <si>
    <t>9.132</t>
  </si>
  <si>
    <t>9.133</t>
  </si>
  <si>
    <t>9.134</t>
  </si>
  <si>
    <t>9.135</t>
  </si>
  <si>
    <t>9.136</t>
  </si>
  <si>
    <t>9.137</t>
  </si>
  <si>
    <t>9.138</t>
  </si>
  <si>
    <t>9.139</t>
  </si>
  <si>
    <t>9.140</t>
  </si>
  <si>
    <t>9.141</t>
  </si>
  <si>
    <t>9.142</t>
  </si>
  <si>
    <t>9.143</t>
  </si>
  <si>
    <t>9.144</t>
  </si>
  <si>
    <t>9.145</t>
  </si>
  <si>
    <t>9.146</t>
  </si>
  <si>
    <t>9.147</t>
  </si>
  <si>
    <t>9.148</t>
  </si>
  <si>
    <t>9.149</t>
  </si>
  <si>
    <t>9.150</t>
  </si>
  <si>
    <t>9.151</t>
  </si>
  <si>
    <t>9.152</t>
  </si>
  <si>
    <t>9.153</t>
  </si>
  <si>
    <t>9.154</t>
  </si>
  <si>
    <t>9.155</t>
  </si>
  <si>
    <t>9.156</t>
  </si>
  <si>
    <t>9.157</t>
  </si>
  <si>
    <t>9.158</t>
  </si>
  <si>
    <t>9.159</t>
  </si>
  <si>
    <t>9.160</t>
  </si>
  <si>
    <t>9.161</t>
  </si>
  <si>
    <t>9.162</t>
  </si>
  <si>
    <t>9.163</t>
  </si>
  <si>
    <t>9.164</t>
  </si>
  <si>
    <t>9.165</t>
  </si>
  <si>
    <t>9.166</t>
  </si>
  <si>
    <t>9.167</t>
  </si>
  <si>
    <t>9.168</t>
  </si>
  <si>
    <t>9.169</t>
  </si>
  <si>
    <t>9.170</t>
  </si>
  <si>
    <t>9.171</t>
  </si>
  <si>
    <t>9.172</t>
  </si>
  <si>
    <t>9.173</t>
  </si>
  <si>
    <t>9.174</t>
  </si>
  <si>
    <t>9.175</t>
  </si>
  <si>
    <t>9.176</t>
  </si>
  <si>
    <t>9.177</t>
  </si>
  <si>
    <t>9.178</t>
  </si>
  <si>
    <t>9.179</t>
  </si>
  <si>
    <t>9.180</t>
  </si>
  <si>
    <t>9.181</t>
  </si>
  <si>
    <t>9.182</t>
  </si>
  <si>
    <t>9.183</t>
  </si>
  <si>
    <t>9.184</t>
  </si>
  <si>
    <t>9.185</t>
  </si>
  <si>
    <t>9.186</t>
  </si>
  <si>
    <t>9.187</t>
  </si>
  <si>
    <t>9.188</t>
  </si>
  <si>
    <t>9.189</t>
  </si>
  <si>
    <t>9.190</t>
  </si>
  <si>
    <t>9.191</t>
  </si>
  <si>
    <t>9.192</t>
  </si>
  <si>
    <t>9.193</t>
  </si>
  <si>
    <t>9.194</t>
  </si>
  <si>
    <t>9.195</t>
  </si>
  <si>
    <t>9.196</t>
  </si>
  <si>
    <t>9.197</t>
  </si>
  <si>
    <t>9.198</t>
  </si>
  <si>
    <t>9.199</t>
  </si>
  <si>
    <t>9.200</t>
  </si>
  <si>
    <t>9.201</t>
  </si>
  <si>
    <t>9.202</t>
  </si>
  <si>
    <t>9.203</t>
  </si>
  <si>
    <t>9.204</t>
  </si>
  <si>
    <t>9.205</t>
  </si>
  <si>
    <t>9.206</t>
  </si>
  <si>
    <t>9.207</t>
  </si>
  <si>
    <t>9.208</t>
  </si>
  <si>
    <t>9.209</t>
  </si>
  <si>
    <t>9.210</t>
  </si>
  <si>
    <t>9.211</t>
  </si>
  <si>
    <t>9.212</t>
  </si>
  <si>
    <t>9.213</t>
  </si>
  <si>
    <t>9.214</t>
  </si>
  <si>
    <t>9.215</t>
  </si>
  <si>
    <t>9.216</t>
  </si>
  <si>
    <t>9.217</t>
  </si>
  <si>
    <t>9.218</t>
  </si>
  <si>
    <t>9.219</t>
  </si>
  <si>
    <t>9.220</t>
  </si>
  <si>
    <t>9.221</t>
  </si>
  <si>
    <t>9.222</t>
  </si>
  <si>
    <t>9.223</t>
  </si>
  <si>
    <t>9.224</t>
  </si>
  <si>
    <t>9.225</t>
  </si>
  <si>
    <t>9.226</t>
  </si>
  <si>
    <t>9.227</t>
  </si>
  <si>
    <t>9.228</t>
  </si>
  <si>
    <t>9.229</t>
  </si>
  <si>
    <t>9.230</t>
  </si>
  <si>
    <t>9.231</t>
  </si>
  <si>
    <t>9.232</t>
  </si>
  <si>
    <t>9.233</t>
  </si>
  <si>
    <t>9.234</t>
  </si>
  <si>
    <t>9.235</t>
  </si>
  <si>
    <t>9.236</t>
  </si>
  <si>
    <t>9.237</t>
  </si>
  <si>
    <t>9.238</t>
  </si>
  <si>
    <t>9.239</t>
  </si>
  <si>
    <t>9.240</t>
  </si>
  <si>
    <t>9.241</t>
  </si>
  <si>
    <t>9.242</t>
  </si>
  <si>
    <t>9.243</t>
  </si>
  <si>
    <t>9.244</t>
  </si>
  <si>
    <t>9.245</t>
  </si>
  <si>
    <t>9.246</t>
  </si>
  <si>
    <t>9.247</t>
  </si>
  <si>
    <t>9.248</t>
  </si>
  <si>
    <t>9.249</t>
  </si>
  <si>
    <t>9.250</t>
  </si>
  <si>
    <t>9.251</t>
  </si>
  <si>
    <t>9.252</t>
  </si>
  <si>
    <t>9.253</t>
  </si>
  <si>
    <t>9.254</t>
  </si>
  <si>
    <t>9.255</t>
  </si>
  <si>
    <t>9.256</t>
  </si>
  <si>
    <t>9.257</t>
  </si>
  <si>
    <t>9.258</t>
  </si>
  <si>
    <t>9.259</t>
  </si>
  <si>
    <t>9.260</t>
  </si>
  <si>
    <t>9.261</t>
  </si>
  <si>
    <t>9.262</t>
  </si>
  <si>
    <t>9.263</t>
  </si>
  <si>
    <t>9.264</t>
  </si>
  <si>
    <t>9.265</t>
  </si>
  <si>
    <t>9.266</t>
  </si>
  <si>
    <t>9.267</t>
  </si>
  <si>
    <t>9.268</t>
  </si>
  <si>
    <t>9.269</t>
  </si>
  <si>
    <t>9.270</t>
  </si>
  <si>
    <t>9.271</t>
  </si>
  <si>
    <t>9.272</t>
  </si>
  <si>
    <t>9.273</t>
  </si>
  <si>
    <t>9.274</t>
  </si>
  <si>
    <t>9.275</t>
  </si>
  <si>
    <t>9.276</t>
  </si>
  <si>
    <t>9.277</t>
  </si>
  <si>
    <t>9.278</t>
  </si>
  <si>
    <t>9.279</t>
  </si>
  <si>
    <t>9.280</t>
  </si>
  <si>
    <t>9.281</t>
  </si>
  <si>
    <t>9.282</t>
  </si>
  <si>
    <t>9.283</t>
  </si>
  <si>
    <t>9.284</t>
  </si>
  <si>
    <t>9.285</t>
  </si>
  <si>
    <t>9.286</t>
  </si>
  <si>
    <t>9.287</t>
  </si>
  <si>
    <t>9.288</t>
  </si>
  <si>
    <t>9.289</t>
  </si>
  <si>
    <t>9.290</t>
  </si>
  <si>
    <t>9.291</t>
  </si>
  <si>
    <t>9.292</t>
  </si>
  <si>
    <t>9.293</t>
  </si>
  <si>
    <t>9.294</t>
  </si>
  <si>
    <t>9.295</t>
  </si>
  <si>
    <t>9.296</t>
  </si>
  <si>
    <t>9.297</t>
  </si>
  <si>
    <t>9.298</t>
  </si>
  <si>
    <t>9.299</t>
  </si>
  <si>
    <t>9.300</t>
  </si>
  <si>
    <t>9.301</t>
  </si>
  <si>
    <t>9.302</t>
  </si>
  <si>
    <t>9.303</t>
  </si>
  <si>
    <t>9.304</t>
  </si>
  <si>
    <t>9.305</t>
  </si>
  <si>
    <t>9.306</t>
  </si>
  <si>
    <t>9.307</t>
  </si>
  <si>
    <t>9.308</t>
  </si>
  <si>
    <t>9.309</t>
  </si>
  <si>
    <t>9.310</t>
  </si>
  <si>
    <t>9.311</t>
  </si>
  <si>
    <t>9.312</t>
  </si>
  <si>
    <t>9.313</t>
  </si>
  <si>
    <t>9.314</t>
  </si>
  <si>
    <t>9.315</t>
  </si>
  <si>
    <t>9.316</t>
  </si>
  <si>
    <t>9.317</t>
  </si>
  <si>
    <t>9.318</t>
  </si>
  <si>
    <t>9.319</t>
  </si>
  <si>
    <t>9.320</t>
  </si>
  <si>
    <t>9.321</t>
  </si>
  <si>
    <t>9.322</t>
  </si>
  <si>
    <t>9.323</t>
  </si>
  <si>
    <t>9.324</t>
  </si>
  <si>
    <t>9.325</t>
  </si>
  <si>
    <t>9.326</t>
  </si>
  <si>
    <t>9.327</t>
  </si>
  <si>
    <t>9.328</t>
  </si>
  <si>
    <t>9.329</t>
  </si>
  <si>
    <t>9.330</t>
  </si>
  <si>
    <t>9.331</t>
  </si>
  <si>
    <t>9.332</t>
  </si>
  <si>
    <t>9.333</t>
  </si>
  <si>
    <t>9.334</t>
  </si>
  <si>
    <t>9.335</t>
  </si>
  <si>
    <t>9.336</t>
  </si>
  <si>
    <t>9.337</t>
  </si>
  <si>
    <t>9.338</t>
  </si>
  <si>
    <t>9.339</t>
  </si>
  <si>
    <t>9.340</t>
  </si>
  <si>
    <t>9.341</t>
  </si>
  <si>
    <t>9.342</t>
  </si>
  <si>
    <t>9.343</t>
  </si>
  <si>
    <t>9.344</t>
  </si>
  <si>
    <t>9.345</t>
  </si>
  <si>
    <t>9.346</t>
  </si>
  <si>
    <t>9.347</t>
  </si>
  <si>
    <t>9.348</t>
  </si>
  <si>
    <t>9.349</t>
  </si>
  <si>
    <t>9.350</t>
  </si>
  <si>
    <t>9.351</t>
  </si>
  <si>
    <t>9.352</t>
  </si>
  <si>
    <t>9.353</t>
  </si>
  <si>
    <t>9.354</t>
  </si>
  <si>
    <t>9.355</t>
  </si>
  <si>
    <t>9.356</t>
  </si>
  <si>
    <t>9.357</t>
  </si>
  <si>
    <t>9.358</t>
  </si>
  <si>
    <t>9.359</t>
  </si>
  <si>
    <t>9.360</t>
  </si>
  <si>
    <t>9.361</t>
  </si>
  <si>
    <t>9.362</t>
  </si>
  <si>
    <t>9.363</t>
  </si>
  <si>
    <t>9.364</t>
  </si>
  <si>
    <t>9.365</t>
  </si>
  <si>
    <t>9.366</t>
  </si>
  <si>
    <t>9.367</t>
  </si>
  <si>
    <t>9.368</t>
  </si>
  <si>
    <t>9.369</t>
  </si>
  <si>
    <t>9.370</t>
  </si>
  <si>
    <t>9.371</t>
  </si>
  <si>
    <t>9.372</t>
  </si>
  <si>
    <t>9.373</t>
  </si>
  <si>
    <t>9.374</t>
  </si>
  <si>
    <t>9.375</t>
  </si>
  <si>
    <t>9.376</t>
  </si>
  <si>
    <t>9.377</t>
  </si>
  <si>
    <t>9.378</t>
  </si>
  <si>
    <t>9.379</t>
  </si>
  <si>
    <t>9.380</t>
  </si>
  <si>
    <t>9.381</t>
  </si>
  <si>
    <t>9.382</t>
  </si>
  <si>
    <t>9.383</t>
  </si>
  <si>
    <t>9.384</t>
  </si>
  <si>
    <t>9.385</t>
  </si>
  <si>
    <t>9.386</t>
  </si>
  <si>
    <t>9.387</t>
  </si>
  <si>
    <t>9.388</t>
  </si>
  <si>
    <t>9.389</t>
  </si>
  <si>
    <t>9.390</t>
  </si>
  <si>
    <t>9.391</t>
  </si>
  <si>
    <t>9.392</t>
  </si>
  <si>
    <t>9.393</t>
  </si>
  <si>
    <t>9.394</t>
  </si>
  <si>
    <t>9.395</t>
  </si>
  <si>
    <t>9.396</t>
  </si>
  <si>
    <t>9.397</t>
  </si>
  <si>
    <t>9.398</t>
  </si>
  <si>
    <t>9.399</t>
  </si>
  <si>
    <t>9.400</t>
  </si>
  <si>
    <t>9.401</t>
  </si>
  <si>
    <t>9.402</t>
  </si>
  <si>
    <t>9.403</t>
  </si>
  <si>
    <t>9.404</t>
  </si>
  <si>
    <t>9.405</t>
  </si>
  <si>
    <t>9.406</t>
  </si>
  <si>
    <t>9.407</t>
  </si>
  <si>
    <t>9.408</t>
  </si>
  <si>
    <t>9.409</t>
  </si>
  <si>
    <t>9.410</t>
  </si>
  <si>
    <t>9.411</t>
  </si>
  <si>
    <t>9.412</t>
  </si>
  <si>
    <t>9.413</t>
  </si>
  <si>
    <t>9.414</t>
  </si>
  <si>
    <t>9.415</t>
  </si>
  <si>
    <t>9.416</t>
  </si>
  <si>
    <t>9.417</t>
  </si>
  <si>
    <t>9.418</t>
  </si>
  <si>
    <t>9.419</t>
  </si>
  <si>
    <t>9.420</t>
  </si>
  <si>
    <t>9.421</t>
  </si>
  <si>
    <t>9.422</t>
  </si>
  <si>
    <t>9.423</t>
  </si>
  <si>
    <t>9.424</t>
  </si>
  <si>
    <t>9.425</t>
  </si>
  <si>
    <t>9.426</t>
  </si>
  <si>
    <t>9.427</t>
  </si>
  <si>
    <t>9.428</t>
  </si>
  <si>
    <t>9.429</t>
  </si>
  <si>
    <t>9.430</t>
  </si>
  <si>
    <t>9.431</t>
  </si>
  <si>
    <t>9.432</t>
  </si>
  <si>
    <t>9.433</t>
  </si>
  <si>
    <t>9.434</t>
  </si>
  <si>
    <t>9.435</t>
  </si>
  <si>
    <t>9.436</t>
  </si>
  <si>
    <t>9.437</t>
  </si>
  <si>
    <t>9.438</t>
  </si>
  <si>
    <t>9.439</t>
  </si>
  <si>
    <t>9.440</t>
  </si>
  <si>
    <t>9.441</t>
  </si>
  <si>
    <t>9.442</t>
  </si>
  <si>
    <t>9.443</t>
  </si>
  <si>
    <t>9.444</t>
  </si>
  <si>
    <t>9.445</t>
  </si>
  <si>
    <t>9.446</t>
  </si>
  <si>
    <t>9.447</t>
  </si>
  <si>
    <t>9.448</t>
  </si>
  <si>
    <t>9.449</t>
  </si>
  <si>
    <t>9.450</t>
  </si>
  <si>
    <t>9.451</t>
  </si>
  <si>
    <t>9.452</t>
  </si>
  <si>
    <t>9.453</t>
  </si>
  <si>
    <t>9.454</t>
  </si>
  <si>
    <t>9.455</t>
  </si>
  <si>
    <t>9.456</t>
  </si>
  <si>
    <t>9.457</t>
  </si>
  <si>
    <t>9.458</t>
  </si>
  <si>
    <t>9.459</t>
  </si>
  <si>
    <t>9.460</t>
  </si>
  <si>
    <t>9.461</t>
  </si>
  <si>
    <t>9.462</t>
  </si>
  <si>
    <t>9.463</t>
  </si>
  <si>
    <t>9.464</t>
  </si>
  <si>
    <t>9.465</t>
  </si>
  <si>
    <t>9.466</t>
  </si>
  <si>
    <t>9.467</t>
  </si>
  <si>
    <t>9.468</t>
  </si>
  <si>
    <t>9.469</t>
  </si>
  <si>
    <t>9.470</t>
  </si>
  <si>
    <t>9.471</t>
  </si>
  <si>
    <t>9.472</t>
  </si>
  <si>
    <t>9.473</t>
  </si>
  <si>
    <t>9.474</t>
  </si>
  <si>
    <t>9.475</t>
  </si>
  <si>
    <t>9.476</t>
  </si>
  <si>
    <t>9.477</t>
  </si>
  <si>
    <t>9.478</t>
  </si>
  <si>
    <t>9.479</t>
  </si>
  <si>
    <t>9.480</t>
  </si>
  <si>
    <t>9.481</t>
  </si>
  <si>
    <t>9.482</t>
  </si>
  <si>
    <t>9.483</t>
  </si>
  <si>
    <t>9.484</t>
  </si>
  <si>
    <t>9.485</t>
  </si>
  <si>
    <t>9.486</t>
  </si>
  <si>
    <t>9.487</t>
  </si>
  <si>
    <t>9.488</t>
  </si>
  <si>
    <t>9.489</t>
  </si>
  <si>
    <t>9.490</t>
  </si>
  <si>
    <t>9.491</t>
  </si>
  <si>
    <t>9.492</t>
  </si>
  <si>
    <t>9.493</t>
  </si>
  <si>
    <t>9.494</t>
  </si>
  <si>
    <t>9.495</t>
  </si>
  <si>
    <t>9.496</t>
  </si>
  <si>
    <t>9.497</t>
  </si>
  <si>
    <t>9.498</t>
  </si>
  <si>
    <t>9.499</t>
  </si>
  <si>
    <t>9.500</t>
  </si>
  <si>
    <t>10.</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</si>
  <si>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</si>
  <si>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</si>
  <si>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</si>
  <si>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</si>
  <si>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</si>
  <si>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</si>
  <si>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</si>
  <si>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</si>
  <si>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</si>
  <si>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</si>
  <si>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</si>
  <si>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</si>
  <si>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</si>
  <si>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</si>
  <si>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</si>
  <si>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</si>
  <si>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</si>
  <si>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</si>
  <si>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</si>
  <si>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</si>
  <si>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</si>
  <si>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</si>
  <si>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</si>
  <si>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</si>
  <si>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</si>
  <si>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</si>
  <si>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</si>
  <si>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</si>
  <si>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</si>
  <si>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</si>
  <si>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</si>
  <si>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</si>
  <si>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</si>
  <si>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</si>
  <si>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</si>
  <si>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</si>
  <si>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</si>
  <si>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</si>
  <si>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</si>
  <si>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</si>
  <si>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</si>
  <si>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</si>
  <si>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</si>
  <si>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</si>
  <si>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</si>
  <si>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</si>
  <si>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</si>
  <si>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</si>
  <si>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</si>
  <si>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</si>
  <si>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</si>
  <si>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</si>
  <si>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</si>
  <si>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</si>
  <si>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</si>
  <si>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</si>
  <si>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</si>
  <si>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</si>
  <si>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</si>
  <si>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</si>
  <si>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</si>
  <si>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</si>
  <si>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</si>
  <si>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</si>
  <si>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</si>
  <si>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</si>
  <si>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</si>
  <si>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</si>
  <si>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</si>
  <si>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</si>
  <si>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</si>
  <si>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</si>
  <si>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</si>
  <si>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</si>
  <si>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</si>
  <si>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</si>
  <si>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</si>
  <si>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</si>
  <si>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</si>
  <si>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</si>
  <si>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</si>
  <si>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</si>
  <si>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</si>
  <si>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</si>
  <si>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</si>
  <si>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</si>
  <si>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</si>
  <si>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</si>
  <si>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</si>
  <si>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</si>
  <si>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</si>
  <si>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</si>
  <si>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</si>
  <si>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</si>
  <si>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</si>
  <si>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</si>
  <si>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</si>
  <si>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10.100</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</si>
  <si>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</si>
  <si>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</si>
  <si>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</si>
  <si>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</si>
  <si>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</si>
  <si>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</si>
  <si>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</si>
  <si>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</si>
  <si>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</si>
  <si>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</si>
  <si>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</si>
  <si>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</si>
  <si>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</si>
  <si>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</si>
  <si>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</si>
  <si>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</si>
  <si>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</si>
  <si>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</si>
  <si>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</si>
  <si>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</si>
  <si>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</si>
  <si>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</si>
  <si>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</si>
  <si>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</si>
  <si>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</si>
  <si>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</si>
  <si>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</si>
  <si>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</si>
  <si>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</si>
  <si>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</si>
  <si>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</si>
  <si>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</si>
  <si>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</si>
  <si>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</si>
  <si>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</si>
  <si>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</si>
  <si>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</si>
  <si>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</si>
  <si>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</si>
  <si>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</si>
  <si>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</si>
  <si>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</si>
  <si>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</si>
  <si>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</si>
  <si>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</si>
  <si>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</si>
  <si>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</si>
  <si>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</si>
  <si>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</si>
  <si>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</si>
  <si>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</si>
  <si>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</si>
  <si>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</si>
  <si>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</si>
  <si>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</si>
  <si>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</si>
  <si>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</si>
  <si>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</si>
  <si>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</si>
  <si>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</si>
  <si>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</si>
  <si>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</si>
  <si>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</si>
  <si>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</si>
  <si>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</si>
  <si>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</si>
  <si>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</si>
  <si>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</si>
  <si>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</si>
  <si>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</si>
  <si>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</si>
  <si>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</si>
  <si>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</si>
  <si>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</si>
  <si>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</si>
  <si>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</si>
  <si>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</si>
  <si>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</si>
  <si>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</si>
  <si>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10.180</t>
  </si>
  <si>
    <t>10.181</t>
  </si>
  <si>
    <t>10.182</t>
  </si>
  <si>
    <t>10.183</t>
  </si>
  <si>
    <t>10.184</t>
  </si>
  <si>
    <t>10.185</t>
  </si>
  <si>
    <t>10.186</t>
  </si>
  <si>
    <t>10.187</t>
  </si>
  <si>
    <t>10.188</t>
  </si>
  <si>
    <t>10.189</t>
  </si>
  <si>
    <t>10.190</t>
  </si>
  <si>
    <t>10.191</t>
  </si>
  <si>
    <t>10.192</t>
  </si>
  <si>
    <t>10.193</t>
  </si>
  <si>
    <t>10.194</t>
  </si>
  <si>
    <t>10.195</t>
  </si>
  <si>
    <t>10.196</t>
  </si>
  <si>
    <t>10.197</t>
  </si>
  <si>
    <t>10.198</t>
  </si>
  <si>
    <t>10.199</t>
  </si>
  <si>
    <t>10.200</t>
  </si>
  <si>
    <t>10.201</t>
  </si>
  <si>
    <t>10.202</t>
  </si>
  <si>
    <t>10.203</t>
  </si>
  <si>
    <t>10.204</t>
  </si>
  <si>
    <t>10.205</t>
  </si>
  <si>
    <t>10.206</t>
  </si>
  <si>
    <t>10.207</t>
  </si>
  <si>
    <t>10.208</t>
  </si>
  <si>
    <t>10.209</t>
  </si>
  <si>
    <t>10.210</t>
  </si>
  <si>
    <t>10.211</t>
  </si>
  <si>
    <t>10.212</t>
  </si>
  <si>
    <t>10.213</t>
  </si>
  <si>
    <t>10.214</t>
  </si>
  <si>
    <t>10.215</t>
  </si>
  <si>
    <t>10.216</t>
  </si>
  <si>
    <t>10.217</t>
  </si>
  <si>
    <t>10.218</t>
  </si>
  <si>
    <t>10.219</t>
  </si>
  <si>
    <t>10.220</t>
  </si>
  <si>
    <t>10.221</t>
  </si>
  <si>
    <t>10.222</t>
  </si>
  <si>
    <t>10.223</t>
  </si>
  <si>
    <t>10.224</t>
  </si>
  <si>
    <t>10.225</t>
  </si>
  <si>
    <t>10.226</t>
  </si>
  <si>
    <t>10.227</t>
  </si>
  <si>
    <t>10.228</t>
  </si>
  <si>
    <t>10.229</t>
  </si>
  <si>
    <t>10.230</t>
  </si>
  <si>
    <t>10.231</t>
  </si>
  <si>
    <t>10.232</t>
  </si>
  <si>
    <t>10.233</t>
  </si>
  <si>
    <t>10.234</t>
  </si>
  <si>
    <t>10.235</t>
  </si>
  <si>
    <t>10.236</t>
  </si>
  <si>
    <t>10.237</t>
  </si>
  <si>
    <t>10.238</t>
  </si>
  <si>
    <t>10.239</t>
  </si>
  <si>
    <t>10.240</t>
  </si>
  <si>
    <t>10.241</t>
  </si>
  <si>
    <t>10.242</t>
  </si>
  <si>
    <t>10.243</t>
  </si>
  <si>
    <t>10.244</t>
  </si>
  <si>
    <t>10.245</t>
  </si>
  <si>
    <t>10.246</t>
  </si>
  <si>
    <t>10.247</t>
  </si>
  <si>
    <t>10.248</t>
  </si>
  <si>
    <t>10.249</t>
  </si>
  <si>
    <t>10.250</t>
  </si>
  <si>
    <t>10.251</t>
  </si>
  <si>
    <t>10.252</t>
  </si>
  <si>
    <t>10.253</t>
  </si>
  <si>
    <t>10.254</t>
  </si>
  <si>
    <t>10.255</t>
  </si>
  <si>
    <t>10.256</t>
  </si>
  <si>
    <t>10.257</t>
  </si>
  <si>
    <t>10.258</t>
  </si>
  <si>
    <t>10.259</t>
  </si>
  <si>
    <t>10.260</t>
  </si>
  <si>
    <t>10.261</t>
  </si>
  <si>
    <t>10.262</t>
  </si>
  <si>
    <t>10.263</t>
  </si>
  <si>
    <t>10.264</t>
  </si>
  <si>
    <t>10.265</t>
  </si>
  <si>
    <t>10.266</t>
  </si>
  <si>
    <t>10.267</t>
  </si>
  <si>
    <t>10.268</t>
  </si>
  <si>
    <t>10.269</t>
  </si>
  <si>
    <t>10.270</t>
  </si>
  <si>
    <t>10.271</t>
  </si>
  <si>
    <t>10.272</t>
  </si>
  <si>
    <t>10.273</t>
  </si>
  <si>
    <t>10.274</t>
  </si>
  <si>
    <t>10.275</t>
  </si>
  <si>
    <t>10.276</t>
  </si>
  <si>
    <t>10.277</t>
  </si>
  <si>
    <t>10.278</t>
  </si>
  <si>
    <t>10.279</t>
  </si>
  <si>
    <t>10.280</t>
  </si>
  <si>
    <t>10.281</t>
  </si>
  <si>
    <t>10.282</t>
  </si>
  <si>
    <t>10.283</t>
  </si>
  <si>
    <t>10.284</t>
  </si>
  <si>
    <t>10.285</t>
  </si>
  <si>
    <t>10.286</t>
  </si>
  <si>
    <t>10.287</t>
  </si>
  <si>
    <t>10.288</t>
  </si>
  <si>
    <t>10.289</t>
  </si>
  <si>
    <t>10.290</t>
  </si>
  <si>
    <t>10.291</t>
  </si>
  <si>
    <t>10.292</t>
  </si>
  <si>
    <t>10.293</t>
  </si>
  <si>
    <t>10.294</t>
  </si>
  <si>
    <t>10.295</t>
  </si>
  <si>
    <t>10.296</t>
  </si>
  <si>
    <t>10.297</t>
  </si>
  <si>
    <t>10.298</t>
  </si>
  <si>
    <t>10.299</t>
  </si>
  <si>
    <t>10.300</t>
  </si>
  <si>
    <t>10.301</t>
  </si>
  <si>
    <t>10.302</t>
  </si>
  <si>
    <t>10.303</t>
  </si>
  <si>
    <t>10.304</t>
  </si>
  <si>
    <t>10.305</t>
  </si>
  <si>
    <t>10.306</t>
  </si>
  <si>
    <t>10.307</t>
  </si>
  <si>
    <t>10.308</t>
  </si>
  <si>
    <t>10.309</t>
  </si>
  <si>
    <t>10.310</t>
  </si>
  <si>
    <t>10.311</t>
  </si>
  <si>
    <t>10.312</t>
  </si>
  <si>
    <t>10.313</t>
  </si>
  <si>
    <t>10.314</t>
  </si>
  <si>
    <t>10.315</t>
  </si>
  <si>
    <t>10.316</t>
  </si>
  <si>
    <t>10.317</t>
  </si>
  <si>
    <t>10.318</t>
  </si>
  <si>
    <t>10.319</t>
  </si>
  <si>
    <t>10.320</t>
  </si>
  <si>
    <t>10.321</t>
  </si>
  <si>
    <t>10.322</t>
  </si>
  <si>
    <t>10.323</t>
  </si>
  <si>
    <t>10.324</t>
  </si>
  <si>
    <t>10.325</t>
  </si>
  <si>
    <t>10.326</t>
  </si>
  <si>
    <t>10.327</t>
  </si>
  <si>
    <t>10.328</t>
  </si>
  <si>
    <t>10.329</t>
  </si>
  <si>
    <t>10.330</t>
  </si>
  <si>
    <t>10.331</t>
  </si>
  <si>
    <t>10.332</t>
  </si>
  <si>
    <t>10.333</t>
  </si>
  <si>
    <t>10.334</t>
  </si>
  <si>
    <t>10.335</t>
  </si>
  <si>
    <t>10.336</t>
  </si>
  <si>
    <t>10.337</t>
  </si>
  <si>
    <t>10.338</t>
  </si>
  <si>
    <t>10.339</t>
  </si>
  <si>
    <t>10.340</t>
  </si>
  <si>
    <t>10.341</t>
  </si>
  <si>
    <t>10.342</t>
  </si>
  <si>
    <t>10.343</t>
  </si>
  <si>
    <t>10.344</t>
  </si>
  <si>
    <t>10.345</t>
  </si>
  <si>
    <t>10.346</t>
  </si>
  <si>
    <t>10.347</t>
  </si>
  <si>
    <t>10.348</t>
  </si>
  <si>
    <t>10.349</t>
  </si>
  <si>
    <t>10.350</t>
  </si>
  <si>
    <t>10.351</t>
  </si>
  <si>
    <t>10.352</t>
  </si>
  <si>
    <t>10.353</t>
  </si>
  <si>
    <t>10.354</t>
  </si>
  <si>
    <t>10.355</t>
  </si>
  <si>
    <t>10.356</t>
  </si>
  <si>
    <t>10.357</t>
  </si>
  <si>
    <t>10.358</t>
  </si>
  <si>
    <t>10.359</t>
  </si>
  <si>
    <t>10.360</t>
  </si>
  <si>
    <t>10.361</t>
  </si>
  <si>
    <t>10.362</t>
  </si>
  <si>
    <t>10.363</t>
  </si>
  <si>
    <t>10.364</t>
  </si>
  <si>
    <t>10.365</t>
  </si>
  <si>
    <t>10.366</t>
  </si>
  <si>
    <t>10.367</t>
  </si>
  <si>
    <t>10.368</t>
  </si>
  <si>
    <t>10.369</t>
  </si>
  <si>
    <t>10.370</t>
  </si>
  <si>
    <t>10.371</t>
  </si>
  <si>
    <t>10.372</t>
  </si>
  <si>
    <t>10.373</t>
  </si>
  <si>
    <t>10.374</t>
  </si>
  <si>
    <t>10.375</t>
  </si>
  <si>
    <t>10.376</t>
  </si>
  <si>
    <t>10.377</t>
  </si>
  <si>
    <t>10.378</t>
  </si>
  <si>
    <t>10.379</t>
  </si>
  <si>
    <t>10.380</t>
  </si>
  <si>
    <t>10.381</t>
  </si>
  <si>
    <t>10.382</t>
  </si>
  <si>
    <t>10.383</t>
  </si>
  <si>
    <t>10.384</t>
  </si>
  <si>
    <t>10.385</t>
  </si>
  <si>
    <t>10.386</t>
  </si>
  <si>
    <t>10.387</t>
  </si>
  <si>
    <t>10.388</t>
  </si>
  <si>
    <t>10.389</t>
  </si>
  <si>
    <t>10.390</t>
  </si>
  <si>
    <t>10.391</t>
  </si>
  <si>
    <t>10.392</t>
  </si>
  <si>
    <t>10.393</t>
  </si>
  <si>
    <t>10.394</t>
  </si>
  <si>
    <t>10.395</t>
  </si>
  <si>
    <t>10.396</t>
  </si>
  <si>
    <t>10.397</t>
  </si>
  <si>
    <t>10.398</t>
  </si>
  <si>
    <t>10.399</t>
  </si>
  <si>
    <t>10.400</t>
  </si>
  <si>
    <t>10.401</t>
  </si>
  <si>
    <t>10.402</t>
  </si>
  <si>
    <t>10.403</t>
  </si>
  <si>
    <t>10.404</t>
  </si>
  <si>
    <t>10.405</t>
  </si>
  <si>
    <t>10.406</t>
  </si>
  <si>
    <t>10.407</t>
  </si>
  <si>
    <t>10.408</t>
  </si>
  <si>
    <t>10.409</t>
  </si>
  <si>
    <t>10.410</t>
  </si>
  <si>
    <t>10.411</t>
  </si>
  <si>
    <t>10.412</t>
  </si>
  <si>
    <t>10.413</t>
  </si>
  <si>
    <t>10.414</t>
  </si>
  <si>
    <t>10.415</t>
  </si>
  <si>
    <t>10.416</t>
  </si>
  <si>
    <t>10.417</t>
  </si>
  <si>
    <t>10.418</t>
  </si>
  <si>
    <t>10.419</t>
  </si>
  <si>
    <t>10.420</t>
  </si>
  <si>
    <t>10.421</t>
  </si>
  <si>
    <t>10.422</t>
  </si>
  <si>
    <t>10.423</t>
  </si>
  <si>
    <t>10.424</t>
  </si>
  <si>
    <t>10.425</t>
  </si>
  <si>
    <t>10.426</t>
  </si>
  <si>
    <t>10.427</t>
  </si>
  <si>
    <t>10.428</t>
  </si>
  <si>
    <t>10.429</t>
  </si>
  <si>
    <t>10.430</t>
  </si>
  <si>
    <t>10.431</t>
  </si>
  <si>
    <t>10.432</t>
  </si>
  <si>
    <t>10.433</t>
  </si>
  <si>
    <t>10.434</t>
  </si>
  <si>
    <t>10.435</t>
  </si>
  <si>
    <t>10.436</t>
  </si>
  <si>
    <t>10.437</t>
  </si>
  <si>
    <t>10.438</t>
  </si>
  <si>
    <t>10.439</t>
  </si>
  <si>
    <t>10.440</t>
  </si>
  <si>
    <t>10.441</t>
  </si>
  <si>
    <t>10.442</t>
  </si>
  <si>
    <t>10.443</t>
  </si>
  <si>
    <t>10.444</t>
  </si>
  <si>
    <t>10.445</t>
  </si>
  <si>
    <t>10.446</t>
  </si>
  <si>
    <t>10.447</t>
  </si>
  <si>
    <t>10.448</t>
  </si>
  <si>
    <t>10.449</t>
  </si>
  <si>
    <t>10.450</t>
  </si>
  <si>
    <t>10.451</t>
  </si>
  <si>
    <t>10.452</t>
  </si>
  <si>
    <t>10.453</t>
  </si>
  <si>
    <t>10.454</t>
  </si>
  <si>
    <t>10.455</t>
  </si>
  <si>
    <t>10.456</t>
  </si>
  <si>
    <t>10.457</t>
  </si>
  <si>
    <t>10.458</t>
  </si>
  <si>
    <t>10.459</t>
  </si>
  <si>
    <t>10.460</t>
  </si>
  <si>
    <t>10.461</t>
  </si>
  <si>
    <t>10.462</t>
  </si>
  <si>
    <t>10.463</t>
  </si>
  <si>
    <t>10.464</t>
  </si>
  <si>
    <t>10.465</t>
  </si>
  <si>
    <t>10.466</t>
  </si>
  <si>
    <t>10.467</t>
  </si>
  <si>
    <t>10.468</t>
  </si>
  <si>
    <t>10.469</t>
  </si>
  <si>
    <t>10.470</t>
  </si>
  <si>
    <t>10.471</t>
  </si>
  <si>
    <t>10.472</t>
  </si>
  <si>
    <t>10.473</t>
  </si>
  <si>
    <t>10.474</t>
  </si>
  <si>
    <t>10.475</t>
  </si>
  <si>
    <t>10.476</t>
  </si>
  <si>
    <t>10.477</t>
  </si>
  <si>
    <t>10.478</t>
  </si>
  <si>
    <t>10.479</t>
  </si>
  <si>
    <t>10.480</t>
  </si>
  <si>
    <t>10.481</t>
  </si>
  <si>
    <t>10.482</t>
  </si>
  <si>
    <t>10.483</t>
  </si>
  <si>
    <t>10.484</t>
  </si>
  <si>
    <t>10.485</t>
  </si>
  <si>
    <t>10.486</t>
  </si>
  <si>
    <t>10.487</t>
  </si>
  <si>
    <t>10.488</t>
  </si>
  <si>
    <t>10.489</t>
  </si>
  <si>
    <t>10.490</t>
  </si>
  <si>
    <t>10.491</t>
  </si>
  <si>
    <t>10.492</t>
  </si>
  <si>
    <t>10.493</t>
  </si>
  <si>
    <t>10.494</t>
  </si>
  <si>
    <t>10.495</t>
  </si>
  <si>
    <t>10.496</t>
  </si>
  <si>
    <t>10.497</t>
  </si>
  <si>
    <t>10.498</t>
  </si>
  <si>
    <t>10.499</t>
  </si>
  <si>
    <t>10.500</t>
  </si>
  <si>
    <t>Stützpunkt-ID</t>
  </si>
  <si>
    <t>11.</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</si>
  <si>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</si>
  <si>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</si>
  <si>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</si>
  <si>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</si>
  <si>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</si>
  <si>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</si>
  <si>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</si>
  <si>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</si>
  <si>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</si>
  <si>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</si>
  <si>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</si>
  <si>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</si>
  <si>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</si>
  <si>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</si>
  <si>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</si>
  <si>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</si>
  <si>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</si>
  <si>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</si>
  <si>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</si>
  <si>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</si>
  <si>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</si>
  <si>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</si>
  <si>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</si>
  <si>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</si>
  <si>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</si>
  <si>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</si>
  <si>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</si>
  <si>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</si>
  <si>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</si>
  <si>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</si>
  <si>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</si>
  <si>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</si>
  <si>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</si>
  <si>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</si>
  <si>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</si>
  <si>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</si>
  <si>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</si>
  <si>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</si>
  <si>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</si>
  <si>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</si>
  <si>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</si>
  <si>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</si>
  <si>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</si>
  <si>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</si>
  <si>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</si>
  <si>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</si>
  <si>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</si>
  <si>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</si>
  <si>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</si>
  <si>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</si>
  <si>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</si>
  <si>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</si>
  <si>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</si>
  <si>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</si>
  <si>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</si>
  <si>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</si>
  <si>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</si>
  <si>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</si>
  <si>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</si>
  <si>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</si>
  <si>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</si>
  <si>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</si>
  <si>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</si>
  <si>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</si>
  <si>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</si>
  <si>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</si>
  <si>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</si>
  <si>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</si>
  <si>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</si>
  <si>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</si>
  <si>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</si>
  <si>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</si>
  <si>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</si>
  <si>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</si>
  <si>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</si>
  <si>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</si>
  <si>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</si>
  <si>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</si>
  <si>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</si>
  <si>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</si>
  <si>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</si>
  <si>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</si>
  <si>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</si>
  <si>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</si>
  <si>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</si>
  <si>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</si>
  <si>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</si>
  <si>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</si>
  <si>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</si>
  <si>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</si>
  <si>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</si>
  <si>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</si>
  <si>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</si>
  <si>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</si>
  <si>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</si>
  <si>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</si>
  <si>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11.100</t>
  </si>
  <si>
    <t>11.101</t>
  </si>
  <si>
    <t>11.102</t>
  </si>
  <si>
    <t>11.103</t>
  </si>
  <si>
    <t>11.104</t>
  </si>
  <si>
    <t>11.105</t>
  </si>
  <si>
    <t>11.106</t>
  </si>
  <si>
    <t>11.107</t>
  </si>
  <si>
    <t>11.108</t>
  </si>
  <si>
    <t>11.109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</si>
  <si>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</si>
  <si>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</si>
  <si>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</si>
  <si>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</si>
  <si>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</si>
  <si>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</si>
  <si>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</si>
  <si>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</si>
  <si>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</si>
  <si>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</si>
  <si>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</si>
  <si>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</si>
  <si>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</si>
  <si>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</si>
  <si>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</si>
  <si>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</si>
  <si>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</si>
  <si>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</si>
  <si>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</si>
  <si>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</si>
  <si>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</si>
  <si>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</si>
  <si>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</si>
  <si>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</si>
  <si>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</si>
  <si>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</si>
  <si>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</si>
  <si>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</si>
  <si>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</si>
  <si>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</si>
  <si>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</si>
  <si>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</si>
  <si>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</si>
  <si>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</si>
  <si>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</si>
  <si>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</si>
  <si>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</si>
  <si>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</si>
  <si>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</si>
  <si>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</si>
  <si>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</si>
  <si>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</si>
  <si>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</si>
  <si>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</si>
  <si>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</si>
  <si>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</si>
  <si>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</si>
  <si>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</si>
  <si>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</si>
  <si>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</si>
  <si>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</si>
  <si>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</si>
  <si>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11.162</t>
  </si>
  <si>
    <t>11.163</t>
  </si>
  <si>
    <t>11.164</t>
  </si>
  <si>
    <t>11.165</t>
  </si>
  <si>
    <t>11.166</t>
  </si>
  <si>
    <t>11.167</t>
  </si>
  <si>
    <t>11.168</t>
  </si>
  <si>
    <t>11.169</t>
  </si>
  <si>
    <t>11.170</t>
  </si>
  <si>
    <t>11.171</t>
  </si>
  <si>
    <t>11.172</t>
  </si>
  <si>
    <t>11.173</t>
  </si>
  <si>
    <t>11.174</t>
  </si>
  <si>
    <t>11.175</t>
  </si>
  <si>
    <t>11.176</t>
  </si>
  <si>
    <t>11.177</t>
  </si>
  <si>
    <t>11.178</t>
  </si>
  <si>
    <t>11.179</t>
  </si>
  <si>
    <t>11.180</t>
  </si>
  <si>
    <t>11.181</t>
  </si>
  <si>
    <t>11.182</t>
  </si>
  <si>
    <t>11.183</t>
  </si>
  <si>
    <t>11.184</t>
  </si>
  <si>
    <t>11.185</t>
  </si>
  <si>
    <t>11.186</t>
  </si>
  <si>
    <t>11.187</t>
  </si>
  <si>
    <t>11.188</t>
  </si>
  <si>
    <t>11.189</t>
  </si>
  <si>
    <t>11.190</t>
  </si>
  <si>
    <t>11.191</t>
  </si>
  <si>
    <t>11.192</t>
  </si>
  <si>
    <t>11.193</t>
  </si>
  <si>
    <t>11.194</t>
  </si>
  <si>
    <t>11.195</t>
  </si>
  <si>
    <t>11.196</t>
  </si>
  <si>
    <t>11.197</t>
  </si>
  <si>
    <t>11.198</t>
  </si>
  <si>
    <t>11.199</t>
  </si>
  <si>
    <t>11.200</t>
  </si>
  <si>
    <t>11.201</t>
  </si>
  <si>
    <t>11.202</t>
  </si>
  <si>
    <t>11.203</t>
  </si>
  <si>
    <t>11.204</t>
  </si>
  <si>
    <t>11.205</t>
  </si>
  <si>
    <t>11.206</t>
  </si>
  <si>
    <t>11.207</t>
  </si>
  <si>
    <t>11.208</t>
  </si>
  <si>
    <t>11.209</t>
  </si>
  <si>
    <t>11.210</t>
  </si>
  <si>
    <t>11.211</t>
  </si>
  <si>
    <t>11.212</t>
  </si>
  <si>
    <t>11.213</t>
  </si>
  <si>
    <t>11.214</t>
  </si>
  <si>
    <t>11.215</t>
  </si>
  <si>
    <t>11.216</t>
  </si>
  <si>
    <t>11.217</t>
  </si>
  <si>
    <t>11.218</t>
  </si>
  <si>
    <t>11.219</t>
  </si>
  <si>
    <t>11.220</t>
  </si>
  <si>
    <t>11.221</t>
  </si>
  <si>
    <t>11.222</t>
  </si>
  <si>
    <t>11.223</t>
  </si>
  <si>
    <t>11.224</t>
  </si>
  <si>
    <t>11.225</t>
  </si>
  <si>
    <t>11.226</t>
  </si>
  <si>
    <t>11.227</t>
  </si>
  <si>
    <t>11.228</t>
  </si>
  <si>
    <t>11.229</t>
  </si>
  <si>
    <t>11.230</t>
  </si>
  <si>
    <t>11.231</t>
  </si>
  <si>
    <t>11.232</t>
  </si>
  <si>
    <t>11.233</t>
  </si>
  <si>
    <t>11.234</t>
  </si>
  <si>
    <t>11.235</t>
  </si>
  <si>
    <t>11.236</t>
  </si>
  <si>
    <t>11.237</t>
  </si>
  <si>
    <t>11.238</t>
  </si>
  <si>
    <t>11.239</t>
  </si>
  <si>
    <t>11.240</t>
  </si>
  <si>
    <t>11.241</t>
  </si>
  <si>
    <t>11.242</t>
  </si>
  <si>
    <t>11.243</t>
  </si>
  <si>
    <t>11.244</t>
  </si>
  <si>
    <t>11.245</t>
  </si>
  <si>
    <t>11.246</t>
  </si>
  <si>
    <t>11.247</t>
  </si>
  <si>
    <t>11.248</t>
  </si>
  <si>
    <t>11.249</t>
  </si>
  <si>
    <t>11.250</t>
  </si>
  <si>
    <t>11.251</t>
  </si>
  <si>
    <t>11.252</t>
  </si>
  <si>
    <t>11.253</t>
  </si>
  <si>
    <t>11.254</t>
  </si>
  <si>
    <t>11.255</t>
  </si>
  <si>
    <t>11.256</t>
  </si>
  <si>
    <t>11.257</t>
  </si>
  <si>
    <t>11.258</t>
  </si>
  <si>
    <t>11.259</t>
  </si>
  <si>
    <t>11.260</t>
  </si>
  <si>
    <t>11.261</t>
  </si>
  <si>
    <t>11.262</t>
  </si>
  <si>
    <t>11.263</t>
  </si>
  <si>
    <t>11.264</t>
  </si>
  <si>
    <t>11.265</t>
  </si>
  <si>
    <t>11.266</t>
  </si>
  <si>
    <t>11.267</t>
  </si>
  <si>
    <t>11.268</t>
  </si>
  <si>
    <t>11.269</t>
  </si>
  <si>
    <t>11.270</t>
  </si>
  <si>
    <t>11.271</t>
  </si>
  <si>
    <t>11.272</t>
  </si>
  <si>
    <t>11.273</t>
  </si>
  <si>
    <t>11.274</t>
  </si>
  <si>
    <t>11.275</t>
  </si>
  <si>
    <t>11.276</t>
  </si>
  <si>
    <t>11.277</t>
  </si>
  <si>
    <t>11.278</t>
  </si>
  <si>
    <t>11.279</t>
  </si>
  <si>
    <t>11.280</t>
  </si>
  <si>
    <t>11.281</t>
  </si>
  <si>
    <t>11.282</t>
  </si>
  <si>
    <t>11.283</t>
  </si>
  <si>
    <t>11.284</t>
  </si>
  <si>
    <t>11.285</t>
  </si>
  <si>
    <t>11.286</t>
  </si>
  <si>
    <t>11.287</t>
  </si>
  <si>
    <t>11.288</t>
  </si>
  <si>
    <t>11.289</t>
  </si>
  <si>
    <t>11.290</t>
  </si>
  <si>
    <t>11.291</t>
  </si>
  <si>
    <t>11.292</t>
  </si>
  <si>
    <t>11.293</t>
  </si>
  <si>
    <t>11.294</t>
  </si>
  <si>
    <t>11.295</t>
  </si>
  <si>
    <t>11.296</t>
  </si>
  <si>
    <t>11.297</t>
  </si>
  <si>
    <t>11.298</t>
  </si>
  <si>
    <t>11.299</t>
  </si>
  <si>
    <t>11.300</t>
  </si>
  <si>
    <t>11.301</t>
  </si>
  <si>
    <t>11.302</t>
  </si>
  <si>
    <t>11.303</t>
  </si>
  <si>
    <t>11.304</t>
  </si>
  <si>
    <t>11.305</t>
  </si>
  <si>
    <t>11.306</t>
  </si>
  <si>
    <t>11.307</t>
  </si>
  <si>
    <t>11.308</t>
  </si>
  <si>
    <t>11.309</t>
  </si>
  <si>
    <t>11.310</t>
  </si>
  <si>
    <t>11.311</t>
  </si>
  <si>
    <t>11.312</t>
  </si>
  <si>
    <t>11.313</t>
  </si>
  <si>
    <t>11.314</t>
  </si>
  <si>
    <t>11.315</t>
  </si>
  <si>
    <t>11.316</t>
  </si>
  <si>
    <t>11.317</t>
  </si>
  <si>
    <t>11.318</t>
  </si>
  <si>
    <t>11.319</t>
  </si>
  <si>
    <t>11.320</t>
  </si>
  <si>
    <t>11.321</t>
  </si>
  <si>
    <t>11.322</t>
  </si>
  <si>
    <t>11.323</t>
  </si>
  <si>
    <t>11.324</t>
  </si>
  <si>
    <t>11.325</t>
  </si>
  <si>
    <t>11.326</t>
  </si>
  <si>
    <t>11.327</t>
  </si>
  <si>
    <t>11.328</t>
  </si>
  <si>
    <t>11.329</t>
  </si>
  <si>
    <t>11.330</t>
  </si>
  <si>
    <t>11.331</t>
  </si>
  <si>
    <t>11.332</t>
  </si>
  <si>
    <t>11.333</t>
  </si>
  <si>
    <t>11.334</t>
  </si>
  <si>
    <t>11.335</t>
  </si>
  <si>
    <t>11.336</t>
  </si>
  <si>
    <t>11.337</t>
  </si>
  <si>
    <t>11.338</t>
  </si>
  <si>
    <t>11.339</t>
  </si>
  <si>
    <t>11.340</t>
  </si>
  <si>
    <t>11.341</t>
  </si>
  <si>
    <t>11.342</t>
  </si>
  <si>
    <t>11.343</t>
  </si>
  <si>
    <t>11.344</t>
  </si>
  <si>
    <t>11.345</t>
  </si>
  <si>
    <t>11.346</t>
  </si>
  <si>
    <t>11.347</t>
  </si>
  <si>
    <t>11.348</t>
  </si>
  <si>
    <t>11.349</t>
  </si>
  <si>
    <t>11.350</t>
  </si>
  <si>
    <t>11.351</t>
  </si>
  <si>
    <t>11.352</t>
  </si>
  <si>
    <t>11.353</t>
  </si>
  <si>
    <t>11.354</t>
  </si>
  <si>
    <t>11.355</t>
  </si>
  <si>
    <t>11.356</t>
  </si>
  <si>
    <t>11.357</t>
  </si>
  <si>
    <t>11.358</t>
  </si>
  <si>
    <t>11.359</t>
  </si>
  <si>
    <t>11.360</t>
  </si>
  <si>
    <t>11.361</t>
  </si>
  <si>
    <t>11.362</t>
  </si>
  <si>
    <t>11.363</t>
  </si>
  <si>
    <t>11.364</t>
  </si>
  <si>
    <t>11.365</t>
  </si>
  <si>
    <t>11.366</t>
  </si>
  <si>
    <t>11.367</t>
  </si>
  <si>
    <t>11.368</t>
  </si>
  <si>
    <t>11.369</t>
  </si>
  <si>
    <t>11.370</t>
  </si>
  <si>
    <t>11.371</t>
  </si>
  <si>
    <t>11.372</t>
  </si>
  <si>
    <t>11.373</t>
  </si>
  <si>
    <t>11.374</t>
  </si>
  <si>
    <t>11.375</t>
  </si>
  <si>
    <t>11.376</t>
  </si>
  <si>
    <t>11.377</t>
  </si>
  <si>
    <t>11.378</t>
  </si>
  <si>
    <t>11.379</t>
  </si>
  <si>
    <t>11.380</t>
  </si>
  <si>
    <t>11.381</t>
  </si>
  <si>
    <t>11.382</t>
  </si>
  <si>
    <t>11.383</t>
  </si>
  <si>
    <t>11.384</t>
  </si>
  <si>
    <t>11.385</t>
  </si>
  <si>
    <t>11.386</t>
  </si>
  <si>
    <t>11.387</t>
  </si>
  <si>
    <t>11.388</t>
  </si>
  <si>
    <t>11.389</t>
  </si>
  <si>
    <t>11.390</t>
  </si>
  <si>
    <t>11.391</t>
  </si>
  <si>
    <t>11.392</t>
  </si>
  <si>
    <t>11.393</t>
  </si>
  <si>
    <t>11.394</t>
  </si>
  <si>
    <t>11.395</t>
  </si>
  <si>
    <t>11.396</t>
  </si>
  <si>
    <t>11.397</t>
  </si>
  <si>
    <t>11.398</t>
  </si>
  <si>
    <t>11.399</t>
  </si>
  <si>
    <t>11.400</t>
  </si>
  <si>
    <t>11.401</t>
  </si>
  <si>
    <t>11.402</t>
  </si>
  <si>
    <t>11.403</t>
  </si>
  <si>
    <t>11.404</t>
  </si>
  <si>
    <t>11.405</t>
  </si>
  <si>
    <t>11.406</t>
  </si>
  <si>
    <t>11.407</t>
  </si>
  <si>
    <t>11.408</t>
  </si>
  <si>
    <t>11.409</t>
  </si>
  <si>
    <t>11.410</t>
  </si>
  <si>
    <t>11.411</t>
  </si>
  <si>
    <t>11.412</t>
  </si>
  <si>
    <t>11.413</t>
  </si>
  <si>
    <t>11.414</t>
  </si>
  <si>
    <t>11.415</t>
  </si>
  <si>
    <t>11.416</t>
  </si>
  <si>
    <t>11.417</t>
  </si>
  <si>
    <t>11.418</t>
  </si>
  <si>
    <t>11.419</t>
  </si>
  <si>
    <t>11.420</t>
  </si>
  <si>
    <t>11.421</t>
  </si>
  <si>
    <t>11.422</t>
  </si>
  <si>
    <t>11.423</t>
  </si>
  <si>
    <t>11.424</t>
  </si>
  <si>
    <t>11.425</t>
  </si>
  <si>
    <t>11.426</t>
  </si>
  <si>
    <t>11.427</t>
  </si>
  <si>
    <t>11.428</t>
  </si>
  <si>
    <t>11.429</t>
  </si>
  <si>
    <t>11.430</t>
  </si>
  <si>
    <t>11.431</t>
  </si>
  <si>
    <t>11.432</t>
  </si>
  <si>
    <t>11.433</t>
  </si>
  <si>
    <t>11.434</t>
  </si>
  <si>
    <t>11.435</t>
  </si>
  <si>
    <t>11.436</t>
  </si>
  <si>
    <t>11.437</t>
  </si>
  <si>
    <t>11.438</t>
  </si>
  <si>
    <t>11.439</t>
  </si>
  <si>
    <t>11.440</t>
  </si>
  <si>
    <t>11.441</t>
  </si>
  <si>
    <t>11.442</t>
  </si>
  <si>
    <t>11.443</t>
  </si>
  <si>
    <t>11.444</t>
  </si>
  <si>
    <t>11.445</t>
  </si>
  <si>
    <t>11.446</t>
  </si>
  <si>
    <t>11.447</t>
  </si>
  <si>
    <t>11.448</t>
  </si>
  <si>
    <t>11.449</t>
  </si>
  <si>
    <t>11.450</t>
  </si>
  <si>
    <t>11.451</t>
  </si>
  <si>
    <t>11.452</t>
  </si>
  <si>
    <t>11.453</t>
  </si>
  <si>
    <t>11.454</t>
  </si>
  <si>
    <t>11.455</t>
  </si>
  <si>
    <t>11.456</t>
  </si>
  <si>
    <t>11.457</t>
  </si>
  <si>
    <t>11.458</t>
  </si>
  <si>
    <t>11.459</t>
  </si>
  <si>
    <t>11.460</t>
  </si>
  <si>
    <t>11.461</t>
  </si>
  <si>
    <t>11.462</t>
  </si>
  <si>
    <t>11.463</t>
  </si>
  <si>
    <t>11.464</t>
  </si>
  <si>
    <t>11.465</t>
  </si>
  <si>
    <t>11.466</t>
  </si>
  <si>
    <t>11.467</t>
  </si>
  <si>
    <t>11.468</t>
  </si>
  <si>
    <t>11.469</t>
  </si>
  <si>
    <t>11.470</t>
  </si>
  <si>
    <t>11.471</t>
  </si>
  <si>
    <t>11.472</t>
  </si>
  <si>
    <t>11.473</t>
  </si>
  <si>
    <t>11.474</t>
  </si>
  <si>
    <t>11.475</t>
  </si>
  <si>
    <t>11.476</t>
  </si>
  <si>
    <t>11.477</t>
  </si>
  <si>
    <t>11.478</t>
  </si>
  <si>
    <t>11.479</t>
  </si>
  <si>
    <t>11.480</t>
  </si>
  <si>
    <t>11.481</t>
  </si>
  <si>
    <t>11.482</t>
  </si>
  <si>
    <t>11.483</t>
  </si>
  <si>
    <t>11.484</t>
  </si>
  <si>
    <t>11.485</t>
  </si>
  <si>
    <t>11.486</t>
  </si>
  <si>
    <t>11.487</t>
  </si>
  <si>
    <t>11.488</t>
  </si>
  <si>
    <t>11.489</t>
  </si>
  <si>
    <t>11.490</t>
  </si>
  <si>
    <t>11.491</t>
  </si>
  <si>
    <t>11.492</t>
  </si>
  <si>
    <t>11.493</t>
  </si>
  <si>
    <t>11.494</t>
  </si>
  <si>
    <t>11.495</t>
  </si>
  <si>
    <t>11.496</t>
  </si>
  <si>
    <t>11.497</t>
  </si>
  <si>
    <t>11.498</t>
  </si>
  <si>
    <t>11.499</t>
  </si>
  <si>
    <t>11.500</t>
  </si>
  <si>
    <t>12.</t>
  </si>
  <si>
    <t>12.3</t>
  </si>
  <si>
    <t>12.4</t>
  </si>
  <si>
    <t>12.5</t>
  </si>
  <si>
    <t>12.6</t>
  </si>
  <si>
    <t>12.7</t>
  </si>
  <si>
    <t>12.8</t>
  </si>
  <si>
    <t>12.9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</si>
  <si>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</si>
  <si>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</si>
  <si>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</si>
  <si>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</si>
  <si>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</si>
  <si>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</si>
  <si>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</si>
  <si>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</si>
  <si>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</si>
  <si>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</si>
  <si>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</si>
  <si>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</si>
  <si>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</si>
  <si>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</si>
  <si>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</si>
  <si>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</si>
  <si>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</si>
  <si>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</si>
  <si>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</si>
  <si>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</si>
  <si>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</si>
  <si>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</si>
  <si>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</si>
  <si>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</si>
  <si>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</si>
  <si>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</si>
  <si>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</si>
  <si>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</si>
  <si>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</si>
  <si>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</si>
  <si>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</si>
  <si>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</si>
  <si>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</si>
  <si>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</si>
  <si>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</si>
  <si>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</si>
  <si>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</si>
  <si>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</si>
  <si>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</si>
  <si>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</si>
  <si>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</si>
  <si>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</si>
  <si>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</si>
  <si>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</si>
  <si>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</si>
  <si>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</si>
  <si>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</si>
  <si>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</si>
  <si>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</si>
  <si>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</si>
  <si>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</si>
  <si>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</si>
  <si>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</si>
  <si>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</si>
  <si>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</si>
  <si>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</si>
  <si>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</si>
  <si>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</si>
  <si>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</si>
  <si>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</si>
  <si>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</si>
  <si>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</si>
  <si>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</si>
  <si>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</si>
  <si>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</si>
  <si>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</si>
  <si>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</si>
  <si>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</si>
  <si>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</si>
  <si>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</si>
  <si>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</si>
  <si>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</si>
  <si>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</si>
  <si>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</si>
  <si>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</si>
  <si>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</si>
  <si>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</si>
  <si>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</si>
  <si>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</si>
  <si>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</si>
  <si>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</si>
  <si>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</si>
  <si>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</si>
  <si>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</si>
  <si>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</si>
  <si>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</si>
  <si>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</si>
  <si>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</si>
  <si>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</si>
  <si>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</si>
  <si>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12.100</t>
  </si>
  <si>
    <t>12.101</t>
  </si>
  <si>
    <t>12.102</t>
  </si>
  <si>
    <t>12.103</t>
  </si>
  <si>
    <t>12.104</t>
  </si>
  <si>
    <t>12.105</t>
  </si>
  <si>
    <t>12.106</t>
  </si>
  <si>
    <t>12.107</t>
  </si>
  <si>
    <t>12.108</t>
  </si>
  <si>
    <t>12.109</t>
  </si>
  <si>
    <t>12.110</t>
  </si>
  <si>
    <t>12.111</t>
  </si>
  <si>
    <t>12.112</t>
  </si>
  <si>
    <t>12.113</t>
  </si>
  <si>
    <t>12.114</t>
  </si>
  <si>
    <t>12.115</t>
  </si>
  <si>
    <t>12.116</t>
  </si>
  <si>
    <t>12.117</t>
  </si>
  <si>
    <t>12.118</t>
  </si>
  <si>
    <t>12.119</t>
  </si>
  <si>
    <t>12.120</t>
  </si>
  <si>
    <t>12.121</t>
  </si>
  <si>
    <t>12.122</t>
  </si>
  <si>
    <t>12.123</t>
  </si>
  <si>
    <t>12.124</t>
  </si>
  <si>
    <t>12.125</t>
  </si>
  <si>
    <t>12.126</t>
  </si>
  <si>
    <t>12.127</t>
  </si>
  <si>
    <t>12.128</t>
  </si>
  <si>
    <t>12.129</t>
  </si>
  <si>
    <t>12.130</t>
  </si>
  <si>
    <t>12.131</t>
  </si>
  <si>
    <t>12.132</t>
  </si>
  <si>
    <t>12.133</t>
  </si>
  <si>
    <t>12.134</t>
  </si>
  <si>
    <t>12.135</t>
  </si>
  <si>
    <t>12.136</t>
  </si>
  <si>
    <t>12.137</t>
  </si>
  <si>
    <t>12.138</t>
  </si>
  <si>
    <t>12.139</t>
  </si>
  <si>
    <t>12.140</t>
  </si>
  <si>
    <t>12.141</t>
  </si>
  <si>
    <t>12.142</t>
  </si>
  <si>
    <t>12.143</t>
  </si>
  <si>
    <t>12.144</t>
  </si>
  <si>
    <t>12.145</t>
  </si>
  <si>
    <t>12.146</t>
  </si>
  <si>
    <t>12.147</t>
  </si>
  <si>
    <t>12.148</t>
  </si>
  <si>
    <t>12.149</t>
  </si>
  <si>
    <t>12.150</t>
  </si>
  <si>
    <t>12.151</t>
  </si>
  <si>
    <t>12.152</t>
  </si>
  <si>
    <t>12.153</t>
  </si>
  <si>
    <t>12.154</t>
  </si>
  <si>
    <t>12.155</t>
  </si>
  <si>
    <t>12.156</t>
  </si>
  <si>
    <t>12.157</t>
  </si>
  <si>
    <t>12.158</t>
  </si>
  <si>
    <t>12.159</t>
  </si>
  <si>
    <t>12.160</t>
  </si>
  <si>
    <t>12.161</t>
  </si>
  <si>
    <t>12.162</t>
  </si>
  <si>
    <t>12.163</t>
  </si>
  <si>
    <t>12.164</t>
  </si>
  <si>
    <t>12.165</t>
  </si>
  <si>
    <t>12.166</t>
  </si>
  <si>
    <t>12.167</t>
  </si>
  <si>
    <t>12.168</t>
  </si>
  <si>
    <t>12.169</t>
  </si>
  <si>
    <t>12.170</t>
  </si>
  <si>
    <t>12.171</t>
  </si>
  <si>
    <t>12.172</t>
  </si>
  <si>
    <t>12.173</t>
  </si>
  <si>
    <t>12.174</t>
  </si>
  <si>
    <t>12.175</t>
  </si>
  <si>
    <t>12.176</t>
  </si>
  <si>
    <t>12.177</t>
  </si>
  <si>
    <t>12.178</t>
  </si>
  <si>
    <t>12.179</t>
  </si>
  <si>
    <t>12.180</t>
  </si>
  <si>
    <t>12.181</t>
  </si>
  <si>
    <t>12.182</t>
  </si>
  <si>
    <t>12.183</t>
  </si>
  <si>
    <t>12.184</t>
  </si>
  <si>
    <t>12.185</t>
  </si>
  <si>
    <t>12.186</t>
  </si>
  <si>
    <t>12.187</t>
  </si>
  <si>
    <t>12.188</t>
  </si>
  <si>
    <t>12.189</t>
  </si>
  <si>
    <t>12.190</t>
  </si>
  <si>
    <t>12.191</t>
  </si>
  <si>
    <t>12.192</t>
  </si>
  <si>
    <t>12.193</t>
  </si>
  <si>
    <t>12.194</t>
  </si>
  <si>
    <t>12.195</t>
  </si>
  <si>
    <t>12.196</t>
  </si>
  <si>
    <t>12.197</t>
  </si>
  <si>
    <t>12.198</t>
  </si>
  <si>
    <t>12.199</t>
  </si>
  <si>
    <t>12.200</t>
  </si>
  <si>
    <t>12.201</t>
  </si>
  <si>
    <t>12.202</t>
  </si>
  <si>
    <t>12.203</t>
  </si>
  <si>
    <t>12.204</t>
  </si>
  <si>
    <t>12.205</t>
  </si>
  <si>
    <t>12.206</t>
  </si>
  <si>
    <t>12.207</t>
  </si>
  <si>
    <t>12.208</t>
  </si>
  <si>
    <t>12.209</t>
  </si>
  <si>
    <t>12.210</t>
  </si>
  <si>
    <t>12.211</t>
  </si>
  <si>
    <t>12.212</t>
  </si>
  <si>
    <t>12.213</t>
  </si>
  <si>
    <t>12.214</t>
  </si>
  <si>
    <t>12.215</t>
  </si>
  <si>
    <t>12.216</t>
  </si>
  <si>
    <t>12.217</t>
  </si>
  <si>
    <t>12.218</t>
  </si>
  <si>
    <t>12.219</t>
  </si>
  <si>
    <t>12.220</t>
  </si>
  <si>
    <t>12.221</t>
  </si>
  <si>
    <t>12.222</t>
  </si>
  <si>
    <t>12.223</t>
  </si>
  <si>
    <t>12.224</t>
  </si>
  <si>
    <t>12.225</t>
  </si>
  <si>
    <t>12.226</t>
  </si>
  <si>
    <t>12.227</t>
  </si>
  <si>
    <t>12.228</t>
  </si>
  <si>
    <t>12.229</t>
  </si>
  <si>
    <t>12.230</t>
  </si>
  <si>
    <t>12.231</t>
  </si>
  <si>
    <t>12.232</t>
  </si>
  <si>
    <t>12.233</t>
  </si>
  <si>
    <t>12.234</t>
  </si>
  <si>
    <t>12.235</t>
  </si>
  <si>
    <t>12.236</t>
  </si>
  <si>
    <t>12.237</t>
  </si>
  <si>
    <t>12.238</t>
  </si>
  <si>
    <t>12.239</t>
  </si>
  <si>
    <t>12.240</t>
  </si>
  <si>
    <t>12.241</t>
  </si>
  <si>
    <t>12.242</t>
  </si>
  <si>
    <t>12.243</t>
  </si>
  <si>
    <t>12.244</t>
  </si>
  <si>
    <t>12.245</t>
  </si>
  <si>
    <t>12.246</t>
  </si>
  <si>
    <t>12.247</t>
  </si>
  <si>
    <t>12.248</t>
  </si>
  <si>
    <t>12.249</t>
  </si>
  <si>
    <t>12.250</t>
  </si>
  <si>
    <t>12.251</t>
  </si>
  <si>
    <t>12.252</t>
  </si>
  <si>
    <t>12.253</t>
  </si>
  <si>
    <t>12.254</t>
  </si>
  <si>
    <t>12.255</t>
  </si>
  <si>
    <t>12.256</t>
  </si>
  <si>
    <t>12.257</t>
  </si>
  <si>
    <t>12.258</t>
  </si>
  <si>
    <t>12.259</t>
  </si>
  <si>
    <t>12.260</t>
  </si>
  <si>
    <t>12.261</t>
  </si>
  <si>
    <t>12.262</t>
  </si>
  <si>
    <t>12.263</t>
  </si>
  <si>
    <t>12.264</t>
  </si>
  <si>
    <t>12.265</t>
  </si>
  <si>
    <t>12.266</t>
  </si>
  <si>
    <t>12.267</t>
  </si>
  <si>
    <t>12.268</t>
  </si>
  <si>
    <t>12.269</t>
  </si>
  <si>
    <t>12.270</t>
  </si>
  <si>
    <t>12.271</t>
  </si>
  <si>
    <t>12.272</t>
  </si>
  <si>
    <t>12.273</t>
  </si>
  <si>
    <t>12.274</t>
  </si>
  <si>
    <t>12.275</t>
  </si>
  <si>
    <t>12.276</t>
  </si>
  <si>
    <t>12.277</t>
  </si>
  <si>
    <t>12.278</t>
  </si>
  <si>
    <t>12.279</t>
  </si>
  <si>
    <t>12.280</t>
  </si>
  <si>
    <t>12.281</t>
  </si>
  <si>
    <t>12.282</t>
  </si>
  <si>
    <t>12.283</t>
  </si>
  <si>
    <t>12.284</t>
  </si>
  <si>
    <t>12.285</t>
  </si>
  <si>
    <t>12.286</t>
  </si>
  <si>
    <t>12.287</t>
  </si>
  <si>
    <t>12.288</t>
  </si>
  <si>
    <t>12.289</t>
  </si>
  <si>
    <t>12.290</t>
  </si>
  <si>
    <t>12.291</t>
  </si>
  <si>
    <t>12.292</t>
  </si>
  <si>
    <t>12.293</t>
  </si>
  <si>
    <t>12.294</t>
  </si>
  <si>
    <t>12.295</t>
  </si>
  <si>
    <t>12.296</t>
  </si>
  <si>
    <t>12.297</t>
  </si>
  <si>
    <t>12.298</t>
  </si>
  <si>
    <t>12.299</t>
  </si>
  <si>
    <t>12.300</t>
  </si>
  <si>
    <t>12.301</t>
  </si>
  <si>
    <t>12.302</t>
  </si>
  <si>
    <t>Leitungs-ID
eines Leitungspartners</t>
  </si>
  <si>
    <r>
      <t xml:space="preserve">Vertraglich vereinbarter </t>
    </r>
    <r>
      <rPr>
        <b/>
        <u/>
        <sz val="11"/>
        <color theme="1"/>
        <rFont val="Segoe UI"/>
        <family val="2"/>
      </rPr>
      <t>fremdgenutzter</t>
    </r>
    <r>
      <rPr>
        <b/>
        <sz val="11"/>
        <color theme="1"/>
        <rFont val="Segoe UI"/>
        <family val="2"/>
      </rPr>
      <t xml:space="preserve"> Kapazitätsnutzungsanteil
in % (z. B. 30,50% = 30,50 nicht 0,3050)</t>
    </r>
  </si>
  <si>
    <t>Nein</t>
  </si>
  <si>
    <t>Ja</t>
  </si>
  <si>
    <t>Für Nein/Ja Abfragen</t>
  </si>
  <si>
    <t>Fremdnutzungsanteil(e) am Rohrvolumen
in m³
ACHTUNG: FORMEL NICHT LÖSCHEN ODER ÜBERSCHREIBEN</t>
  </si>
  <si>
    <t>Druckbereich
ACHTUNG: FORMEL NICHT LÖSCHEN ODER ÜBERSCHREIBEN</t>
  </si>
  <si>
    <t>12.303</t>
  </si>
  <si>
    <t>12.304</t>
  </si>
  <si>
    <t>12.305</t>
  </si>
  <si>
    <t>12.306</t>
  </si>
  <si>
    <t>12.307</t>
  </si>
  <si>
    <t>12.308</t>
  </si>
  <si>
    <t>12.309</t>
  </si>
  <si>
    <t>12.310</t>
  </si>
  <si>
    <t>12.311</t>
  </si>
  <si>
    <t>12.312</t>
  </si>
  <si>
    <t>12.313</t>
  </si>
  <si>
    <t>12.314</t>
  </si>
  <si>
    <t>12.315</t>
  </si>
  <si>
    <t>12.316</t>
  </si>
  <si>
    <t>12.317</t>
  </si>
  <si>
    <t>12.318</t>
  </si>
  <si>
    <t>12.319</t>
  </si>
  <si>
    <t>12.320</t>
  </si>
  <si>
    <t>12.321</t>
  </si>
  <si>
    <t>12.322</t>
  </si>
  <si>
    <t>12.323</t>
  </si>
  <si>
    <t>12.324</t>
  </si>
  <si>
    <t>12.325</t>
  </si>
  <si>
    <t>12.326</t>
  </si>
  <si>
    <t>12.327</t>
  </si>
  <si>
    <t>12.328</t>
  </si>
  <si>
    <t>12.329</t>
  </si>
  <si>
    <t>12.330</t>
  </si>
  <si>
    <t>12.331</t>
  </si>
  <si>
    <t>12.332</t>
  </si>
  <si>
    <t>12.333</t>
  </si>
  <si>
    <t>12.334</t>
  </si>
  <si>
    <t>12.335</t>
  </si>
  <si>
    <t>12.336</t>
  </si>
  <si>
    <t>12.337</t>
  </si>
  <si>
    <t>12.338</t>
  </si>
  <si>
    <t>12.339</t>
  </si>
  <si>
    <t>12.340</t>
  </si>
  <si>
    <t>12.341</t>
  </si>
  <si>
    <t>12.342</t>
  </si>
  <si>
    <t>12.343</t>
  </si>
  <si>
    <t>12.344</t>
  </si>
  <si>
    <t>12.345</t>
  </si>
  <si>
    <t>12.346</t>
  </si>
  <si>
    <t>12.347</t>
  </si>
  <si>
    <t>12.348</t>
  </si>
  <si>
    <t>12.349</t>
  </si>
  <si>
    <t>12.350</t>
  </si>
  <si>
    <t>12.351</t>
  </si>
  <si>
    <t>12.352</t>
  </si>
  <si>
    <t>12.353</t>
  </si>
  <si>
    <t>12.354</t>
  </si>
  <si>
    <t>12.355</t>
  </si>
  <si>
    <t>12.356</t>
  </si>
  <si>
    <t>12.357</t>
  </si>
  <si>
    <t>12.358</t>
  </si>
  <si>
    <t>12.359</t>
  </si>
  <si>
    <t>12.360</t>
  </si>
  <si>
    <t>12.361</t>
  </si>
  <si>
    <t>12.362</t>
  </si>
  <si>
    <t>12.363</t>
  </si>
  <si>
    <t>12.364</t>
  </si>
  <si>
    <t>12.365</t>
  </si>
  <si>
    <t>12.366</t>
  </si>
  <si>
    <t>12.367</t>
  </si>
  <si>
    <t>12.368</t>
  </si>
  <si>
    <t>12.369</t>
  </si>
  <si>
    <t>12.370</t>
  </si>
  <si>
    <t>12.371</t>
  </si>
  <si>
    <t>12.372</t>
  </si>
  <si>
    <t>12.373</t>
  </si>
  <si>
    <t>12.374</t>
  </si>
  <si>
    <t>12.375</t>
  </si>
  <si>
    <t>12.376</t>
  </si>
  <si>
    <t>12.377</t>
  </si>
  <si>
    <t>12.378</t>
  </si>
  <si>
    <t>12.379</t>
  </si>
  <si>
    <t>12.380</t>
  </si>
  <si>
    <t>12.381</t>
  </si>
  <si>
    <t>12.382</t>
  </si>
  <si>
    <t>12.383</t>
  </si>
  <si>
    <t>12.384</t>
  </si>
  <si>
    <t>12.385</t>
  </si>
  <si>
    <t>12.386</t>
  </si>
  <si>
    <t>12.387</t>
  </si>
  <si>
    <t>12.388</t>
  </si>
  <si>
    <t>12.389</t>
  </si>
  <si>
    <t>12.390</t>
  </si>
  <si>
    <t>12.391</t>
  </si>
  <si>
    <t>12.392</t>
  </si>
  <si>
    <t>12.393</t>
  </si>
  <si>
    <t>12.394</t>
  </si>
  <si>
    <t>12.395</t>
  </si>
  <si>
    <t>12.396</t>
  </si>
  <si>
    <t>12.397</t>
  </si>
  <si>
    <t>12.398</t>
  </si>
  <si>
    <t>12.399</t>
  </si>
  <si>
    <t>12.400</t>
  </si>
  <si>
    <t>12.401</t>
  </si>
  <si>
    <t>12.402</t>
  </si>
  <si>
    <t>12.403</t>
  </si>
  <si>
    <t>12.404</t>
  </si>
  <si>
    <t>12.405</t>
  </si>
  <si>
    <t>12.406</t>
  </si>
  <si>
    <t>12.407</t>
  </si>
  <si>
    <t>12.408</t>
  </si>
  <si>
    <t>12.409</t>
  </si>
  <si>
    <t>12.410</t>
  </si>
  <si>
    <t>12.411</t>
  </si>
  <si>
    <t>12.412</t>
  </si>
  <si>
    <t>12.413</t>
  </si>
  <si>
    <t>12.414</t>
  </si>
  <si>
    <t>12.415</t>
  </si>
  <si>
    <t>12.416</t>
  </si>
  <si>
    <t>12.417</t>
  </si>
  <si>
    <t>12.418</t>
  </si>
  <si>
    <t>12.419</t>
  </si>
  <si>
    <t>12.420</t>
  </si>
  <si>
    <t>12.421</t>
  </si>
  <si>
    <t>12.422</t>
  </si>
  <si>
    <t>12.423</t>
  </si>
  <si>
    <t>12.424</t>
  </si>
  <si>
    <t>12.425</t>
  </si>
  <si>
    <t>12.426</t>
  </si>
  <si>
    <t>12.427</t>
  </si>
  <si>
    <t>12.428</t>
  </si>
  <si>
    <t>12.429</t>
  </si>
  <si>
    <t>12.430</t>
  </si>
  <si>
    <t>12.431</t>
  </si>
  <si>
    <t>12.432</t>
  </si>
  <si>
    <t>12.433</t>
  </si>
  <si>
    <t>12.434</t>
  </si>
  <si>
    <t>12.435</t>
  </si>
  <si>
    <t>12.436</t>
  </si>
  <si>
    <t>12.437</t>
  </si>
  <si>
    <t>12.438</t>
  </si>
  <si>
    <t>12.439</t>
  </si>
  <si>
    <t>12.440</t>
  </si>
  <si>
    <t>12.441</t>
  </si>
  <si>
    <t>12.442</t>
  </si>
  <si>
    <t>12.443</t>
  </si>
  <si>
    <t>12.444</t>
  </si>
  <si>
    <t>12.445</t>
  </si>
  <si>
    <t>12.446</t>
  </si>
  <si>
    <t>12.447</t>
  </si>
  <si>
    <t>12.448</t>
  </si>
  <si>
    <t>12.449</t>
  </si>
  <si>
    <t>12.450</t>
  </si>
  <si>
    <t>12.451</t>
  </si>
  <si>
    <t>12.452</t>
  </si>
  <si>
    <t>12.453</t>
  </si>
  <si>
    <t>12.454</t>
  </si>
  <si>
    <t>12.455</t>
  </si>
  <si>
    <t>12.456</t>
  </si>
  <si>
    <t>12.457</t>
  </si>
  <si>
    <t>12.458</t>
  </si>
  <si>
    <t>12.459</t>
  </si>
  <si>
    <t>12.460</t>
  </si>
  <si>
    <t>12.461</t>
  </si>
  <si>
    <t>12.462</t>
  </si>
  <si>
    <t>12.463</t>
  </si>
  <si>
    <t>12.464</t>
  </si>
  <si>
    <t>12.465</t>
  </si>
  <si>
    <t>12.466</t>
  </si>
  <si>
    <t>12.467</t>
  </si>
  <si>
    <t>12.468</t>
  </si>
  <si>
    <t>12.469</t>
  </si>
  <si>
    <t>12.470</t>
  </si>
  <si>
    <t>12.471</t>
  </si>
  <si>
    <t>12.472</t>
  </si>
  <si>
    <t>12.473</t>
  </si>
  <si>
    <t>12.474</t>
  </si>
  <si>
    <t>12.475</t>
  </si>
  <si>
    <t>12.476</t>
  </si>
  <si>
    <t>12.477</t>
  </si>
  <si>
    <t>12.478</t>
  </si>
  <si>
    <t>12.479</t>
  </si>
  <si>
    <t>12.480</t>
  </si>
  <si>
    <t>12.481</t>
  </si>
  <si>
    <t>12.482</t>
  </si>
  <si>
    <t>12.483</t>
  </si>
  <si>
    <t>12.484</t>
  </si>
  <si>
    <t>12.485</t>
  </si>
  <si>
    <t>12.486</t>
  </si>
  <si>
    <t>12.487</t>
  </si>
  <si>
    <t>12.488</t>
  </si>
  <si>
    <t>12.489</t>
  </si>
  <si>
    <t>12.490</t>
  </si>
  <si>
    <t>12.491</t>
  </si>
  <si>
    <t>12.492</t>
  </si>
  <si>
    <t>12.493</t>
  </si>
  <si>
    <t>12.494</t>
  </si>
  <si>
    <t>12.495</t>
  </si>
  <si>
    <t>12.496</t>
  </si>
  <si>
    <t>12.497</t>
  </si>
  <si>
    <t>12.498</t>
  </si>
  <si>
    <t>12.499</t>
  </si>
  <si>
    <t>12.500</t>
  </si>
  <si>
    <t>13.</t>
  </si>
  <si>
    <t>Druckregler-ID eines Druckreglerpartners</t>
  </si>
  <si>
    <t>Fremdnutzungsanteil(e) am Druckregler
in Anzahl (1)
ACHTUNG: FORMEL NICHT LÖSCHEN ODER ÜBERSCHREIBEN</t>
  </si>
  <si>
    <r>
      <t>Fremdnutzungsanteil(e) am Durchfluss
in m</t>
    </r>
    <r>
      <rPr>
        <b/>
        <vertAlign val="subscript"/>
        <sz val="11"/>
        <color indexed="8"/>
        <rFont val="Segoe UI"/>
        <family val="2"/>
      </rPr>
      <t>n</t>
    </r>
    <r>
      <rPr>
        <b/>
        <sz val="11"/>
        <color indexed="8"/>
        <rFont val="Segoe UI"/>
        <family val="2"/>
      </rPr>
      <t>³/h
ACHTUNG: FORMEL NICHT LÖSCHEN ODER ÜBERSCHREIBEN</t>
    </r>
  </si>
  <si>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</si>
  <si>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</si>
  <si>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</si>
  <si>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</si>
  <si>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</si>
  <si>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</si>
  <si>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</si>
  <si>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</si>
  <si>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</si>
  <si>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</si>
  <si>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</si>
  <si>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</si>
  <si>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</si>
  <si>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</si>
  <si>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</si>
  <si>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</si>
  <si>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</si>
  <si>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</si>
  <si>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</si>
  <si>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</si>
  <si>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</si>
  <si>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</si>
  <si>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</si>
  <si>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</si>
  <si>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</si>
  <si>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</si>
  <si>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</si>
  <si>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</si>
  <si>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</si>
  <si>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</si>
  <si>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</si>
  <si>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</si>
  <si>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</si>
  <si>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</si>
  <si>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</si>
  <si>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</si>
  <si>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</si>
  <si>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</si>
  <si>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</si>
  <si>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</si>
  <si>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</si>
  <si>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</si>
  <si>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</si>
  <si>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</si>
  <si>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</si>
  <si>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</si>
  <si>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</si>
  <si>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</si>
  <si>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</si>
  <si>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</si>
  <si>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</si>
  <si>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</si>
  <si>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</si>
  <si>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</si>
  <si>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</si>
  <si>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</si>
  <si>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</si>
  <si>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</si>
  <si>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</si>
  <si>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</si>
  <si>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</si>
  <si>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</si>
  <si>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</si>
  <si>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</si>
  <si>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</si>
  <si>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</si>
  <si>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</si>
  <si>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</si>
  <si>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</si>
  <si>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</si>
  <si>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</si>
  <si>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</si>
  <si>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</si>
  <si>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</si>
  <si>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</si>
  <si>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</si>
  <si>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</si>
  <si>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</si>
  <si>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</si>
  <si>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</si>
  <si>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</si>
  <si>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</si>
  <si>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</si>
  <si>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</si>
  <si>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13.100</t>
  </si>
  <si>
    <t>13.101</t>
  </si>
  <si>
    <t>13.102</t>
  </si>
  <si>
    <t>13.103</t>
  </si>
  <si>
    <t>13.104</t>
  </si>
  <si>
    <t>13.105</t>
  </si>
  <si>
    <t>13.106</t>
  </si>
  <si>
    <t>13.107</t>
  </si>
  <si>
    <t>13.108</t>
  </si>
  <si>
    <t>13.109</t>
  </si>
  <si>
    <t>13.110</t>
  </si>
  <si>
    <t>13.111</t>
  </si>
  <si>
    <t>13.112</t>
  </si>
  <si>
    <t>13.113</t>
  </si>
  <si>
    <t>13.114</t>
  </si>
  <si>
    <t>13.115</t>
  </si>
  <si>
    <t>13.116</t>
  </si>
  <si>
    <t>13.117</t>
  </si>
  <si>
    <t>13.118</t>
  </si>
  <si>
    <t>13.119</t>
  </si>
  <si>
    <t>13.120</t>
  </si>
  <si>
    <t>13.121</t>
  </si>
  <si>
    <t>13.122</t>
  </si>
  <si>
    <t>13.123</t>
  </si>
  <si>
    <t>13.124</t>
  </si>
  <si>
    <t>13.125</t>
  </si>
  <si>
    <t>13.126</t>
  </si>
  <si>
    <t>13.127</t>
  </si>
  <si>
    <t>13.128</t>
  </si>
  <si>
    <t>13.129</t>
  </si>
  <si>
    <t>13.130</t>
  </si>
  <si>
    <t>13.131</t>
  </si>
  <si>
    <t>13.132</t>
  </si>
  <si>
    <t>13.133</t>
  </si>
  <si>
    <t>13.134</t>
  </si>
  <si>
    <t>13.135</t>
  </si>
  <si>
    <t>13.136</t>
  </si>
  <si>
    <t>13.137</t>
  </si>
  <si>
    <t>13.138</t>
  </si>
  <si>
    <t>13.139</t>
  </si>
  <si>
    <t>13.140</t>
  </si>
  <si>
    <t>13.141</t>
  </si>
  <si>
    <t>13.142</t>
  </si>
  <si>
    <t>13.143</t>
  </si>
  <si>
    <t>13.144</t>
  </si>
  <si>
    <t>13.145</t>
  </si>
  <si>
    <t>13.146</t>
  </si>
  <si>
    <t>13.147</t>
  </si>
  <si>
    <t>13.148</t>
  </si>
  <si>
    <t>13.149</t>
  </si>
  <si>
    <t>13.150</t>
  </si>
  <si>
    <t>13.151</t>
  </si>
  <si>
    <t>13.152</t>
  </si>
  <si>
    <t>13.153</t>
  </si>
  <si>
    <t>13.154</t>
  </si>
  <si>
    <t>13.155</t>
  </si>
  <si>
    <t>13.156</t>
  </si>
  <si>
    <t>13.157</t>
  </si>
  <si>
    <t>13.158</t>
  </si>
  <si>
    <t>13.159</t>
  </si>
  <si>
    <t>13.160</t>
  </si>
  <si>
    <t>13.161</t>
  </si>
  <si>
    <t>13.162</t>
  </si>
  <si>
    <t>13.163</t>
  </si>
  <si>
    <t>13.164</t>
  </si>
  <si>
    <t>13.165</t>
  </si>
  <si>
    <t>13.166</t>
  </si>
  <si>
    <t>13.167</t>
  </si>
  <si>
    <t>13.168</t>
  </si>
  <si>
    <t>13.169</t>
  </si>
  <si>
    <t>13.170</t>
  </si>
  <si>
    <t>13.171</t>
  </si>
  <si>
    <t>13.172</t>
  </si>
  <si>
    <t>13.173</t>
  </si>
  <si>
    <t>13.174</t>
  </si>
  <si>
    <t>13.175</t>
  </si>
  <si>
    <t>13.176</t>
  </si>
  <si>
    <t>13.177</t>
  </si>
  <si>
    <t>13.178</t>
  </si>
  <si>
    <t>13.179</t>
  </si>
  <si>
    <t>13.180</t>
  </si>
  <si>
    <t>13.181</t>
  </si>
  <si>
    <t>13.182</t>
  </si>
  <si>
    <t>13.183</t>
  </si>
  <si>
    <t>13.184</t>
  </si>
  <si>
    <t>13.185</t>
  </si>
  <si>
    <t>13.186</t>
  </si>
  <si>
    <t>13.187</t>
  </si>
  <si>
    <t>13.188</t>
  </si>
  <si>
    <t>13.189</t>
  </si>
  <si>
    <t>13.190</t>
  </si>
  <si>
    <t>13.191</t>
  </si>
  <si>
    <t>13.192</t>
  </si>
  <si>
    <t>13.193</t>
  </si>
  <si>
    <t>13.194</t>
  </si>
  <si>
    <t>13.195</t>
  </si>
  <si>
    <t>13.196</t>
  </si>
  <si>
    <t>13.197</t>
  </si>
  <si>
    <t>13.198</t>
  </si>
  <si>
    <t>13.199</t>
  </si>
  <si>
    <t>13.200</t>
  </si>
  <si>
    <t>13.201</t>
  </si>
  <si>
    <t>13.202</t>
  </si>
  <si>
    <t>13.203</t>
  </si>
  <si>
    <t>13.204</t>
  </si>
  <si>
    <t>13.205</t>
  </si>
  <si>
    <t>13.206</t>
  </si>
  <si>
    <t>13.207</t>
  </si>
  <si>
    <t>13.208</t>
  </si>
  <si>
    <t>13.209</t>
  </si>
  <si>
    <t>13.210</t>
  </si>
  <si>
    <t>13.211</t>
  </si>
  <si>
    <t>13.212</t>
  </si>
  <si>
    <t>13.213</t>
  </si>
  <si>
    <t>13.214</t>
  </si>
  <si>
    <t>13.215</t>
  </si>
  <si>
    <t>13.216</t>
  </si>
  <si>
    <t>13.217</t>
  </si>
  <si>
    <t>13.218</t>
  </si>
  <si>
    <t>13.219</t>
  </si>
  <si>
    <t>13.220</t>
  </si>
  <si>
    <t>13.221</t>
  </si>
  <si>
    <t>13.222</t>
  </si>
  <si>
    <t>13.223</t>
  </si>
  <si>
    <t>13.224</t>
  </si>
  <si>
    <t>13.225</t>
  </si>
  <si>
    <t>13.226</t>
  </si>
  <si>
    <t>13.227</t>
  </si>
  <si>
    <t>13.228</t>
  </si>
  <si>
    <t>13.229</t>
  </si>
  <si>
    <t>13.230</t>
  </si>
  <si>
    <t>13.231</t>
  </si>
  <si>
    <t>13.232</t>
  </si>
  <si>
    <t>13.233</t>
  </si>
  <si>
    <t>13.234</t>
  </si>
  <si>
    <t>13.235</t>
  </si>
  <si>
    <t>13.236</t>
  </si>
  <si>
    <t>13.237</t>
  </si>
  <si>
    <t>13.238</t>
  </si>
  <si>
    <t>13.239</t>
  </si>
  <si>
    <t>13.240</t>
  </si>
  <si>
    <t>13.241</t>
  </si>
  <si>
    <t>13.242</t>
  </si>
  <si>
    <t>13.243</t>
  </si>
  <si>
    <t>13.244</t>
  </si>
  <si>
    <t>13.245</t>
  </si>
  <si>
    <t>13.246</t>
  </si>
  <si>
    <t>13.247</t>
  </si>
  <si>
    <t>13.248</t>
  </si>
  <si>
    <t>13.249</t>
  </si>
  <si>
    <t>13.250</t>
  </si>
  <si>
    <t>13.251</t>
  </si>
  <si>
    <t>13.252</t>
  </si>
  <si>
    <t>13.253</t>
  </si>
  <si>
    <t>13.254</t>
  </si>
  <si>
    <t>13.255</t>
  </si>
  <si>
    <t>13.256</t>
  </si>
  <si>
    <t>13.257</t>
  </si>
  <si>
    <t>13.258</t>
  </si>
  <si>
    <t>13.259</t>
  </si>
  <si>
    <t>13.260</t>
  </si>
  <si>
    <t>13.261</t>
  </si>
  <si>
    <t>13.262</t>
  </si>
  <si>
    <t>13.263</t>
  </si>
  <si>
    <t>13.264</t>
  </si>
  <si>
    <t>13.265</t>
  </si>
  <si>
    <t>13.266</t>
  </si>
  <si>
    <t>13.267</t>
  </si>
  <si>
    <t>13.268</t>
  </si>
  <si>
    <t>13.269</t>
  </si>
  <si>
    <t>13.270</t>
  </si>
  <si>
    <t>13.271</t>
  </si>
  <si>
    <t>13.272</t>
  </si>
  <si>
    <t>13.273</t>
  </si>
  <si>
    <t>13.274</t>
  </si>
  <si>
    <t>13.275</t>
  </si>
  <si>
    <t>13.276</t>
  </si>
  <si>
    <t>13.277</t>
  </si>
  <si>
    <t>13.278</t>
  </si>
  <si>
    <t>13.279</t>
  </si>
  <si>
    <t>13.280</t>
  </si>
  <si>
    <t>13.281</t>
  </si>
  <si>
    <t>13.282</t>
  </si>
  <si>
    <t>13.283</t>
  </si>
  <si>
    <t>13.284</t>
  </si>
  <si>
    <t>13.285</t>
  </si>
  <si>
    <t>13.286</t>
  </si>
  <si>
    <t>13.287</t>
  </si>
  <si>
    <t>13.288</t>
  </si>
  <si>
    <t>13.289</t>
  </si>
  <si>
    <t>13.290</t>
  </si>
  <si>
    <t>13.291</t>
  </si>
  <si>
    <t>13.292</t>
  </si>
  <si>
    <t>13.293</t>
  </si>
  <si>
    <t>13.294</t>
  </si>
  <si>
    <t>13.295</t>
  </si>
  <si>
    <t>13.296</t>
  </si>
  <si>
    <t>13.297</t>
  </si>
  <si>
    <t>13.298</t>
  </si>
  <si>
    <t>13.299</t>
  </si>
  <si>
    <t>13.300</t>
  </si>
  <si>
    <t>13.301</t>
  </si>
  <si>
    <t>13.302</t>
  </si>
  <si>
    <t>13.303</t>
  </si>
  <si>
    <t>13.304</t>
  </si>
  <si>
    <t>13.305</t>
  </si>
  <si>
    <t>13.306</t>
  </si>
  <si>
    <t>13.307</t>
  </si>
  <si>
    <t>13.308</t>
  </si>
  <si>
    <t>13.309</t>
  </si>
  <si>
    <t>13.310</t>
  </si>
  <si>
    <t>13.311</t>
  </si>
  <si>
    <t>13.312</t>
  </si>
  <si>
    <t>13.313</t>
  </si>
  <si>
    <t>13.314</t>
  </si>
  <si>
    <t>13.315</t>
  </si>
  <si>
    <t>13.316</t>
  </si>
  <si>
    <t>13.317</t>
  </si>
  <si>
    <t>13.318</t>
  </si>
  <si>
    <t>13.319</t>
  </si>
  <si>
    <t>13.320</t>
  </si>
  <si>
    <t>13.321</t>
  </si>
  <si>
    <t>13.322</t>
  </si>
  <si>
    <t>13.323</t>
  </si>
  <si>
    <t>13.324</t>
  </si>
  <si>
    <t>13.325</t>
  </si>
  <si>
    <t>13.326</t>
  </si>
  <si>
    <t>13.327</t>
  </si>
  <si>
    <t>13.328</t>
  </si>
  <si>
    <t>13.329</t>
  </si>
  <si>
    <t>13.330</t>
  </si>
  <si>
    <t>13.331</t>
  </si>
  <si>
    <t>13.332</t>
  </si>
  <si>
    <t>13.333</t>
  </si>
  <si>
    <t>13.334</t>
  </si>
  <si>
    <t>13.335</t>
  </si>
  <si>
    <t>13.336</t>
  </si>
  <si>
    <t>13.337</t>
  </si>
  <si>
    <t>13.338</t>
  </si>
  <si>
    <t>13.339</t>
  </si>
  <si>
    <t>13.340</t>
  </si>
  <si>
    <t>13.341</t>
  </si>
  <si>
    <t>13.342</t>
  </si>
  <si>
    <t>13.343</t>
  </si>
  <si>
    <t>13.344</t>
  </si>
  <si>
    <t>13.345</t>
  </si>
  <si>
    <t>13.346</t>
  </si>
  <si>
    <t>13.347</t>
  </si>
  <si>
    <t>13.348</t>
  </si>
  <si>
    <t>13.349</t>
  </si>
  <si>
    <t>13.350</t>
  </si>
  <si>
    <t>13.351</t>
  </si>
  <si>
    <t>13.352</t>
  </si>
  <si>
    <t>13.353</t>
  </si>
  <si>
    <t>13.354</t>
  </si>
  <si>
    <t>13.355</t>
  </si>
  <si>
    <t>13.356</t>
  </si>
  <si>
    <t>13.357</t>
  </si>
  <si>
    <t>13.358</t>
  </si>
  <si>
    <t>13.359</t>
  </si>
  <si>
    <t>13.360</t>
  </si>
  <si>
    <t>13.361</t>
  </si>
  <si>
    <t>13.362</t>
  </si>
  <si>
    <t>13.363</t>
  </si>
  <si>
    <t>13.364</t>
  </si>
  <si>
    <t>13.365</t>
  </si>
  <si>
    <t>13.366</t>
  </si>
  <si>
    <t>13.367</t>
  </si>
  <si>
    <t>13.368</t>
  </si>
  <si>
    <t>13.369</t>
  </si>
  <si>
    <t>13.370</t>
  </si>
  <si>
    <t>13.371</t>
  </si>
  <si>
    <t>13.372</t>
  </si>
  <si>
    <t>13.373</t>
  </si>
  <si>
    <t>13.374</t>
  </si>
  <si>
    <t>13.375</t>
  </si>
  <si>
    <t>13.376</t>
  </si>
  <si>
    <t>13.377</t>
  </si>
  <si>
    <t>13.378</t>
  </si>
  <si>
    <t>13.379</t>
  </si>
  <si>
    <t>13.380</t>
  </si>
  <si>
    <t>13.381</t>
  </si>
  <si>
    <t>13.382</t>
  </si>
  <si>
    <t>13.383</t>
  </si>
  <si>
    <t>13.384</t>
  </si>
  <si>
    <t>13.385</t>
  </si>
  <si>
    <t>13.386</t>
  </si>
  <si>
    <t>13.387</t>
  </si>
  <si>
    <t>13.388</t>
  </si>
  <si>
    <t>13.389</t>
  </si>
  <si>
    <t>13.390</t>
  </si>
  <si>
    <t>13.391</t>
  </si>
  <si>
    <t>13.392</t>
  </si>
  <si>
    <t>13.393</t>
  </si>
  <si>
    <t>13.394</t>
  </si>
  <si>
    <t>13.395</t>
  </si>
  <si>
    <t>13.396</t>
  </si>
  <si>
    <t>13.397</t>
  </si>
  <si>
    <t>13.398</t>
  </si>
  <si>
    <t>13.399</t>
  </si>
  <si>
    <t>13.400</t>
  </si>
  <si>
    <t>13.401</t>
  </si>
  <si>
    <t>13.402</t>
  </si>
  <si>
    <t>13.403</t>
  </si>
  <si>
    <t>13.404</t>
  </si>
  <si>
    <t>13.405</t>
  </si>
  <si>
    <t>13.406</t>
  </si>
  <si>
    <t>13.407</t>
  </si>
  <si>
    <t>13.408</t>
  </si>
  <si>
    <t>13.409</t>
  </si>
  <si>
    <t>13.410</t>
  </si>
  <si>
    <t>13.411</t>
  </si>
  <si>
    <t>13.412</t>
  </si>
  <si>
    <t>13.413</t>
  </si>
  <si>
    <t>13.414</t>
  </si>
  <si>
    <t>13.415</t>
  </si>
  <si>
    <t>13.416</t>
  </si>
  <si>
    <t>13.417</t>
  </si>
  <si>
    <t>13.418</t>
  </si>
  <si>
    <t>13.419</t>
  </si>
  <si>
    <t>13.420</t>
  </si>
  <si>
    <t>13.421</t>
  </si>
  <si>
    <t>13.422</t>
  </si>
  <si>
    <t>13.423</t>
  </si>
  <si>
    <t>13.424</t>
  </si>
  <si>
    <t>13.425</t>
  </si>
  <si>
    <t>13.426</t>
  </si>
  <si>
    <t>13.427</t>
  </si>
  <si>
    <t>13.428</t>
  </si>
  <si>
    <t>13.429</t>
  </si>
  <si>
    <t>13.430</t>
  </si>
  <si>
    <t>13.431</t>
  </si>
  <si>
    <t>13.432</t>
  </si>
  <si>
    <t>13.433</t>
  </si>
  <si>
    <t>13.434</t>
  </si>
  <si>
    <t>13.435</t>
  </si>
  <si>
    <t>13.436</t>
  </si>
  <si>
    <t>13.437</t>
  </si>
  <si>
    <t>13.438</t>
  </si>
  <si>
    <t>13.439</t>
  </si>
  <si>
    <t>13.440</t>
  </si>
  <si>
    <t>13.441</t>
  </si>
  <si>
    <t>13.442</t>
  </si>
  <si>
    <t>13.443</t>
  </si>
  <si>
    <t>13.444</t>
  </si>
  <si>
    <t>13.445</t>
  </si>
  <si>
    <t>13.446</t>
  </si>
  <si>
    <t>13.447</t>
  </si>
  <si>
    <t>13.448</t>
  </si>
  <si>
    <t>13.449</t>
  </si>
  <si>
    <t>13.450</t>
  </si>
  <si>
    <t>13.451</t>
  </si>
  <si>
    <t>13.452</t>
  </si>
  <si>
    <t>13.453</t>
  </si>
  <si>
    <t>13.454</t>
  </si>
  <si>
    <t>13.455</t>
  </si>
  <si>
    <t>13.456</t>
  </si>
  <si>
    <t>13.457</t>
  </si>
  <si>
    <t>13.458</t>
  </si>
  <si>
    <t>13.459</t>
  </si>
  <si>
    <t>13.460</t>
  </si>
  <si>
    <t>13.461</t>
  </si>
  <si>
    <t>13.462</t>
  </si>
  <si>
    <t>13.463</t>
  </si>
  <si>
    <t>13.464</t>
  </si>
  <si>
    <t>13.465</t>
  </si>
  <si>
    <t>13.466</t>
  </si>
  <si>
    <t>13.467</t>
  </si>
  <si>
    <t>13.468</t>
  </si>
  <si>
    <t>13.469</t>
  </si>
  <si>
    <t>13.470</t>
  </si>
  <si>
    <t>13.471</t>
  </si>
  <si>
    <t>13.472</t>
  </si>
  <si>
    <t>13.473</t>
  </si>
  <si>
    <t>13.474</t>
  </si>
  <si>
    <t>13.475</t>
  </si>
  <si>
    <t>13.476</t>
  </si>
  <si>
    <t>13.477</t>
  </si>
  <si>
    <t>13.478</t>
  </si>
  <si>
    <t>13.479</t>
  </si>
  <si>
    <t>13.480</t>
  </si>
  <si>
    <t>13.481</t>
  </si>
  <si>
    <t>13.482</t>
  </si>
  <si>
    <t>13.483</t>
  </si>
  <si>
    <t>13.484</t>
  </si>
  <si>
    <t>13.485</t>
  </si>
  <si>
    <t>13.486</t>
  </si>
  <si>
    <t>13.487</t>
  </si>
  <si>
    <t>13.488</t>
  </si>
  <si>
    <t>13.489</t>
  </si>
  <si>
    <t>13.490</t>
  </si>
  <si>
    <t>13.491</t>
  </si>
  <si>
    <t>13.492</t>
  </si>
  <si>
    <t>13.493</t>
  </si>
  <si>
    <t>13.494</t>
  </si>
  <si>
    <t>13.495</t>
  </si>
  <si>
    <t>13.496</t>
  </si>
  <si>
    <t>13.497</t>
  </si>
  <si>
    <t>13.498</t>
  </si>
  <si>
    <t>13.499</t>
  </si>
  <si>
    <t>13.500</t>
  </si>
  <si>
    <t>Verdichter-ID eines Verdichterpartners</t>
  </si>
  <si>
    <t>Fremdnutzungsanteil(e) am Verdichter
in Anzahl (1)
ACHTUNG: FORMEL NICHT LÖSCHEN ODER ÜBERSCHREIBEN</t>
  </si>
  <si>
    <t>Fremdnutzungsanteil(e) an der Verdichterwellenleistung
in MW
ACHTUNG: FORMEL NICHT LÖSCHEN ODER ÜBERSCHREIBEN</t>
  </si>
  <si>
    <t>14.</t>
  </si>
  <si>
    <t>14.9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</si>
  <si>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</si>
  <si>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</si>
  <si>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</si>
  <si>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</si>
  <si>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</si>
  <si>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</si>
  <si>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</si>
  <si>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</si>
  <si>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</si>
  <si>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</si>
  <si>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</si>
  <si>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</si>
  <si>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</si>
  <si>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</si>
  <si>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</si>
  <si>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</si>
  <si>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</si>
  <si>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</si>
  <si>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</si>
  <si>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</si>
  <si>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</si>
  <si>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</si>
  <si>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</si>
  <si>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</si>
  <si>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</si>
  <si>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</si>
  <si>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</si>
  <si>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</si>
  <si>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</si>
  <si>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</si>
  <si>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</si>
  <si>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</si>
  <si>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</si>
  <si>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</si>
  <si>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</si>
  <si>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</si>
  <si>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</si>
  <si>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</si>
  <si>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</si>
  <si>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</si>
  <si>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</si>
  <si>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</si>
  <si>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</si>
  <si>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</si>
  <si>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</si>
  <si>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</si>
  <si>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</si>
  <si>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</si>
  <si>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</si>
  <si>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</si>
  <si>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</si>
  <si>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</si>
  <si>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</si>
  <si>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</si>
  <si>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</si>
  <si>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</si>
  <si>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</si>
  <si>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</si>
  <si>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</si>
  <si>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</si>
  <si>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</si>
  <si>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</si>
  <si>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</si>
  <si>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</si>
  <si>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</si>
  <si>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</si>
  <si>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</si>
  <si>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</si>
  <si>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</si>
  <si>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</si>
  <si>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</si>
  <si>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</si>
  <si>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</si>
  <si>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</si>
  <si>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</si>
  <si>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</si>
  <si>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</si>
  <si>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</si>
  <si>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</si>
  <si>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</si>
  <si>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</si>
  <si>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</si>
  <si>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</si>
  <si>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</si>
  <si>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</si>
  <si>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</si>
  <si>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</si>
  <si>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</si>
  <si>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</si>
  <si>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</si>
  <si>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14.100</t>
  </si>
  <si>
    <t>14.101</t>
  </si>
  <si>
    <t>14.102</t>
  </si>
  <si>
    <t>14.103</t>
  </si>
  <si>
    <t>14.104</t>
  </si>
  <si>
    <t>14.105</t>
  </si>
  <si>
    <t>14.106</t>
  </si>
  <si>
    <t>14.107</t>
  </si>
  <si>
    <t>14.108</t>
  </si>
  <si>
    <t>14.109</t>
  </si>
  <si>
    <t>14.110</t>
  </si>
  <si>
    <t>14.111</t>
  </si>
  <si>
    <t>14.112</t>
  </si>
  <si>
    <t>14.113</t>
  </si>
  <si>
    <t>14.114</t>
  </si>
  <si>
    <t>14.115</t>
  </si>
  <si>
    <t>14.116</t>
  </si>
  <si>
    <t>14.117</t>
  </si>
  <si>
    <t>14.118</t>
  </si>
  <si>
    <t>14.119</t>
  </si>
  <si>
    <t>14.120</t>
  </si>
  <si>
    <t>14.121</t>
  </si>
  <si>
    <t>14.122</t>
  </si>
  <si>
    <t>14.123</t>
  </si>
  <si>
    <t>14.124</t>
  </si>
  <si>
    <t>14.125</t>
  </si>
  <si>
    <t>14.126</t>
  </si>
  <si>
    <t>14.127</t>
  </si>
  <si>
    <t>14.128</t>
  </si>
  <si>
    <t>14.129</t>
  </si>
  <si>
    <t>14.130</t>
  </si>
  <si>
    <t>14.131</t>
  </si>
  <si>
    <t>14.132</t>
  </si>
  <si>
    <t>14.133</t>
  </si>
  <si>
    <t>14.134</t>
  </si>
  <si>
    <t>14.135</t>
  </si>
  <si>
    <t>14.136</t>
  </si>
  <si>
    <t>14.137</t>
  </si>
  <si>
    <t>14.138</t>
  </si>
  <si>
    <t>14.139</t>
  </si>
  <si>
    <t>14.140</t>
  </si>
  <si>
    <t>14.141</t>
  </si>
  <si>
    <t>14.142</t>
  </si>
  <si>
    <t>14.143</t>
  </si>
  <si>
    <t>14.144</t>
  </si>
  <si>
    <t>14.145</t>
  </si>
  <si>
    <t>14.146</t>
  </si>
  <si>
    <t>14.147</t>
  </si>
  <si>
    <t>14.148</t>
  </si>
  <si>
    <t>14.149</t>
  </si>
  <si>
    <t>14.150</t>
  </si>
  <si>
    <t>14.151</t>
  </si>
  <si>
    <t>14.152</t>
  </si>
  <si>
    <t>14.153</t>
  </si>
  <si>
    <t>14.154</t>
  </si>
  <si>
    <t>14.155</t>
  </si>
  <si>
    <t>14.156</t>
  </si>
  <si>
    <t>14.157</t>
  </si>
  <si>
    <t>14.158</t>
  </si>
  <si>
    <t>14.159</t>
  </si>
  <si>
    <t>14.160</t>
  </si>
  <si>
    <t>14.161</t>
  </si>
  <si>
    <t>14.162</t>
  </si>
  <si>
    <t>14.163</t>
  </si>
  <si>
    <t>14.164</t>
  </si>
  <si>
    <t>14.165</t>
  </si>
  <si>
    <t>14.166</t>
  </si>
  <si>
    <t>14.167</t>
  </si>
  <si>
    <t>14.168</t>
  </si>
  <si>
    <t>14.169</t>
  </si>
  <si>
    <t>14.170</t>
  </si>
  <si>
    <t>14.171</t>
  </si>
  <si>
    <t>14.172</t>
  </si>
  <si>
    <t>14.173</t>
  </si>
  <si>
    <t>14.174</t>
  </si>
  <si>
    <t>14.175</t>
  </si>
  <si>
    <t>14.176</t>
  </si>
  <si>
    <t>14.177</t>
  </si>
  <si>
    <t>14.178</t>
  </si>
  <si>
    <t>14.179</t>
  </si>
  <si>
    <t>14.180</t>
  </si>
  <si>
    <t>14.181</t>
  </si>
  <si>
    <t>14.182</t>
  </si>
  <si>
    <t>14.183</t>
  </si>
  <si>
    <t>14.184</t>
  </si>
  <si>
    <t>14.185</t>
  </si>
  <si>
    <t>14.186</t>
  </si>
  <si>
    <t>14.187</t>
  </si>
  <si>
    <t>14.188</t>
  </si>
  <si>
    <t>14.189</t>
  </si>
  <si>
    <t>14.190</t>
  </si>
  <si>
    <t>14.191</t>
  </si>
  <si>
    <t>14.192</t>
  </si>
  <si>
    <t>14.193</t>
  </si>
  <si>
    <t>14.194</t>
  </si>
  <si>
    <t>14.195</t>
  </si>
  <si>
    <t>14.196</t>
  </si>
  <si>
    <t>14.197</t>
  </si>
  <si>
    <t>14.198</t>
  </si>
  <si>
    <t>14.199</t>
  </si>
  <si>
    <t>14.200</t>
  </si>
  <si>
    <t>14.201</t>
  </si>
  <si>
    <t>14.202</t>
  </si>
  <si>
    <t>14.203</t>
  </si>
  <si>
    <t>14.204</t>
  </si>
  <si>
    <t>14.205</t>
  </si>
  <si>
    <t>14.206</t>
  </si>
  <si>
    <t>14.207</t>
  </si>
  <si>
    <t>14.208</t>
  </si>
  <si>
    <t>14.209</t>
  </si>
  <si>
    <t>14.210</t>
  </si>
  <si>
    <t>14.211</t>
  </si>
  <si>
    <t>14.212</t>
  </si>
  <si>
    <t>14.213</t>
  </si>
  <si>
    <t>14.214</t>
  </si>
  <si>
    <t>14.215</t>
  </si>
  <si>
    <t>14.216</t>
  </si>
  <si>
    <t>14.217</t>
  </si>
  <si>
    <t>14.218</t>
  </si>
  <si>
    <t>14.219</t>
  </si>
  <si>
    <t>14.220</t>
  </si>
  <si>
    <t>14.221</t>
  </si>
  <si>
    <t>14.222</t>
  </si>
  <si>
    <t>14.223</t>
  </si>
  <si>
    <t>14.224</t>
  </si>
  <si>
    <t>14.225</t>
  </si>
  <si>
    <t>14.226</t>
  </si>
  <si>
    <t>14.227</t>
  </si>
  <si>
    <t>14.228</t>
  </si>
  <si>
    <t>14.229</t>
  </si>
  <si>
    <t>14.230</t>
  </si>
  <si>
    <t>14.231</t>
  </si>
  <si>
    <t>14.232</t>
  </si>
  <si>
    <t>14.233</t>
  </si>
  <si>
    <t>14.234</t>
  </si>
  <si>
    <t>14.235</t>
  </si>
  <si>
    <t>14.236</t>
  </si>
  <si>
    <t>14.237</t>
  </si>
  <si>
    <t>14.238</t>
  </si>
  <si>
    <t>14.239</t>
  </si>
  <si>
    <t>14.240</t>
  </si>
  <si>
    <t>14.241</t>
  </si>
  <si>
    <t>14.242</t>
  </si>
  <si>
    <t>14.243</t>
  </si>
  <si>
    <t>14.244</t>
  </si>
  <si>
    <t>14.245</t>
  </si>
  <si>
    <t>14.246</t>
  </si>
  <si>
    <t>14.247</t>
  </si>
  <si>
    <t>14.248</t>
  </si>
  <si>
    <t>14.249</t>
  </si>
  <si>
    <t>14.250</t>
  </si>
  <si>
    <t>14.251</t>
  </si>
  <si>
    <t>14.252</t>
  </si>
  <si>
    <t>14.253</t>
  </si>
  <si>
    <t>14.254</t>
  </si>
  <si>
    <t>14.255</t>
  </si>
  <si>
    <t>14.256</t>
  </si>
  <si>
    <t>14.257</t>
  </si>
  <si>
    <t>14.258</t>
  </si>
  <si>
    <t>14.259</t>
  </si>
  <si>
    <t>14.260</t>
  </si>
  <si>
    <t>14.261</t>
  </si>
  <si>
    <t>14.262</t>
  </si>
  <si>
    <t>14.263</t>
  </si>
  <si>
    <t>14.264</t>
  </si>
  <si>
    <t>14.265</t>
  </si>
  <si>
    <t>14.266</t>
  </si>
  <si>
    <t>14.267</t>
  </si>
  <si>
    <t>14.268</t>
  </si>
  <si>
    <t>14.269</t>
  </si>
  <si>
    <t>14.270</t>
  </si>
  <si>
    <t>14.271</t>
  </si>
  <si>
    <t>14.272</t>
  </si>
  <si>
    <t>14.273</t>
  </si>
  <si>
    <t>14.274</t>
  </si>
  <si>
    <t>14.275</t>
  </si>
  <si>
    <t>14.276</t>
  </si>
  <si>
    <t>14.277</t>
  </si>
  <si>
    <t>14.278</t>
  </si>
  <si>
    <t>14.279</t>
  </si>
  <si>
    <t>14.280</t>
  </si>
  <si>
    <t>14.281</t>
  </si>
  <si>
    <t>14.282</t>
  </si>
  <si>
    <t>14.283</t>
  </si>
  <si>
    <t>14.284</t>
  </si>
  <si>
    <t>14.285</t>
  </si>
  <si>
    <t>14.286</t>
  </si>
  <si>
    <t>14.287</t>
  </si>
  <si>
    <t>14.288</t>
  </si>
  <si>
    <t>14.289</t>
  </si>
  <si>
    <t>14.290</t>
  </si>
  <si>
    <t>14.291</t>
  </si>
  <si>
    <t>14.292</t>
  </si>
  <si>
    <t>14.293</t>
  </si>
  <si>
    <t>14.294</t>
  </si>
  <si>
    <t>14.295</t>
  </si>
  <si>
    <t>14.296</t>
  </si>
  <si>
    <t>14.297</t>
  </si>
  <si>
    <t>14.298</t>
  </si>
  <si>
    <t>14.299</t>
  </si>
  <si>
    <t>14.300</t>
  </si>
  <si>
    <t>14.301</t>
  </si>
  <si>
    <t>14.302</t>
  </si>
  <si>
    <t>14.303</t>
  </si>
  <si>
    <t>14.304</t>
  </si>
  <si>
    <t>14.305</t>
  </si>
  <si>
    <t>14.306</t>
  </si>
  <si>
    <t>14.307</t>
  </si>
  <si>
    <t>14.308</t>
  </si>
  <si>
    <t>14.309</t>
  </si>
  <si>
    <t>14.310</t>
  </si>
  <si>
    <t>14.311</t>
  </si>
  <si>
    <t>14.312</t>
  </si>
  <si>
    <t>14.313</t>
  </si>
  <si>
    <t>14.314</t>
  </si>
  <si>
    <t>14.315</t>
  </si>
  <si>
    <t>14.316</t>
  </si>
  <si>
    <t>14.317</t>
  </si>
  <si>
    <t>14.318</t>
  </si>
  <si>
    <t>14.319</t>
  </si>
  <si>
    <t>14.320</t>
  </si>
  <si>
    <t>14.321</t>
  </si>
  <si>
    <t>14.322</t>
  </si>
  <si>
    <t>14.323</t>
  </si>
  <si>
    <t>14.324</t>
  </si>
  <si>
    <t>14.325</t>
  </si>
  <si>
    <t>14.326</t>
  </si>
  <si>
    <t>14.327</t>
  </si>
  <si>
    <t>14.328</t>
  </si>
  <si>
    <t>14.329</t>
  </si>
  <si>
    <t>14.330</t>
  </si>
  <si>
    <t>14.331</t>
  </si>
  <si>
    <t>14.332</t>
  </si>
  <si>
    <t>14.333</t>
  </si>
  <si>
    <t>14.334</t>
  </si>
  <si>
    <t>14.335</t>
  </si>
  <si>
    <t>14.336</t>
  </si>
  <si>
    <t>14.337</t>
  </si>
  <si>
    <t>14.338</t>
  </si>
  <si>
    <t>14.339</t>
  </si>
  <si>
    <t>14.340</t>
  </si>
  <si>
    <t>14.341</t>
  </si>
  <si>
    <t>14.342</t>
  </si>
  <si>
    <t>14.343</t>
  </si>
  <si>
    <t>14.344</t>
  </si>
  <si>
    <t>14.345</t>
  </si>
  <si>
    <t>14.346</t>
  </si>
  <si>
    <t>14.347</t>
  </si>
  <si>
    <t>14.348</t>
  </si>
  <si>
    <t>14.349</t>
  </si>
  <si>
    <t>14.350</t>
  </si>
  <si>
    <t>14.351</t>
  </si>
  <si>
    <t>14.352</t>
  </si>
  <si>
    <t>14.353</t>
  </si>
  <si>
    <t>14.354</t>
  </si>
  <si>
    <t>14.355</t>
  </si>
  <si>
    <t>14.356</t>
  </si>
  <si>
    <t>14.357</t>
  </si>
  <si>
    <t>14.358</t>
  </si>
  <si>
    <t>14.359</t>
  </si>
  <si>
    <t>14.360</t>
  </si>
  <si>
    <t>14.361</t>
  </si>
  <si>
    <t>14.362</t>
  </si>
  <si>
    <t>14.363</t>
  </si>
  <si>
    <t>14.364</t>
  </si>
  <si>
    <t>14.365</t>
  </si>
  <si>
    <t>14.366</t>
  </si>
  <si>
    <t>14.367</t>
  </si>
  <si>
    <t>14.368</t>
  </si>
  <si>
    <t>14.369</t>
  </si>
  <si>
    <t>14.370</t>
  </si>
  <si>
    <t>14.371</t>
  </si>
  <si>
    <t>14.372</t>
  </si>
  <si>
    <t>14.373</t>
  </si>
  <si>
    <t>14.374</t>
  </si>
  <si>
    <t>14.375</t>
  </si>
  <si>
    <t>14.376</t>
  </si>
  <si>
    <t>14.377</t>
  </si>
  <si>
    <t>14.378</t>
  </si>
  <si>
    <t>14.379</t>
  </si>
  <si>
    <t>14.380</t>
  </si>
  <si>
    <t>14.381</t>
  </si>
  <si>
    <t>14.382</t>
  </si>
  <si>
    <t>14.383</t>
  </si>
  <si>
    <t>14.384</t>
  </si>
  <si>
    <t>14.385</t>
  </si>
  <si>
    <t>14.386</t>
  </si>
  <si>
    <t>14.387</t>
  </si>
  <si>
    <t>14.388</t>
  </si>
  <si>
    <t>14.389</t>
  </si>
  <si>
    <t>14.390</t>
  </si>
  <si>
    <t>14.391</t>
  </si>
  <si>
    <t>14.392</t>
  </si>
  <si>
    <t>14.393</t>
  </si>
  <si>
    <t>14.394</t>
  </si>
  <si>
    <t>14.395</t>
  </si>
  <si>
    <t>14.396</t>
  </si>
  <si>
    <t>14.397</t>
  </si>
  <si>
    <t>14.398</t>
  </si>
  <si>
    <t>14.399</t>
  </si>
  <si>
    <t>14.400</t>
  </si>
  <si>
    <t>14.401</t>
  </si>
  <si>
    <t>14.402</t>
  </si>
  <si>
    <t>14.403</t>
  </si>
  <si>
    <t>14.404</t>
  </si>
  <si>
    <t>14.405</t>
  </si>
  <si>
    <t>14.406</t>
  </si>
  <si>
    <t>14.407</t>
  </si>
  <si>
    <t>14.408</t>
  </si>
  <si>
    <t>14.409</t>
  </si>
  <si>
    <t>14.410</t>
  </si>
  <si>
    <t>14.411</t>
  </si>
  <si>
    <t>14.412</t>
  </si>
  <si>
    <t>14.413</t>
  </si>
  <si>
    <t>14.414</t>
  </si>
  <si>
    <t>14.415</t>
  </si>
  <si>
    <t>14.416</t>
  </si>
  <si>
    <t>14.417</t>
  </si>
  <si>
    <t>14.418</t>
  </si>
  <si>
    <t>14.419</t>
  </si>
  <si>
    <t>14.420</t>
  </si>
  <si>
    <t>14.421</t>
  </si>
  <si>
    <t>14.422</t>
  </si>
  <si>
    <t>14.423</t>
  </si>
  <si>
    <t>14.424</t>
  </si>
  <si>
    <t>14.425</t>
  </si>
  <si>
    <t>14.426</t>
  </si>
  <si>
    <t>14.427</t>
  </si>
  <si>
    <t>14.428</t>
  </si>
  <si>
    <t>14.429</t>
  </si>
  <si>
    <t>14.430</t>
  </si>
  <si>
    <t>14.431</t>
  </si>
  <si>
    <t>14.432</t>
  </si>
  <si>
    <t>14.433</t>
  </si>
  <si>
    <t>14.434</t>
  </si>
  <si>
    <t>14.435</t>
  </si>
  <si>
    <t>14.436</t>
  </si>
  <si>
    <t>14.437</t>
  </si>
  <si>
    <t>14.438</t>
  </si>
  <si>
    <t>14.439</t>
  </si>
  <si>
    <t>14.440</t>
  </si>
  <si>
    <t>14.441</t>
  </si>
  <si>
    <t>14.442</t>
  </si>
  <si>
    <t>14.443</t>
  </si>
  <si>
    <t>14.444</t>
  </si>
  <si>
    <t>14.445</t>
  </si>
  <si>
    <t>14.446</t>
  </si>
  <si>
    <t>14.447</t>
  </si>
  <si>
    <t>14.448</t>
  </si>
  <si>
    <t>14.449</t>
  </si>
  <si>
    <t>14.450</t>
  </si>
  <si>
    <t>14.451</t>
  </si>
  <si>
    <t>14.452</t>
  </si>
  <si>
    <t>14.453</t>
  </si>
  <si>
    <t>14.454</t>
  </si>
  <si>
    <t>14.455</t>
  </si>
  <si>
    <t>14.456</t>
  </si>
  <si>
    <t>14.457</t>
  </si>
  <si>
    <t>14.458</t>
  </si>
  <si>
    <t>14.459</t>
  </si>
  <si>
    <t>14.460</t>
  </si>
  <si>
    <t>14.461</t>
  </si>
  <si>
    <t>14.462</t>
  </si>
  <si>
    <t>14.463</t>
  </si>
  <si>
    <t>14.464</t>
  </si>
  <si>
    <t>14.465</t>
  </si>
  <si>
    <t>14.466</t>
  </si>
  <si>
    <t>14.467</t>
  </si>
  <si>
    <t>14.468</t>
  </si>
  <si>
    <t>14.469</t>
  </si>
  <si>
    <t>14.470</t>
  </si>
  <si>
    <t>14.471</t>
  </si>
  <si>
    <t>14.472</t>
  </si>
  <si>
    <t>14.473</t>
  </si>
  <si>
    <t>14.474</t>
  </si>
  <si>
    <t>14.475</t>
  </si>
  <si>
    <t>14.476</t>
  </si>
  <si>
    <t>14.477</t>
  </si>
  <si>
    <t>14.478</t>
  </si>
  <si>
    <t>14.479</t>
  </si>
  <si>
    <t>14.480</t>
  </si>
  <si>
    <t>14.481</t>
  </si>
  <si>
    <t>14.482</t>
  </si>
  <si>
    <t>14.483</t>
  </si>
  <si>
    <t>14.484</t>
  </si>
  <si>
    <t>14.485</t>
  </si>
  <si>
    <t>14.486</t>
  </si>
  <si>
    <t>14.487</t>
  </si>
  <si>
    <t>14.488</t>
  </si>
  <si>
    <t>14.489</t>
  </si>
  <si>
    <t>14.490</t>
  </si>
  <si>
    <t>14.491</t>
  </si>
  <si>
    <t>14.492</t>
  </si>
  <si>
    <t>14.493</t>
  </si>
  <si>
    <t>14.494</t>
  </si>
  <si>
    <t>14.495</t>
  </si>
  <si>
    <t>14.496</t>
  </si>
  <si>
    <t>14.497</t>
  </si>
  <si>
    <t>14.498</t>
  </si>
  <si>
    <t>14.499</t>
  </si>
  <si>
    <t>14.500</t>
  </si>
  <si>
    <t>NKP-/NAP-ID eines Netzpunktpartners</t>
  </si>
  <si>
    <r>
      <t>Eingespeiste Jahresarbeit
in m</t>
    </r>
    <r>
      <rPr>
        <b/>
        <vertAlign val="subscript"/>
        <sz val="11"/>
        <rFont val="Segoe UI"/>
        <family val="2"/>
      </rPr>
      <t>n</t>
    </r>
    <r>
      <rPr>
        <b/>
        <sz val="11"/>
        <rFont val="Segoe UI"/>
        <family val="2"/>
      </rPr>
      <t>³
Keine Clusterbildung</t>
    </r>
  </si>
  <si>
    <r>
      <t>Ausgespeiste Jahresarbeit
in m</t>
    </r>
    <r>
      <rPr>
        <b/>
        <vertAlign val="subscript"/>
        <sz val="11"/>
        <rFont val="Segoe UI"/>
        <family val="2"/>
      </rPr>
      <t>n</t>
    </r>
    <r>
      <rPr>
        <b/>
        <sz val="11"/>
        <rFont val="Segoe UI"/>
        <family val="2"/>
      </rPr>
      <t>³
Keine Clusterbildung</t>
    </r>
  </si>
  <si>
    <t>Kommerzielle Abbildung des Netzkopplungs-/ Netzanschlusspunktes</t>
  </si>
  <si>
    <t>15.</t>
  </si>
  <si>
    <t>15.2</t>
  </si>
  <si>
    <t>15.3</t>
  </si>
  <si>
    <t>15.4</t>
  </si>
  <si>
    <t>15.5</t>
  </si>
  <si>
    <t>15.6</t>
  </si>
  <si>
    <t>15.7</t>
  </si>
  <si>
    <t>15.8</t>
  </si>
  <si>
    <t>15.9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</si>
  <si>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</si>
  <si>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</si>
  <si>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</si>
  <si>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</si>
  <si>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</si>
  <si>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</si>
  <si>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</si>
  <si>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</si>
  <si>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</si>
  <si>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</si>
  <si>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</si>
  <si>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</si>
  <si>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</si>
  <si>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</si>
  <si>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</si>
  <si>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</si>
  <si>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</si>
  <si>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</si>
  <si>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</si>
  <si>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</si>
  <si>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</si>
  <si>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</si>
  <si>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</si>
  <si>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</si>
  <si>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</si>
  <si>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</si>
  <si>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</si>
  <si>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</si>
  <si>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</si>
  <si>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</si>
  <si>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</si>
  <si>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</si>
  <si>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</si>
  <si>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</si>
  <si>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</si>
  <si>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</si>
  <si>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</si>
  <si>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</si>
  <si>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</si>
  <si>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</si>
  <si>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</si>
  <si>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</si>
  <si>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</si>
  <si>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</si>
  <si>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</si>
  <si>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</si>
  <si>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</si>
  <si>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</si>
  <si>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</si>
  <si>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</si>
  <si>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</si>
  <si>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</si>
  <si>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</si>
  <si>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</si>
  <si>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</si>
  <si>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</si>
  <si>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</si>
  <si>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</si>
  <si>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</si>
  <si>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</si>
  <si>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</si>
  <si>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</si>
  <si>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</si>
  <si>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</si>
  <si>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</si>
  <si>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</si>
  <si>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</si>
  <si>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</si>
  <si>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</si>
  <si>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</si>
  <si>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</si>
  <si>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</si>
  <si>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</si>
  <si>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</si>
  <si>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</si>
  <si>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</si>
  <si>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</si>
  <si>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</si>
  <si>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</si>
  <si>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</si>
  <si>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</si>
  <si>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</si>
  <si>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</si>
  <si>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</si>
  <si>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</si>
  <si>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</si>
  <si>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</si>
  <si>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</si>
  <si>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</si>
  <si>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</si>
  <si>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15.100</t>
  </si>
  <si>
    <t>15.101</t>
  </si>
  <si>
    <t>15.102</t>
  </si>
  <si>
    <t>15.103</t>
  </si>
  <si>
    <t>15.104</t>
  </si>
  <si>
    <t>15.105</t>
  </si>
  <si>
    <t>15.106</t>
  </si>
  <si>
    <t>15.107</t>
  </si>
  <si>
    <t>15.108</t>
  </si>
  <si>
    <t>15.109</t>
  </si>
  <si>
    <t>15.110</t>
  </si>
  <si>
    <t>15.111</t>
  </si>
  <si>
    <t>15.112</t>
  </si>
  <si>
    <t>15.113</t>
  </si>
  <si>
    <t>15.114</t>
  </si>
  <si>
    <t>15.115</t>
  </si>
  <si>
    <t>15.116</t>
  </si>
  <si>
    <t>15.117</t>
  </si>
  <si>
    <t>15.118</t>
  </si>
  <si>
    <t>15.119</t>
  </si>
  <si>
    <t>15.120</t>
  </si>
  <si>
    <t>15.121</t>
  </si>
  <si>
    <t>15.122</t>
  </si>
  <si>
    <t>15.123</t>
  </si>
  <si>
    <t>15.124</t>
  </si>
  <si>
    <t>15.125</t>
  </si>
  <si>
    <t>15.126</t>
  </si>
  <si>
    <t>15.127</t>
  </si>
  <si>
    <t>15.128</t>
  </si>
  <si>
    <t>15.129</t>
  </si>
  <si>
    <t>15.130</t>
  </si>
  <si>
    <t>15.131</t>
  </si>
  <si>
    <t>15.132</t>
  </si>
  <si>
    <t>15.133</t>
  </si>
  <si>
    <t>15.134</t>
  </si>
  <si>
    <t>15.135</t>
  </si>
  <si>
    <t>15.136</t>
  </si>
  <si>
    <t>15.137</t>
  </si>
  <si>
    <t>15.138</t>
  </si>
  <si>
    <t>15.139</t>
  </si>
  <si>
    <t>15.140</t>
  </si>
  <si>
    <t>15.141</t>
  </si>
  <si>
    <t>15.142</t>
  </si>
  <si>
    <t>15.143</t>
  </si>
  <si>
    <t>15.144</t>
  </si>
  <si>
    <t>15.145</t>
  </si>
  <si>
    <t>15.146</t>
  </si>
  <si>
    <t>15.147</t>
  </si>
  <si>
    <t>15.148</t>
  </si>
  <si>
    <t>15.149</t>
  </si>
  <si>
    <t>15.150</t>
  </si>
  <si>
    <t>15.151</t>
  </si>
  <si>
    <t>15.152</t>
  </si>
  <si>
    <t>15.153</t>
  </si>
  <si>
    <t>15.154</t>
  </si>
  <si>
    <t>15.155</t>
  </si>
  <si>
    <t>15.156</t>
  </si>
  <si>
    <t>15.157</t>
  </si>
  <si>
    <t>15.158</t>
  </si>
  <si>
    <t>15.159</t>
  </si>
  <si>
    <t>15.160</t>
  </si>
  <si>
    <t>15.161</t>
  </si>
  <si>
    <t>15.162</t>
  </si>
  <si>
    <t>15.163</t>
  </si>
  <si>
    <t>15.164</t>
  </si>
  <si>
    <t>15.165</t>
  </si>
  <si>
    <t>15.166</t>
  </si>
  <si>
    <t>15.167</t>
  </si>
  <si>
    <t>15.168</t>
  </si>
  <si>
    <t>15.169</t>
  </si>
  <si>
    <t>15.170</t>
  </si>
  <si>
    <t>15.171</t>
  </si>
  <si>
    <t>15.172</t>
  </si>
  <si>
    <t>15.173</t>
  </si>
  <si>
    <t>15.174</t>
  </si>
  <si>
    <t>15.175</t>
  </si>
  <si>
    <t>15.176</t>
  </si>
  <si>
    <t>15.177</t>
  </si>
  <si>
    <t>15.178</t>
  </si>
  <si>
    <t>15.179</t>
  </si>
  <si>
    <t>15.180</t>
  </si>
  <si>
    <t>15.181</t>
  </si>
  <si>
    <t>15.182</t>
  </si>
  <si>
    <t>15.183</t>
  </si>
  <si>
    <t>15.184</t>
  </si>
  <si>
    <t>15.185</t>
  </si>
  <si>
    <t>15.186</t>
  </si>
  <si>
    <t>15.187</t>
  </si>
  <si>
    <t>15.188</t>
  </si>
  <si>
    <t>15.189</t>
  </si>
  <si>
    <t>15.190</t>
  </si>
  <si>
    <t>15.191</t>
  </si>
  <si>
    <t>15.192</t>
  </si>
  <si>
    <t>15.193</t>
  </si>
  <si>
    <t>15.194</t>
  </si>
  <si>
    <t>15.195</t>
  </si>
  <si>
    <t>15.196</t>
  </si>
  <si>
    <t>15.197</t>
  </si>
  <si>
    <t>15.198</t>
  </si>
  <si>
    <t>15.199</t>
  </si>
  <si>
    <t>15.200</t>
  </si>
  <si>
    <t>15.201</t>
  </si>
  <si>
    <t>15.202</t>
  </si>
  <si>
    <t>15.203</t>
  </si>
  <si>
    <t>15.204</t>
  </si>
  <si>
    <t>15.205</t>
  </si>
  <si>
    <t>15.206</t>
  </si>
  <si>
    <t>15.207</t>
  </si>
  <si>
    <t>15.208</t>
  </si>
  <si>
    <t>15.209</t>
  </si>
  <si>
    <t>15.210</t>
  </si>
  <si>
    <t>15.211</t>
  </si>
  <si>
    <t>15.212</t>
  </si>
  <si>
    <t>15.213</t>
  </si>
  <si>
    <t>15.214</t>
  </si>
  <si>
    <t>15.215</t>
  </si>
  <si>
    <t>15.216</t>
  </si>
  <si>
    <t>15.217</t>
  </si>
  <si>
    <t>15.218</t>
  </si>
  <si>
    <t>15.219</t>
  </si>
  <si>
    <t>15.220</t>
  </si>
  <si>
    <t>15.221</t>
  </si>
  <si>
    <t>15.222</t>
  </si>
  <si>
    <t>15.223</t>
  </si>
  <si>
    <t>15.224</t>
  </si>
  <si>
    <t>15.225</t>
  </si>
  <si>
    <t>15.226</t>
  </si>
  <si>
    <t>15.227</t>
  </si>
  <si>
    <t>15.228</t>
  </si>
  <si>
    <t>15.229</t>
  </si>
  <si>
    <t>15.230</t>
  </si>
  <si>
    <t>15.231</t>
  </si>
  <si>
    <t>15.232</t>
  </si>
  <si>
    <t>15.233</t>
  </si>
  <si>
    <t>15.234</t>
  </si>
  <si>
    <t>15.235</t>
  </si>
  <si>
    <t>15.236</t>
  </si>
  <si>
    <t>15.237</t>
  </si>
  <si>
    <t>15.238</t>
  </si>
  <si>
    <t>15.239</t>
  </si>
  <si>
    <t>15.240</t>
  </si>
  <si>
    <t>15.241</t>
  </si>
  <si>
    <t>15.242</t>
  </si>
  <si>
    <t>15.243</t>
  </si>
  <si>
    <t>15.244</t>
  </si>
  <si>
    <t>15.245</t>
  </si>
  <si>
    <t>15.246</t>
  </si>
  <si>
    <t>15.247</t>
  </si>
  <si>
    <t>15.248</t>
  </si>
  <si>
    <t>15.249</t>
  </si>
  <si>
    <t>15.250</t>
  </si>
  <si>
    <t>15.251</t>
  </si>
  <si>
    <t>15.252</t>
  </si>
  <si>
    <t>15.253</t>
  </si>
  <si>
    <t>15.254</t>
  </si>
  <si>
    <t>15.255</t>
  </si>
  <si>
    <t>15.256</t>
  </si>
  <si>
    <t>15.257</t>
  </si>
  <si>
    <t>15.258</t>
  </si>
  <si>
    <t>15.259</t>
  </si>
  <si>
    <t>15.260</t>
  </si>
  <si>
    <t>15.261</t>
  </si>
  <si>
    <t>15.262</t>
  </si>
  <si>
    <t>15.263</t>
  </si>
  <si>
    <t>15.264</t>
  </si>
  <si>
    <t>15.265</t>
  </si>
  <si>
    <t>15.266</t>
  </si>
  <si>
    <t>15.267</t>
  </si>
  <si>
    <t>15.268</t>
  </si>
  <si>
    <t>15.269</t>
  </si>
  <si>
    <t>15.270</t>
  </si>
  <si>
    <t>15.271</t>
  </si>
  <si>
    <t>15.272</t>
  </si>
  <si>
    <t>15.273</t>
  </si>
  <si>
    <t>15.274</t>
  </si>
  <si>
    <t>15.275</t>
  </si>
  <si>
    <t>15.276</t>
  </si>
  <si>
    <t>15.277</t>
  </si>
  <si>
    <t>15.278</t>
  </si>
  <si>
    <t>15.279</t>
  </si>
  <si>
    <t>15.280</t>
  </si>
  <si>
    <t>15.281</t>
  </si>
  <si>
    <t>15.282</t>
  </si>
  <si>
    <t>15.283</t>
  </si>
  <si>
    <t>15.284</t>
  </si>
  <si>
    <t>15.285</t>
  </si>
  <si>
    <t>15.286</t>
  </si>
  <si>
    <t>15.287</t>
  </si>
  <si>
    <t>15.288</t>
  </si>
  <si>
    <t>15.289</t>
  </si>
  <si>
    <t>15.290</t>
  </si>
  <si>
    <t>15.291</t>
  </si>
  <si>
    <t>15.292</t>
  </si>
  <si>
    <t>15.293</t>
  </si>
  <si>
    <t>15.294</t>
  </si>
  <si>
    <t>15.295</t>
  </si>
  <si>
    <t>15.296</t>
  </si>
  <si>
    <t>15.297</t>
  </si>
  <si>
    <t>15.298</t>
  </si>
  <si>
    <t>15.299</t>
  </si>
  <si>
    <t>15.300</t>
  </si>
  <si>
    <t>15.301</t>
  </si>
  <si>
    <t>15.302</t>
  </si>
  <si>
    <t>15.303</t>
  </si>
  <si>
    <t>15.304</t>
  </si>
  <si>
    <t>15.305</t>
  </si>
  <si>
    <t>15.306</t>
  </si>
  <si>
    <t>15.307</t>
  </si>
  <si>
    <t>15.308</t>
  </si>
  <si>
    <t>15.309</t>
  </si>
  <si>
    <t>15.310</t>
  </si>
  <si>
    <t>15.311</t>
  </si>
  <si>
    <t>15.312</t>
  </si>
  <si>
    <t>15.313</t>
  </si>
  <si>
    <t>15.314</t>
  </si>
  <si>
    <t>15.315</t>
  </si>
  <si>
    <t>15.316</t>
  </si>
  <si>
    <t>15.317</t>
  </si>
  <si>
    <t>15.318</t>
  </si>
  <si>
    <t>15.319</t>
  </si>
  <si>
    <t>15.320</t>
  </si>
  <si>
    <t>15.321</t>
  </si>
  <si>
    <t>15.322</t>
  </si>
  <si>
    <t>15.323</t>
  </si>
  <si>
    <t>15.324</t>
  </si>
  <si>
    <t>15.325</t>
  </si>
  <si>
    <t>15.326</t>
  </si>
  <si>
    <t>15.327</t>
  </si>
  <si>
    <t>15.328</t>
  </si>
  <si>
    <t>15.329</t>
  </si>
  <si>
    <t>15.330</t>
  </si>
  <si>
    <t>15.331</t>
  </si>
  <si>
    <t>15.332</t>
  </si>
  <si>
    <t>15.333</t>
  </si>
  <si>
    <t>15.334</t>
  </si>
  <si>
    <t>15.335</t>
  </si>
  <si>
    <t>15.336</t>
  </si>
  <si>
    <t>15.337</t>
  </si>
  <si>
    <t>15.338</t>
  </si>
  <si>
    <t>15.339</t>
  </si>
  <si>
    <t>15.340</t>
  </si>
  <si>
    <t>15.341</t>
  </si>
  <si>
    <t>15.342</t>
  </si>
  <si>
    <t>15.343</t>
  </si>
  <si>
    <t>15.344</t>
  </si>
  <si>
    <t>15.345</t>
  </si>
  <si>
    <t>15.346</t>
  </si>
  <si>
    <t>15.347</t>
  </si>
  <si>
    <t>15.348</t>
  </si>
  <si>
    <t>15.349</t>
  </si>
  <si>
    <t>15.350</t>
  </si>
  <si>
    <t>15.351</t>
  </si>
  <si>
    <t>15.352</t>
  </si>
  <si>
    <t>15.353</t>
  </si>
  <si>
    <t>15.354</t>
  </si>
  <si>
    <t>15.355</t>
  </si>
  <si>
    <t>15.356</t>
  </si>
  <si>
    <t>15.357</t>
  </si>
  <si>
    <t>15.358</t>
  </si>
  <si>
    <t>15.359</t>
  </si>
  <si>
    <t>15.360</t>
  </si>
  <si>
    <t>15.361</t>
  </si>
  <si>
    <t>15.362</t>
  </si>
  <si>
    <t>15.363</t>
  </si>
  <si>
    <t>15.364</t>
  </si>
  <si>
    <t>15.365</t>
  </si>
  <si>
    <t>15.366</t>
  </si>
  <si>
    <t>15.367</t>
  </si>
  <si>
    <t>15.368</t>
  </si>
  <si>
    <t>15.369</t>
  </si>
  <si>
    <t>15.370</t>
  </si>
  <si>
    <t>15.371</t>
  </si>
  <si>
    <t>15.372</t>
  </si>
  <si>
    <t>15.373</t>
  </si>
  <si>
    <t>15.374</t>
  </si>
  <si>
    <t>15.375</t>
  </si>
  <si>
    <t>15.376</t>
  </si>
  <si>
    <t>15.377</t>
  </si>
  <si>
    <t>15.378</t>
  </si>
  <si>
    <t>15.379</t>
  </si>
  <si>
    <t>15.380</t>
  </si>
  <si>
    <t>15.381</t>
  </si>
  <si>
    <t>15.382</t>
  </si>
  <si>
    <t>15.383</t>
  </si>
  <si>
    <t>15.384</t>
  </si>
  <si>
    <t>15.385</t>
  </si>
  <si>
    <t>15.386</t>
  </si>
  <si>
    <t>15.387</t>
  </si>
  <si>
    <t>15.388</t>
  </si>
  <si>
    <t>15.389</t>
  </si>
  <si>
    <t>15.390</t>
  </si>
  <si>
    <t>15.391</t>
  </si>
  <si>
    <t>15.392</t>
  </si>
  <si>
    <t>15.393</t>
  </si>
  <si>
    <t>15.394</t>
  </si>
  <si>
    <t>15.395</t>
  </si>
  <si>
    <t>15.396</t>
  </si>
  <si>
    <t>15.397</t>
  </si>
  <si>
    <t>15.398</t>
  </si>
  <si>
    <t>15.399</t>
  </si>
  <si>
    <t>15.400</t>
  </si>
  <si>
    <t>15.401</t>
  </si>
  <si>
    <t>15.402</t>
  </si>
  <si>
    <t>15.403</t>
  </si>
  <si>
    <t>15.404</t>
  </si>
  <si>
    <t>15.405</t>
  </si>
  <si>
    <t>15.406</t>
  </si>
  <si>
    <t>15.407</t>
  </si>
  <si>
    <t>15.408</t>
  </si>
  <si>
    <t>15.409</t>
  </si>
  <si>
    <t>15.410</t>
  </si>
  <si>
    <t>15.411</t>
  </si>
  <si>
    <t>15.412</t>
  </si>
  <si>
    <t>15.413</t>
  </si>
  <si>
    <t>15.414</t>
  </si>
  <si>
    <t>15.415</t>
  </si>
  <si>
    <t>15.416</t>
  </si>
  <si>
    <t>15.417</t>
  </si>
  <si>
    <t>15.418</t>
  </si>
  <si>
    <t>15.419</t>
  </si>
  <si>
    <t>15.420</t>
  </si>
  <si>
    <t>15.421</t>
  </si>
  <si>
    <t>15.422</t>
  </si>
  <si>
    <t>15.423</t>
  </si>
  <si>
    <t>15.424</t>
  </si>
  <si>
    <t>15.425</t>
  </si>
  <si>
    <t>15.426</t>
  </si>
  <si>
    <t>15.427</t>
  </si>
  <si>
    <t>15.428</t>
  </si>
  <si>
    <t>15.429</t>
  </si>
  <si>
    <t>15.430</t>
  </si>
  <si>
    <t>15.431</t>
  </si>
  <si>
    <t>15.432</t>
  </si>
  <si>
    <t>15.433</t>
  </si>
  <si>
    <t>15.434</t>
  </si>
  <si>
    <t>15.435</t>
  </si>
  <si>
    <t>15.436</t>
  </si>
  <si>
    <t>15.437</t>
  </si>
  <si>
    <t>15.438</t>
  </si>
  <si>
    <t>15.439</t>
  </si>
  <si>
    <t>15.440</t>
  </si>
  <si>
    <t>15.441</t>
  </si>
  <si>
    <t>15.442</t>
  </si>
  <si>
    <t>15.443</t>
  </si>
  <si>
    <t>15.444</t>
  </si>
  <si>
    <t>15.445</t>
  </si>
  <si>
    <t>15.446</t>
  </si>
  <si>
    <t>15.447</t>
  </si>
  <si>
    <t>15.448</t>
  </si>
  <si>
    <t>15.449</t>
  </si>
  <si>
    <t>15.450</t>
  </si>
  <si>
    <t>15.451</t>
  </si>
  <si>
    <t>15.452</t>
  </si>
  <si>
    <t>15.453</t>
  </si>
  <si>
    <t>15.454</t>
  </si>
  <si>
    <t>15.455</t>
  </si>
  <si>
    <t>15.456</t>
  </si>
  <si>
    <t>15.457</t>
  </si>
  <si>
    <t>15.458</t>
  </si>
  <si>
    <t>15.459</t>
  </si>
  <si>
    <t>15.460</t>
  </si>
  <si>
    <t>15.461</t>
  </si>
  <si>
    <t>15.462</t>
  </si>
  <si>
    <t>15.463</t>
  </si>
  <si>
    <t>15.464</t>
  </si>
  <si>
    <t>15.465</t>
  </si>
  <si>
    <t>15.466</t>
  </si>
  <si>
    <t>15.467</t>
  </si>
  <si>
    <t>15.468</t>
  </si>
  <si>
    <t>15.469</t>
  </si>
  <si>
    <t>15.470</t>
  </si>
  <si>
    <t>15.471</t>
  </si>
  <si>
    <t>15.472</t>
  </si>
  <si>
    <t>15.473</t>
  </si>
  <si>
    <t>15.474</t>
  </si>
  <si>
    <t>15.475</t>
  </si>
  <si>
    <t>15.476</t>
  </si>
  <si>
    <t>15.477</t>
  </si>
  <si>
    <t>15.478</t>
  </si>
  <si>
    <t>15.479</t>
  </si>
  <si>
    <t>15.480</t>
  </si>
  <si>
    <t>15.481</t>
  </si>
  <si>
    <t>15.482</t>
  </si>
  <si>
    <t>15.483</t>
  </si>
  <si>
    <t>15.484</t>
  </si>
  <si>
    <t>15.485</t>
  </si>
  <si>
    <t>15.486</t>
  </si>
  <si>
    <t>15.487</t>
  </si>
  <si>
    <t>15.488</t>
  </si>
  <si>
    <t>15.489</t>
  </si>
  <si>
    <t>15.490</t>
  </si>
  <si>
    <t>15.491</t>
  </si>
  <si>
    <t>15.492</t>
  </si>
  <si>
    <t>15.493</t>
  </si>
  <si>
    <t>15.494</t>
  </si>
  <si>
    <t>15.495</t>
  </si>
  <si>
    <t>15.496</t>
  </si>
  <si>
    <t>15.497</t>
  </si>
  <si>
    <t>15.498</t>
  </si>
  <si>
    <t>15.499</t>
  </si>
  <si>
    <t>15.500</t>
  </si>
  <si>
    <t>Stützpunkte</t>
  </si>
  <si>
    <t>16.</t>
  </si>
  <si>
    <t>Komplettierender Punkt</t>
  </si>
  <si>
    <t>II Stützpunkte</t>
  </si>
  <si>
    <t>II Druckregler</t>
  </si>
  <si>
    <t>II Verdichter</t>
  </si>
  <si>
    <t>5.2.3</t>
  </si>
  <si>
    <t>5.2.4</t>
  </si>
  <si>
    <t>5.2.5</t>
  </si>
  <si>
    <t>5.3.1</t>
  </si>
  <si>
    <t>5.3.2</t>
  </si>
  <si>
    <t>5.3.3</t>
  </si>
  <si>
    <t>5.3.4</t>
  </si>
  <si>
    <t>5.3.5</t>
  </si>
  <si>
    <t>5.3.6</t>
  </si>
  <si>
    <t>5.3.7</t>
  </si>
  <si>
    <t>5.3.8</t>
  </si>
  <si>
    <t>5.3.9</t>
  </si>
  <si>
    <t>5.3.10</t>
  </si>
  <si>
    <t>5.3.11</t>
  </si>
  <si>
    <t>5.3.12</t>
  </si>
  <si>
    <t>5.3.13</t>
  </si>
  <si>
    <t>5.3.14</t>
  </si>
  <si>
    <t>5.3.15</t>
  </si>
  <si>
    <t>5.3.16</t>
  </si>
  <si>
    <t>5.3.17</t>
  </si>
  <si>
    <t>5.3.18</t>
  </si>
  <si>
    <t>5.3.19</t>
  </si>
  <si>
    <t>5.3.20</t>
  </si>
  <si>
    <t>5.3.21</t>
  </si>
  <si>
    <t>5.3.22</t>
  </si>
  <si>
    <t>5.3.23</t>
  </si>
  <si>
    <t>5.3.24</t>
  </si>
  <si>
    <t>5.3.25</t>
  </si>
  <si>
    <t>5.3.26</t>
  </si>
  <si>
    <t>5.3.27</t>
  </si>
  <si>
    <t>5.3.28</t>
  </si>
  <si>
    <t>5.3.29</t>
  </si>
  <si>
    <t>5.3.30</t>
  </si>
  <si>
    <t>6.1.1</t>
  </si>
  <si>
    <t>6.1.2</t>
  </si>
  <si>
    <t>6.1.3</t>
  </si>
  <si>
    <t>8.1.1</t>
  </si>
  <si>
    <t>8.1.2</t>
  </si>
  <si>
    <t>Nummern für die Tabellenblätter
I H-Gas
I L-Gas
II Standorte
II Knoten
II Stützpunkte
II Leitungen und Leitungsab.
II Druckregler</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</si>
  <si>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</si>
  <si>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</si>
  <si>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</si>
  <si>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</si>
  <si>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</si>
  <si>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</si>
  <si>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</si>
  <si>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</si>
  <si>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</si>
  <si>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</si>
  <si>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</si>
  <si>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</si>
  <si>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</si>
  <si>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</si>
  <si>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</si>
  <si>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</si>
  <si>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</si>
  <si>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</si>
  <si>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</si>
  <si>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</si>
  <si>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</si>
  <si>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</si>
  <si>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</si>
  <si>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</si>
  <si>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</si>
  <si>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</si>
  <si>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</si>
  <si>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</si>
  <si>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</si>
  <si>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</si>
  <si>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</si>
  <si>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</si>
  <si>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</si>
  <si>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</si>
  <si>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</si>
  <si>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</si>
  <si>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</si>
  <si>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</si>
  <si>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</si>
  <si>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</si>
  <si>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</si>
  <si>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</si>
  <si>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</si>
  <si>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</si>
  <si>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</si>
  <si>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</si>
  <si>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</si>
  <si>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</si>
  <si>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</si>
  <si>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</si>
  <si>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</si>
  <si>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</si>
  <si>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</si>
  <si>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</si>
  <si>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</si>
  <si>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</si>
  <si>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</si>
  <si>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</si>
  <si>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</si>
  <si>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</si>
  <si>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</si>
  <si>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</si>
  <si>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</si>
  <si>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</si>
  <si>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</si>
  <si>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</si>
  <si>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</si>
  <si>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</si>
  <si>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</si>
  <si>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</si>
  <si>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</si>
  <si>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</si>
  <si>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</si>
  <si>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</si>
  <si>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</si>
  <si>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</si>
  <si>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</si>
  <si>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</si>
  <si>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</si>
  <si>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</si>
  <si>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</si>
  <si>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</si>
  <si>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</si>
  <si>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</si>
  <si>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</si>
  <si>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</si>
  <si>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</si>
  <si>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</si>
  <si>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</si>
  <si>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</si>
  <si>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</si>
  <si>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</si>
  <si>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</si>
  <si>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</si>
  <si>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</si>
  <si>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</si>
  <si>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</si>
  <si>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</si>
  <si>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</si>
  <si>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16.100</t>
  </si>
  <si>
    <t>Standorte</t>
  </si>
  <si>
    <t>Konsistenzprüfung</t>
  </si>
  <si>
    <t>Grundsätzliches</t>
  </si>
  <si>
    <t xml:space="preserve"> </t>
  </si>
  <si>
    <r>
      <rPr>
        <u/>
        <sz val="15"/>
        <color theme="0"/>
        <rFont val="Segoe UI"/>
        <family val="2"/>
      </rPr>
      <t>Erläuterung</t>
    </r>
    <r>
      <rPr>
        <sz val="15"/>
        <color theme="0"/>
        <rFont val="Segoe UI"/>
        <family val="2"/>
      </rPr>
      <t xml:space="preserve">
Hier werden Ihre Dateneingaben auf Vollständigkeit geprüft. Wenn hier etwas als auffällig markiert wird, fehlen entweder Angaben oder es wurden zu viele gemacht.
Bitte überprüfen Sie die als auffällig markierten Angaben/ Nichtangaben und korrigieren Sie diese.
Sollte es bei den fehlenden Angaben, um die Versorgte Fläche oder um die Bevölkerungsanzahl handeln, die frühestens erst im September vorliegen, so vermerken Sie dies bitte kurz als Begründung.
</t>
    </r>
  </si>
  <si>
    <t>Nummer</t>
  </si>
  <si>
    <t>Druckbereich</t>
  </si>
  <si>
    <t>Datensatz</t>
  </si>
  <si>
    <t>Fehlertext</t>
  </si>
  <si>
    <t>Begründung/Erläuterung Netzbetreiber</t>
  </si>
  <si>
    <t>17.</t>
  </si>
  <si>
    <t>Bitte beantworten Sie die nachfolgende Frage, damit die Prüfungen durchgeführt werden können.</t>
  </si>
  <si>
    <t>Bitte wählen</t>
  </si>
  <si>
    <t>H- und L-Gas</t>
  </si>
  <si>
    <t>druckstufenunabhängig</t>
  </si>
  <si>
    <t>Allgemein</t>
  </si>
  <si>
    <t>OK</t>
  </si>
  <si>
    <t>Angabe des Bezugsjahres</t>
  </si>
  <si>
    <t xml:space="preserve">Sie haben nicht den Beginn Ihres Bezugsjahres angegeben. Bitte korrigieren Sie Ihre Angabe. </t>
  </si>
  <si>
    <t xml:space="preserve">Sie haben nicht das Ende Ihres Bezugsjahres angegeben. Bitte korrigieren Sie Ihre Angabe. </t>
  </si>
  <si>
    <t>Fehlertexte</t>
  </si>
  <si>
    <t>Betreiben Sie Ihre Netze mit H-Gas oder mit L-Gas oder mit beiden Gasarten?</t>
  </si>
  <si>
    <t>Sie haben eine Angabe bei einer Gasart gemacht, die Sie laut Ihrer Antwort auf die Frage ganz oben - Betreiben Sie Ihre Netze mit H-Gas oder mit L-Gas oder mit beiden Gasarten? - nicht betreiben. Bitte korrigieren Sie Ihre Angabe oder ämdern Sie Ihre Antwort auf die Frage.</t>
  </si>
  <si>
    <t>Bitte beantworten Sie die Frage - Betreiben Sie Ihre Netze mit H-Gas oder mit L-Gas oder mit beiden Gasarten? - ganz oben, damit die Prüfung durchgeführt werden kann.</t>
  </si>
  <si>
    <t>Vollständigkeitsprüfung - H-Gas</t>
  </si>
  <si>
    <t xml:space="preserve">Sie haben keine eingespeiste Jahresarbeit angegeben. Bitte korrigieren Sie Ihre Angaben. </t>
  </si>
  <si>
    <t xml:space="preserve">Sie haben keine ausgespeiste Jahresarbeit angegeben. Bitte korrigieren Sie Ihre Angaben. </t>
  </si>
  <si>
    <t xml:space="preserve">Sie haben keine zeitgleiche Jahreshöchstlast aller Einspeisungen angegeben. Bitte korrigieren Sie Ihre Angaben. </t>
  </si>
  <si>
    <t xml:space="preserve">Sie haben keine zeitgleiche Jahreshöchstlast aller Ausspeisungen angegeben. Bitte korrigieren Sie Ihre Angaben. </t>
  </si>
  <si>
    <t>Vollständigkeitsprüfung - L-Gas</t>
  </si>
  <si>
    <r>
      <rPr>
        <u/>
        <sz val="15"/>
        <color theme="0"/>
        <rFont val="Segoe UI"/>
        <family val="2"/>
      </rPr>
      <t>Erläuterung</t>
    </r>
    <r>
      <rPr>
        <sz val="15"/>
        <color theme="0"/>
        <rFont val="Segoe UI"/>
        <family val="2"/>
      </rPr>
      <t xml:space="preserve">
Hier werden Ihre Dateneingaben aus der aktuellen Datenabgabe logisch überprüft. Wenn hier etwas als auffällig markiert wird, liegt in der Regel ein Fehler in Ihren Daten vor.
Bitte überprüfen Sie die als auffällig markierten Angaben und ändern diese wenn notwendig ab oder bei Richtigkeit, begründen Sie dies bitte.</t>
    </r>
  </si>
  <si>
    <t>Jahr</t>
  </si>
  <si>
    <t>Logikprüfung - H-Gas</t>
  </si>
  <si>
    <t xml:space="preserve">Berechneter Innendurchmesser auf Tab. II Leitungen und Leitungsab.
</t>
  </si>
  <si>
    <t>Bitte Netzlänge angeben</t>
  </si>
  <si>
    <t>Bitte Rohrvolumen angeben</t>
  </si>
  <si>
    <r>
      <t xml:space="preserve">Berechneter Innendurchmesser
in mm
</t>
    </r>
    <r>
      <rPr>
        <sz val="11"/>
        <color indexed="8"/>
        <rFont val="Segoe UI"/>
        <family val="2"/>
      </rPr>
      <t>Berechnet aus Ihren Angaben zur Netzlänge und zum Rohrvolumen</t>
    </r>
    <r>
      <rPr>
        <b/>
        <sz val="11"/>
        <color indexed="8"/>
        <rFont val="Segoe UI"/>
        <family val="2"/>
      </rPr>
      <t xml:space="preserve">
</t>
    </r>
    <r>
      <rPr>
        <sz val="11"/>
        <color indexed="8"/>
        <rFont val="Segoe UI"/>
        <family val="2"/>
      </rPr>
      <t xml:space="preserve">Dient zur Plausibilisierung Ihres angegebenen Innerdurchmessers
Wird rot bei einer Abweichung von mehr als 5% zu Ihrem angegebenen Innendurchmesser
</t>
    </r>
    <r>
      <rPr>
        <b/>
        <sz val="11"/>
        <color indexed="8"/>
        <rFont val="Segoe UI"/>
        <family val="2"/>
      </rPr>
      <t>ACHTUNG: FORMEL NICHT LÖSCHEN ODER ÜBERSCHREIBEN</t>
    </r>
  </si>
  <si>
    <t>Minimale Benutzungsstunden Einspeisung</t>
  </si>
  <si>
    <t>Kennzahl</t>
  </si>
  <si>
    <t>%</t>
  </si>
  <si>
    <t>Minimale Benutzungsstunden Ausspeisung</t>
  </si>
  <si>
    <t>Minimale Benutzungsstunden Einspeisung - H-Gas</t>
  </si>
  <si>
    <t>Minimale Benutzungsstunden Ausspeisung - H-Gas</t>
  </si>
  <si>
    <t>Prozentuale Änderung zwischen der eingespeisten und ausgespeisten Jahresarbeit</t>
  </si>
  <si>
    <t>Prozentuale Abweichung zwischen der eingespeisten und ausgespeisten Jahresarbeit</t>
  </si>
  <si>
    <t>Die prozentuale Abweichung zwischen der eingespeisten und ausgespeisten Jahresarbeit beträgt mehr als 10%. Bitte überprüfen Sie Ihre Angaben.</t>
  </si>
  <si>
    <t>Prozentuale Änderung zwischen der eingespeisten und ausgespeisten Jahreshöchstlast</t>
  </si>
  <si>
    <t>Prozentuale Abweichung zwischen der eingespeisten und ausgespeisten Jahreshöchstlast</t>
  </si>
  <si>
    <t>Die prozentuale Abweichung zwischen der eingespeisten und ausgespeisten Jahreshöchstlast beträgt mehr als 10%. Bitte überprüfen Sie Ihre Angaben.</t>
  </si>
  <si>
    <t>Logikprüfung - L-Gas</t>
  </si>
  <si>
    <t>Minimale Benutzungsstunden Einspeisung - L-Gas</t>
  </si>
  <si>
    <t>Minimale Benutzungsstunden Ausspeisung - L-Gas</t>
  </si>
  <si>
    <t>Altdatenprüfung</t>
  </si>
  <si>
    <r>
      <rPr>
        <u/>
        <sz val="15"/>
        <color theme="0"/>
        <rFont val="Segoe UI"/>
        <family val="2"/>
      </rPr>
      <t>Erläuterung</t>
    </r>
    <r>
      <rPr>
        <sz val="15"/>
        <color theme="0"/>
        <rFont val="Segoe UI"/>
        <family val="2"/>
      </rPr>
      <t xml:space="preserve">
Hier werden Ihre Dateneingaben aus der aktuellen Datenabgabe mit Ihren Angaben aus dem letzten Effizienzvergleich verglichen. Bei einer prozentualen Änderung von mehr als 10 % oder wenn eine der beiden Angaben Null ist, während die Andere nicht Null ist, wird dies als auffällig markiert.
Bitte überprüfen Sie die als auffällig markierten Angaben und ändern diese wenn notwendig ab oder bei Richtigkeit, begründen Sie bitte die Veränderung der Werte.</t>
    </r>
  </si>
  <si>
    <t>Altdatenprüfung - H-Gas</t>
  </si>
  <si>
    <t>Prozentuale Änderung zwischen den Angaben von 2015 und 2020</t>
  </si>
  <si>
    <t>Wert 2020 = 0</t>
  </si>
  <si>
    <t>Wert 2015 = 0</t>
  </si>
  <si>
    <t xml:space="preserve">Sie haben für das Jahr 2015 noch Werte angegeben. Im Jahr 2020 geben Sie hingegen Null an. Bitte überprüfen Sie Ihre Angaben. </t>
  </si>
  <si>
    <t xml:space="preserve">Sie geben für das Jahr 2020 Werte an. Im Jahr 2015 war hingegen Ihre Angabe noch Null. Bitte überprüfen Sie Ihre Angaben. </t>
  </si>
  <si>
    <t>Die prozentuale Änderung zwischen den Angaben von 2015 und 2020 beträgt mehr als 10 %. Bitte überprüfen Sie Ihre Angaben.</t>
  </si>
  <si>
    <t>Altdatenprüfung - L-Gas</t>
  </si>
  <si>
    <t>17.1</t>
  </si>
  <si>
    <t/>
  </si>
  <si>
    <t>HD 4 (&gt; 70 bar(g))</t>
  </si>
  <si>
    <t>HD 3 (&gt; 16 bar(g) und ≤ 70 bar(g))</t>
  </si>
  <si>
    <t>HD 2 (&gt; 5 bar(g) und ≤ 16 bar(g))</t>
  </si>
  <si>
    <t>HD 1 (&gt; 1 bar(g) und ≤ 5 bar(g))</t>
  </si>
  <si>
    <t>ND (≤ 0,1 bar(g))</t>
  </si>
  <si>
    <t>MD (&gt; 0,1 bar(g) und ≤ 1 bar(g) )</t>
  </si>
  <si>
    <t xml:space="preserve">Aktuelle Daten 2020/ Effizienzvergleich 4. RP
</t>
  </si>
  <si>
    <t>Altdaten 2015/ Effizienzvergleich 3. RP
(wird von der Bundesnetzagentur ausgefüllt)</t>
  </si>
  <si>
    <t>Auf diesem Tabellenblatt werden Ihre Angaben auf Plausibilität hin überprüft. Immer wenn eine Prüfung eine Auffälligkeit ausweist, Sie diese überprüfen und zu dem Schluss kommen, dass Ihre Angaben trotzdem richtig sind, ist dies zu begründen. Dafür ist die Spalte "Begründung/Erläuterung Netzbetreiber vorgesehen.
Bitte tragen Sie Ihre Begründungen/Erläuterungen ausschließlich in die dafür vorgesehende Spalte ein und verändern Sie nicht das Format oder die Form des Tabellenblatts (abgesehen von Zeilen- und Spaltenbreite sowie Zeilenumbruch). Ansonsten ist nicht sichergestellt, dass Ihre Begründungen/Erläuterungen auch beachtet werden können, da eine automatisierte Auslesung diese durchgeführt wird.</t>
  </si>
  <si>
    <r>
      <t xml:space="preserve">Leitungs-ID weiterer Leitungspartner
</t>
    </r>
    <r>
      <rPr>
        <sz val="11"/>
        <color indexed="8"/>
        <rFont val="Segoe UI"/>
        <family val="2"/>
      </rPr>
      <t xml:space="preserve">Bei der Angabe von mehreren Leitungs-ID, sind diese mit einem </t>
    </r>
    <r>
      <rPr>
        <b/>
        <sz val="11"/>
        <color indexed="8"/>
        <rFont val="Segoe UI"/>
        <family val="2"/>
      </rPr>
      <t>Semikolon ohne</t>
    </r>
    <r>
      <rPr>
        <sz val="11"/>
        <color indexed="8"/>
        <rFont val="Segoe UI"/>
        <family val="2"/>
      </rPr>
      <t xml:space="preserve"> Angabe von </t>
    </r>
    <r>
      <rPr>
        <b/>
        <sz val="11"/>
        <color indexed="8"/>
        <rFont val="Segoe UI"/>
        <family val="2"/>
      </rPr>
      <t>Leerzeichen</t>
    </r>
    <r>
      <rPr>
        <sz val="11"/>
        <color indexed="8"/>
        <rFont val="Segoe UI"/>
        <family val="2"/>
      </rPr>
      <t xml:space="preserve"> zu </t>
    </r>
    <r>
      <rPr>
        <b/>
        <sz val="11"/>
        <color indexed="8"/>
        <rFont val="Segoe UI"/>
        <family val="2"/>
      </rPr>
      <t>trennen</t>
    </r>
  </si>
  <si>
    <r>
      <t xml:space="preserve">Stützpunkte-ID
</t>
    </r>
    <r>
      <rPr>
        <sz val="11"/>
        <color indexed="8"/>
        <rFont val="Segoe UI"/>
        <family val="2"/>
      </rPr>
      <t xml:space="preserve">Bei der Angabe von </t>
    </r>
    <r>
      <rPr>
        <b/>
        <sz val="11"/>
        <color indexed="8"/>
        <rFont val="Segoe UI"/>
        <family val="2"/>
      </rPr>
      <t>mehreren Stützpunkten</t>
    </r>
    <r>
      <rPr>
        <sz val="11"/>
        <color indexed="8"/>
        <rFont val="Segoe UI"/>
        <family val="2"/>
      </rPr>
      <t xml:space="preserve"> in einem Leitungsabschnitt sind diese mit einem </t>
    </r>
    <r>
      <rPr>
        <b/>
        <sz val="11"/>
        <color indexed="8"/>
        <rFont val="Segoe UI"/>
        <family val="2"/>
      </rPr>
      <t>Semikolon</t>
    </r>
    <r>
      <rPr>
        <sz val="11"/>
        <color indexed="8"/>
        <rFont val="Segoe UI"/>
        <family val="2"/>
      </rPr>
      <t xml:space="preserve"> </t>
    </r>
    <r>
      <rPr>
        <b/>
        <sz val="11"/>
        <color indexed="8"/>
        <rFont val="Segoe UI"/>
        <family val="2"/>
      </rPr>
      <t>ohne</t>
    </r>
    <r>
      <rPr>
        <sz val="11"/>
        <color indexed="8"/>
        <rFont val="Segoe UI"/>
        <family val="2"/>
      </rPr>
      <t xml:space="preserve"> Angabe von </t>
    </r>
    <r>
      <rPr>
        <b/>
        <sz val="11"/>
        <color indexed="8"/>
        <rFont val="Segoe UI"/>
        <family val="2"/>
      </rPr>
      <t>Leerzeichen</t>
    </r>
    <r>
      <rPr>
        <sz val="11"/>
        <color indexed="8"/>
        <rFont val="Segoe UI"/>
        <family val="2"/>
      </rPr>
      <t xml:space="preserve"> zu </t>
    </r>
    <r>
      <rPr>
        <b/>
        <sz val="11"/>
        <color indexed="8"/>
        <rFont val="Segoe UI"/>
        <family val="2"/>
      </rPr>
      <t>trennen.</t>
    </r>
    <r>
      <rPr>
        <sz val="11"/>
        <color indexed="8"/>
        <rFont val="Segoe UI"/>
        <family val="2"/>
      </rPr>
      <t xml:space="preserve"> Die Stützpunkte sind dabei beginnend ab dem Anfangsstandort in der Reihenfolge entsprechend des Leitungsverlaufes anzugeben</t>
    </r>
  </si>
  <si>
    <r>
      <t xml:space="preserve">Leitungsdurchmesserklasse
</t>
    </r>
    <r>
      <rPr>
        <sz val="11"/>
        <color indexed="8"/>
        <rFont val="Segoe UI"/>
        <family val="2"/>
      </rPr>
      <t>Dropdown-Vorgabe beachten</t>
    </r>
  </si>
  <si>
    <r>
      <t xml:space="preserve">Druckregler-ID weiterer Druckreglerpartner
</t>
    </r>
    <r>
      <rPr>
        <sz val="11"/>
        <color indexed="8"/>
        <rFont val="Segoe UI"/>
        <family val="2"/>
      </rPr>
      <t xml:space="preserve">Bei der Angabe von mehreren Druckregler-ID, sind diese mit einem </t>
    </r>
    <r>
      <rPr>
        <b/>
        <sz val="11"/>
        <color indexed="8"/>
        <rFont val="Segoe UI"/>
        <family val="2"/>
      </rPr>
      <t>Semikolon</t>
    </r>
    <r>
      <rPr>
        <sz val="11"/>
        <color indexed="8"/>
        <rFont val="Segoe UI"/>
        <family val="2"/>
      </rPr>
      <t xml:space="preserve"> </t>
    </r>
    <r>
      <rPr>
        <b/>
        <sz val="11"/>
        <color indexed="8"/>
        <rFont val="Segoe UI"/>
        <family val="2"/>
      </rPr>
      <t>ohne</t>
    </r>
    <r>
      <rPr>
        <sz val="11"/>
        <color indexed="8"/>
        <rFont val="Segoe UI"/>
        <family val="2"/>
      </rPr>
      <t xml:space="preserve"> Angabe von </t>
    </r>
    <r>
      <rPr>
        <b/>
        <sz val="11"/>
        <color indexed="8"/>
        <rFont val="Segoe UI"/>
        <family val="2"/>
      </rPr>
      <t>Leerzeichen</t>
    </r>
    <r>
      <rPr>
        <sz val="11"/>
        <color indexed="8"/>
        <rFont val="Segoe UI"/>
        <family val="2"/>
      </rPr>
      <t xml:space="preserve"> zu </t>
    </r>
    <r>
      <rPr>
        <b/>
        <sz val="11"/>
        <color indexed="8"/>
        <rFont val="Segoe UI"/>
        <family val="2"/>
      </rPr>
      <t>trennen</t>
    </r>
  </si>
  <si>
    <r>
      <t xml:space="preserve">Verdichter-ID weiterer Verdichterpartner
</t>
    </r>
    <r>
      <rPr>
        <sz val="11"/>
        <color indexed="8"/>
        <rFont val="Segoe UI"/>
        <family val="2"/>
      </rPr>
      <t xml:space="preserve">Bei der Angabe von mehreren Druckregler-ID, sind diese mit einem </t>
    </r>
    <r>
      <rPr>
        <b/>
        <sz val="11"/>
        <color indexed="8"/>
        <rFont val="Segoe UI"/>
        <family val="2"/>
      </rPr>
      <t>Semikolon</t>
    </r>
    <r>
      <rPr>
        <sz val="11"/>
        <color indexed="8"/>
        <rFont val="Segoe UI"/>
        <family val="2"/>
      </rPr>
      <t xml:space="preserve"> </t>
    </r>
    <r>
      <rPr>
        <b/>
        <sz val="11"/>
        <color indexed="8"/>
        <rFont val="Segoe UI"/>
        <family val="2"/>
      </rPr>
      <t>ohne</t>
    </r>
    <r>
      <rPr>
        <sz val="11"/>
        <color indexed="8"/>
        <rFont val="Segoe UI"/>
        <family val="2"/>
      </rPr>
      <t xml:space="preserve"> Angabe von </t>
    </r>
    <r>
      <rPr>
        <b/>
        <sz val="11"/>
        <color indexed="8"/>
        <rFont val="Segoe UI"/>
        <family val="2"/>
      </rPr>
      <t>Leerzeichen</t>
    </r>
    <r>
      <rPr>
        <sz val="11"/>
        <color indexed="8"/>
        <rFont val="Segoe UI"/>
        <family val="2"/>
      </rPr>
      <t xml:space="preserve"> zu </t>
    </r>
    <r>
      <rPr>
        <b/>
        <sz val="11"/>
        <color indexed="8"/>
        <rFont val="Segoe UI"/>
        <family val="2"/>
      </rPr>
      <t>trennen</t>
    </r>
  </si>
  <si>
    <r>
      <t xml:space="preserve">NKP-/NAP-ID weiterer Netzpunktpartner
</t>
    </r>
    <r>
      <rPr>
        <sz val="11"/>
        <color indexed="8"/>
        <rFont val="Segoe UI"/>
        <family val="2"/>
      </rPr>
      <t xml:space="preserve">Bei der Angabe von mehreren Druckregler-ID, sind diese mit einem </t>
    </r>
    <r>
      <rPr>
        <b/>
        <sz val="11"/>
        <color indexed="8"/>
        <rFont val="Segoe UI"/>
        <family val="2"/>
      </rPr>
      <t>Semikolon</t>
    </r>
    <r>
      <rPr>
        <sz val="11"/>
        <color indexed="8"/>
        <rFont val="Segoe UI"/>
        <family val="2"/>
      </rPr>
      <t xml:space="preserve"> </t>
    </r>
    <r>
      <rPr>
        <b/>
        <sz val="11"/>
        <color indexed="8"/>
        <rFont val="Segoe UI"/>
        <family val="2"/>
      </rPr>
      <t>ohne</t>
    </r>
    <r>
      <rPr>
        <sz val="11"/>
        <color indexed="8"/>
        <rFont val="Segoe UI"/>
        <family val="2"/>
      </rPr>
      <t xml:space="preserve"> Angabe von </t>
    </r>
    <r>
      <rPr>
        <b/>
        <sz val="11"/>
        <color indexed="8"/>
        <rFont val="Segoe UI"/>
        <family val="2"/>
      </rPr>
      <t>Leerzeichen</t>
    </r>
    <r>
      <rPr>
        <sz val="11"/>
        <color indexed="8"/>
        <rFont val="Segoe UI"/>
        <family val="2"/>
      </rPr>
      <t xml:space="preserve"> zu </t>
    </r>
    <r>
      <rPr>
        <b/>
        <sz val="11"/>
        <color indexed="8"/>
        <rFont val="Segoe UI"/>
        <family val="2"/>
      </rPr>
      <t>trennen</t>
    </r>
  </si>
  <si>
    <r>
      <t>Eingespeiste Jahreshöchstlast</t>
    </r>
    <r>
      <rPr>
        <b/>
        <vertAlign val="subscript"/>
        <sz val="11"/>
        <color theme="1"/>
        <rFont val="Segoe UI"/>
        <family val="2"/>
      </rPr>
      <t>zeitungleich</t>
    </r>
    <r>
      <rPr>
        <b/>
        <sz val="11"/>
        <rFont val="Segoe UI"/>
        <family val="2"/>
      </rPr>
      <t xml:space="preserve">
in m</t>
    </r>
    <r>
      <rPr>
        <b/>
        <vertAlign val="subscript"/>
        <sz val="11"/>
        <rFont val="Segoe UI"/>
        <family val="2"/>
      </rPr>
      <t>n</t>
    </r>
    <r>
      <rPr>
        <b/>
        <sz val="11"/>
        <rFont val="Segoe UI"/>
        <family val="2"/>
      </rPr>
      <t>³/h</t>
    </r>
  </si>
  <si>
    <r>
      <t>Ausgespeiste Jahreshöchstlast</t>
    </r>
    <r>
      <rPr>
        <b/>
        <vertAlign val="subscript"/>
        <sz val="11"/>
        <color theme="1"/>
        <rFont val="Segoe UI"/>
        <family val="2"/>
      </rPr>
      <t>zeitungleich</t>
    </r>
    <r>
      <rPr>
        <b/>
        <sz val="11"/>
        <rFont val="Segoe UI"/>
        <family val="2"/>
      </rPr>
      <t xml:space="preserve">
in m</t>
    </r>
    <r>
      <rPr>
        <b/>
        <vertAlign val="subscript"/>
        <sz val="11"/>
        <rFont val="Segoe UI"/>
        <family val="2"/>
      </rPr>
      <t>n</t>
    </r>
    <r>
      <rPr>
        <b/>
        <sz val="11"/>
        <rFont val="Segoe UI"/>
        <family val="2"/>
      </rPr>
      <t>³/h</t>
    </r>
  </si>
  <si>
    <r>
      <t>Ausgespeiste Jahreshöchstlast</t>
    </r>
    <r>
      <rPr>
        <b/>
        <vertAlign val="subscript"/>
        <sz val="11"/>
        <color theme="1"/>
        <rFont val="Segoe UI"/>
        <family val="2"/>
      </rPr>
      <t>zeitgleich</t>
    </r>
    <r>
      <rPr>
        <b/>
        <sz val="11"/>
        <rFont val="Segoe UI"/>
        <family val="2"/>
      </rPr>
      <t xml:space="preserve">
in m</t>
    </r>
    <r>
      <rPr>
        <b/>
        <vertAlign val="subscript"/>
        <sz val="11"/>
        <rFont val="Segoe UI"/>
        <family val="2"/>
      </rPr>
      <t>n</t>
    </r>
    <r>
      <rPr>
        <b/>
        <sz val="11"/>
        <rFont val="Segoe UI"/>
        <family val="2"/>
      </rPr>
      <t>³/h</t>
    </r>
  </si>
  <si>
    <r>
      <t>Eingespeiste Jahreshöchstlast</t>
    </r>
    <r>
      <rPr>
        <b/>
        <vertAlign val="subscript"/>
        <sz val="11"/>
        <color theme="1"/>
        <rFont val="Segoe UI"/>
        <family val="2"/>
      </rPr>
      <t>zeitgleich</t>
    </r>
    <r>
      <rPr>
        <b/>
        <sz val="11"/>
        <rFont val="Segoe UI"/>
        <family val="2"/>
      </rPr>
      <t xml:space="preserve">
in m</t>
    </r>
    <r>
      <rPr>
        <b/>
        <vertAlign val="subscript"/>
        <sz val="11"/>
        <rFont val="Segoe UI"/>
        <family val="2"/>
      </rPr>
      <t>n</t>
    </r>
    <r>
      <rPr>
        <b/>
        <sz val="11"/>
        <rFont val="Segoe UI"/>
        <family val="2"/>
      </rPr>
      <t>³/h</t>
    </r>
  </si>
  <si>
    <t>Link</t>
  </si>
  <si>
    <t>h</t>
  </si>
  <si>
    <t>Altdaten</t>
  </si>
  <si>
    <t>km</t>
  </si>
  <si>
    <t>Rohrvolumen der Leitung inkl. Fremdnutzung, Biogas und Invest.</t>
  </si>
  <si>
    <t>Summe Rohrvolumen inkl. Fremdnutzung, Biogas und Invest.</t>
  </si>
  <si>
    <t>m³</t>
  </si>
  <si>
    <t>Gasart</t>
  </si>
  <si>
    <t>Altdatenprüfung - Allgemein</t>
  </si>
  <si>
    <t>MD (&gt; 0,1 bar(g) und ≤ 1 bar(g))</t>
  </si>
  <si>
    <t>Summe Leitungslänge in km</t>
  </si>
  <si>
    <t>Leitungslänge
in km</t>
  </si>
  <si>
    <t>DEUDAN</t>
  </si>
  <si>
    <t>MEGAL</t>
  </si>
  <si>
    <t>NETG</t>
  </si>
  <si>
    <t>TENP</t>
  </si>
  <si>
    <t>Leitungsgesellschaften</t>
  </si>
  <si>
    <r>
      <t xml:space="preserve">Unternehmensname der Leitungsgesellschaft
</t>
    </r>
    <r>
      <rPr>
        <sz val="11"/>
        <color indexed="8"/>
        <rFont val="Segoe UI"/>
        <family val="2"/>
      </rPr>
      <t>Dropdown-Vorgabe beachten</t>
    </r>
  </si>
  <si>
    <t>davon eingespeiste Jahresarbeit aufgrund von Investitionsmaßnahmen gemäß § 23 ARegV im Bezugsjahr (die über den 31.12.2022 hinausgehen bzw. für die vor Einreichung der Daten ein Verlängerungsantrag bei der Bundesnetzagentur gestellt wurde)</t>
  </si>
  <si>
    <t>davon ausgespeiste Jahresarbeit aufgrund von Investitionsmaßnahmen gemäß § 23 ARegV im Bezugsjahr (die über den 31.12.2022 hinausgehen bzw. für die vor Einreichung der Daten ein Verlängerungsantrag bei der Bundesnetzagentur gestellt wurde)</t>
  </si>
  <si>
    <t>Einspeiselast aufgrund von Investitionsmaßnahmen gemäß § 23 ARegV im Bezugsjahr (die über den 31.12.2022 hinausgehen bzw. für die vor Einreichung der Daten ein Verlängerungsantrag bei der Bundesnetzagentur gestellt wurde)</t>
  </si>
  <si>
    <t>Ausspeiselast aufgrund von Investitionsmaßnahmen gemäß § 23 ARegV im Bezugsjahr (die über den 31.12.2022 hinausgehen bzw. für die vor Einreichung der Daten ein Verlängerungsantrag bei der Bundesnetzagentur gestellt wurde)</t>
  </si>
  <si>
    <t>davon Anzahl der Gasmischstationen und Konvertierungsanlagen aufgrund von Investitionsmaßnahmen gemäß § 23 ARegV am letzten Tag des Bezugsjahres (die über den 31.12.2022 hinausgehen bzw. für die vor Einreichung der Daten ein Verlängerungsantrag bei der Bundesnetzagentur gestellt wurde)</t>
  </si>
  <si>
    <t>davon Durchflusskapazität der Gasmischstationen und Konvertierungsanlagen aufgrund von Investitionsmaßnahmen gemäß § 23 ARegV am letzten Tag des Bezugsjahres (die über den 31.12.2022 hinausgehen bzw. für die vor Einreichung der Daten ein Verlängerungsantrag bei der Bundesnetzagentur gestellt wurde)</t>
  </si>
  <si>
    <t>Aktenzeichen der Beschlüsse von Investitionsmaßnahmen gemäß § 23 ARegV, die über den 31.12.2022 hinausgehen bzw. für die vor Einreichung der Daten ein Verlängerungsantrag bei der Bundesnetzagentur gestellt wurde</t>
  </si>
  <si>
    <t>Fremdnutzungsanteil(e) am Rohrvolumen</t>
  </si>
  <si>
    <t>Summe Fremdnutzungsanteil(e) am Rohrvolumen</t>
  </si>
  <si>
    <t>Leitungslänge inkl. Fremdnutzung, Biogas und Invest.</t>
  </si>
  <si>
    <t>Summe Leitungslänge inkl. Fremdnutzung, Biogas und Invest.</t>
  </si>
  <si>
    <t>Leitungslänge aufgrund von Biogaseinspeisung</t>
  </si>
  <si>
    <t>Summe Leitungslänge aufgrund von Biogaseinspeisung</t>
  </si>
  <si>
    <t>Rohrvolumen aufgrund von Biogaseinspeisung</t>
  </si>
  <si>
    <t>Summe Rohrvolumen aufgrund von Biogaseinspeisung</t>
  </si>
  <si>
    <t>Rohrvolumen der Leitung
in m³</t>
  </si>
  <si>
    <t>EntryNKP: Einspeisung aus vorgelagertem oder benachbartem FNB- oder VNB-Netz</t>
  </si>
  <si>
    <t>EntryGÜP: Einspeisung aus Grenzübergangspunkt</t>
  </si>
  <si>
    <t>EntryMÜP: Einspeisung aus Marktgebietsübergangspunkt</t>
  </si>
  <si>
    <t>EntryProduktion: Einspeisung aus Produktionsanlagen ohne Biogas</t>
  </si>
  <si>
    <t>EntryBiogas: Einspeisung aus Biogasanlagen</t>
  </si>
  <si>
    <t>ExitNKPFNB: Ausspeisung in ein nachgelagertes oder benachbartes FNB-Netz</t>
  </si>
  <si>
    <t>ExitNKPVNB: Ausspeisung in ein nachgelagertes VNB-Netz</t>
  </si>
  <si>
    <t>ExitGÜP: Ausspeisung am Grenzübergangspunkt</t>
  </si>
  <si>
    <t>ExitMÜP: Ausspeisung am Marktgebietsübergangspunkt</t>
  </si>
  <si>
    <t>ExitLetztverbraucher: Ausspeisung an Letztverbraucher</t>
  </si>
  <si>
    <t>ExitSpeicher: Ausspeisung in externe Speicheranlagen</t>
  </si>
  <si>
    <t>Nummern Konsistenzprüfung</t>
  </si>
  <si>
    <t>17.2</t>
  </si>
  <si>
    <t>17.3</t>
  </si>
  <si>
    <t>17.4</t>
  </si>
  <si>
    <t>17.5</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</si>
  <si>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</si>
  <si>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</si>
  <si>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</si>
  <si>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</si>
  <si>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</si>
  <si>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</si>
  <si>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</si>
  <si>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</si>
  <si>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</si>
  <si>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</si>
  <si>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</si>
  <si>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</si>
  <si>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</si>
  <si>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</si>
  <si>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</si>
  <si>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</si>
  <si>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</si>
  <si>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</si>
  <si>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</si>
  <si>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</si>
  <si>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</si>
  <si>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</si>
  <si>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</si>
  <si>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</si>
  <si>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</si>
  <si>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</si>
  <si>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</si>
  <si>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</si>
  <si>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</si>
  <si>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</si>
  <si>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</si>
  <si>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</si>
  <si>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</si>
  <si>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</si>
  <si>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</si>
  <si>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</si>
  <si>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</si>
  <si>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</si>
  <si>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</si>
  <si>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</si>
  <si>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</si>
  <si>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</si>
  <si>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</si>
  <si>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</si>
  <si>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</si>
  <si>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</si>
  <si>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</si>
  <si>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</si>
  <si>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</si>
  <si>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</si>
  <si>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</si>
  <si>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</si>
  <si>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</si>
  <si>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</si>
  <si>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</si>
  <si>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</si>
  <si>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</si>
  <si>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</si>
  <si>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</si>
  <si>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</si>
  <si>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</si>
  <si>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</si>
  <si>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</si>
  <si>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</si>
  <si>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</si>
  <si>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</si>
  <si>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</si>
  <si>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</si>
  <si>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</si>
  <si>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</si>
  <si>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</si>
  <si>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</si>
  <si>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</si>
  <si>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</si>
  <si>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</si>
  <si>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</si>
  <si>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</si>
  <si>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</si>
  <si>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</si>
  <si>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</si>
  <si>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</si>
  <si>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</si>
  <si>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</si>
  <si>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</si>
  <si>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</si>
  <si>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</si>
  <si>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</si>
  <si>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</si>
  <si>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</si>
  <si>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</si>
  <si>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</si>
  <si>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</si>
  <si>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</si>
  <si>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</si>
  <si>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17.100</t>
  </si>
  <si>
    <t>17.101</t>
  </si>
  <si>
    <t>17.102</t>
  </si>
  <si>
    <t>17.103</t>
  </si>
  <si>
    <t>17.104</t>
  </si>
  <si>
    <t>17.105</t>
  </si>
  <si>
    <t>17.106</t>
  </si>
  <si>
    <t>17.107</t>
  </si>
  <si>
    <t>17.108</t>
  </si>
  <si>
    <t>17.109</t>
  </si>
  <si>
    <t>17.110</t>
  </si>
  <si>
    <t>17.111</t>
  </si>
  <si>
    <t>17.112</t>
  </si>
  <si>
    <t>17.113</t>
  </si>
  <si>
    <t>17.114</t>
  </si>
  <si>
    <t>17.115</t>
  </si>
  <si>
    <t>17.116</t>
  </si>
  <si>
    <t>17.117</t>
  </si>
  <si>
    <t>17.118</t>
  </si>
  <si>
    <t>17.119</t>
  </si>
  <si>
    <t>17.120</t>
  </si>
  <si>
    <t>17.121</t>
  </si>
  <si>
    <t>17.122</t>
  </si>
  <si>
    <t>17.123</t>
  </si>
  <si>
    <t>17.124</t>
  </si>
  <si>
    <t>17.125</t>
  </si>
  <si>
    <t>17.126</t>
  </si>
  <si>
    <t>17.127</t>
  </si>
  <si>
    <t>17.128</t>
  </si>
  <si>
    <t>17.129</t>
  </si>
  <si>
    <t>17.130</t>
  </si>
  <si>
    <t>17.131</t>
  </si>
  <si>
    <t>17.132</t>
  </si>
  <si>
    <t>17.133</t>
  </si>
  <si>
    <t>17.134</t>
  </si>
  <si>
    <t>17.135</t>
  </si>
  <si>
    <t>17.136</t>
  </si>
  <si>
    <t>17.137</t>
  </si>
  <si>
    <t>17.138</t>
  </si>
  <si>
    <t>17.139</t>
  </si>
  <si>
    <t>17.140</t>
  </si>
  <si>
    <t>17.141</t>
  </si>
  <si>
    <t>17.142</t>
  </si>
  <si>
    <t>17.143</t>
  </si>
  <si>
    <t>17.144</t>
  </si>
  <si>
    <t>17.145</t>
  </si>
  <si>
    <t>17.146</t>
  </si>
  <si>
    <t>17.147</t>
  </si>
  <si>
    <t>17.148</t>
  </si>
  <si>
    <t>17.149</t>
  </si>
  <si>
    <t>17.150</t>
  </si>
  <si>
    <t>17.151</t>
  </si>
  <si>
    <t>17.152</t>
  </si>
  <si>
    <t>17.153</t>
  </si>
  <si>
    <t>17.154</t>
  </si>
  <si>
    <t>17.155</t>
  </si>
  <si>
    <t>17.156</t>
  </si>
  <si>
    <t>17.157</t>
  </si>
  <si>
    <t>17.158</t>
  </si>
  <si>
    <t>17.159</t>
  </si>
  <si>
    <t>17.160</t>
  </si>
  <si>
    <t>17.161</t>
  </si>
  <si>
    <t>17.162</t>
  </si>
  <si>
    <t>17.163</t>
  </si>
  <si>
    <t>17.164</t>
  </si>
  <si>
    <t>17.165</t>
  </si>
  <si>
    <t>17.166</t>
  </si>
  <si>
    <t>17.167</t>
  </si>
  <si>
    <t>17.168</t>
  </si>
  <si>
    <t>17.169</t>
  </si>
  <si>
    <t>17.170</t>
  </si>
  <si>
    <t>17.171</t>
  </si>
  <si>
    <t>17.172</t>
  </si>
  <si>
    <t>17.173</t>
  </si>
  <si>
    <t>17.174</t>
  </si>
  <si>
    <t>17.175</t>
  </si>
  <si>
    <t>17.176</t>
  </si>
  <si>
    <t>17.177</t>
  </si>
  <si>
    <t>17.178</t>
  </si>
  <si>
    <t>17.179</t>
  </si>
  <si>
    <t>17.180</t>
  </si>
  <si>
    <t>17.181</t>
  </si>
  <si>
    <t>17.182</t>
  </si>
  <si>
    <t>17.183</t>
  </si>
  <si>
    <t>17.184</t>
  </si>
  <si>
    <t>17.185</t>
  </si>
  <si>
    <t>17.186</t>
  </si>
  <si>
    <t>17.187</t>
  </si>
  <si>
    <t>17.188</t>
  </si>
  <si>
    <t>17.189</t>
  </si>
  <si>
    <t>17.190</t>
  </si>
  <si>
    <t>17.191</t>
  </si>
  <si>
    <t>17.192</t>
  </si>
  <si>
    <t>17.193</t>
  </si>
  <si>
    <t>17.194</t>
  </si>
  <si>
    <t>17.195</t>
  </si>
  <si>
    <t>17.196</t>
  </si>
  <si>
    <t>17.197</t>
  </si>
  <si>
    <t>17.198</t>
  </si>
  <si>
    <t>17.199</t>
  </si>
  <si>
    <t>17.200</t>
  </si>
  <si>
    <t>17.201</t>
  </si>
  <si>
    <t>17.202</t>
  </si>
  <si>
    <t>17.203</t>
  </si>
  <si>
    <t>17.204</t>
  </si>
  <si>
    <t>17.205</t>
  </si>
  <si>
    <t>17.206</t>
  </si>
  <si>
    <t>17.207</t>
  </si>
  <si>
    <t>17.208</t>
  </si>
  <si>
    <t>17.209</t>
  </si>
  <si>
    <t>17.210</t>
  </si>
  <si>
    <t>17.211</t>
  </si>
  <si>
    <t>17.212</t>
  </si>
  <si>
    <t>17.213</t>
  </si>
  <si>
    <t>17.214</t>
  </si>
  <si>
    <t>17.215</t>
  </si>
  <si>
    <t>17.216</t>
  </si>
  <si>
    <t>17.217</t>
  </si>
  <si>
    <t>17.218</t>
  </si>
  <si>
    <t>17.219</t>
  </si>
  <si>
    <t>17.220</t>
  </si>
  <si>
    <t>17.221</t>
  </si>
  <si>
    <t>17.222</t>
  </si>
  <si>
    <t>17.223</t>
  </si>
  <si>
    <t>17.224</t>
  </si>
  <si>
    <t>17.225</t>
  </si>
  <si>
    <t>17.226</t>
  </si>
  <si>
    <t>17.227</t>
  </si>
  <si>
    <t>17.228</t>
  </si>
  <si>
    <t>17.229</t>
  </si>
  <si>
    <t>17.230</t>
  </si>
  <si>
    <t>17.231</t>
  </si>
  <si>
    <t>17.232</t>
  </si>
  <si>
    <t>17.233</t>
  </si>
  <si>
    <t>17.234</t>
  </si>
  <si>
    <t>17.235</t>
  </si>
  <si>
    <t>17.236</t>
  </si>
  <si>
    <t>17.237</t>
  </si>
  <si>
    <t>17.238</t>
  </si>
  <si>
    <t>17.239</t>
  </si>
  <si>
    <t>17.240</t>
  </si>
  <si>
    <t>17.241</t>
  </si>
  <si>
    <t>17.242</t>
  </si>
  <si>
    <t>17.243</t>
  </si>
  <si>
    <t>17.244</t>
  </si>
  <si>
    <t>17.245</t>
  </si>
  <si>
    <t>17.246</t>
  </si>
  <si>
    <t>Nummern für die Tabellenblätter
II Verdichter
II NKP und NAP
Konsistenzprüfung</t>
  </si>
  <si>
    <r>
      <t xml:space="preserve">Standort-ID
</t>
    </r>
    <r>
      <rPr>
        <sz val="11"/>
        <color indexed="8"/>
        <rFont val="Segoe UI"/>
        <family val="2"/>
      </rPr>
      <t>Dropdown-Vorgabe beachten</t>
    </r>
  </si>
  <si>
    <r>
      <t xml:space="preserve">Standort-ID
Endstandort
</t>
    </r>
    <r>
      <rPr>
        <sz val="11"/>
        <color indexed="8"/>
        <rFont val="Segoe UI"/>
        <family val="2"/>
      </rPr>
      <t>Dropdown-Vorgabe beachten</t>
    </r>
  </si>
  <si>
    <r>
      <t xml:space="preserve">Standort-ID
Anfangsstandort
</t>
    </r>
    <r>
      <rPr>
        <sz val="11"/>
        <color indexed="8"/>
        <rFont val="Segoe UI"/>
        <family val="2"/>
      </rPr>
      <t>Dropdown-Vorgabe beachten</t>
    </r>
  </si>
  <si>
    <r>
      <t xml:space="preserve">Leitung aufgrund von Biogaseinspeisung
</t>
    </r>
    <r>
      <rPr>
        <sz val="11"/>
        <color indexed="8"/>
        <rFont val="Segoe UI"/>
        <family val="2"/>
      </rPr>
      <t>Dropdown-Vorgabe beachten</t>
    </r>
  </si>
  <si>
    <r>
      <t xml:space="preserve">Aktenzeichen des Beschlusses zur Investitionsmaßnahme
</t>
    </r>
    <r>
      <rPr>
        <sz val="11"/>
        <color indexed="8"/>
        <rFont val="Segoe UI"/>
        <family val="2"/>
      </rPr>
      <t>Dropdown-Vorgabe beachten</t>
    </r>
  </si>
  <si>
    <r>
      <t xml:space="preserve">Leitung aufgrund von Investitionsmaßnahmen gemäß § 23 ARegV </t>
    </r>
    <r>
      <rPr>
        <sz val="11"/>
        <color indexed="8"/>
        <rFont val="Segoe UI"/>
        <family val="2"/>
      </rPr>
      <t>(die über den 31.12.2022 hinausgehen) bzw. für die vor Einreichung der Daten ein Verlängerungsantrag bei der Bundesnetzagentur gestellt wurde
Dropdown-Vorgabe beachten</t>
    </r>
  </si>
  <si>
    <r>
      <t xml:space="preserve">Druckregler aufgrund von Biogaseinspeisung
</t>
    </r>
    <r>
      <rPr>
        <sz val="11"/>
        <color indexed="8"/>
        <rFont val="Segoe UI"/>
        <family val="2"/>
      </rPr>
      <t>Dropdown-Vorgabe beachten</t>
    </r>
  </si>
  <si>
    <r>
      <t xml:space="preserve">Druckregler aufgrund von Investitionsmaßnahmen gemäß § 23 ARegV </t>
    </r>
    <r>
      <rPr>
        <sz val="11"/>
        <color indexed="8"/>
        <rFont val="Segoe UI"/>
        <family val="2"/>
      </rPr>
      <t>(die über den 31.12.2022 hinausgehen) bzw. für die vor Einreichung der Daten ein Verlängerungsantrag bei der Bundesnetzagentur gestellt wurde
Dropdown-Vorgabe beachten</t>
    </r>
  </si>
  <si>
    <r>
      <t xml:space="preserve">Verdichter aufgrund von Biogaseinspeisung
</t>
    </r>
    <r>
      <rPr>
        <sz val="11"/>
        <color indexed="8"/>
        <rFont val="Segoe UI"/>
        <family val="2"/>
      </rPr>
      <t>Dropdown-Vorgabe beachten</t>
    </r>
  </si>
  <si>
    <r>
      <t xml:space="preserve">Verdichter aufgrund von Investitionsmaßnahmen gemäß § 23 ARegV </t>
    </r>
    <r>
      <rPr>
        <sz val="11"/>
        <color indexed="8"/>
        <rFont val="Segoe UI"/>
        <family val="2"/>
      </rPr>
      <t>(die über den 31.12.2022 hinausgehen) bzw. für die vor Einreichung der Daten ein Verlängerungsantrag bei der Bundesnetzagentur gestellt wurde
Dropdown-Vorgabe beachten</t>
    </r>
  </si>
  <si>
    <r>
      <t xml:space="preserve">NKP- oder NAP aufgrund von Investitionsmaßnahmen gemäß § 23 ARegV </t>
    </r>
    <r>
      <rPr>
        <sz val="11"/>
        <color indexed="8"/>
        <rFont val="Segoe UI"/>
        <family val="2"/>
      </rPr>
      <t>(die über den 31.12.2022 hinausgehen) bzw. für die vor Einreichung der Daten ein Verlängerungsantrag bei der Bundesnetzagentur gestellt wurde
Dropdown-Vorgabe beachten</t>
    </r>
  </si>
  <si>
    <t>Hinweis: Bitte ordnen Sie jeden Knoten anhand seiner ID einem Standort (Standort-ID) zu.
Sollten die vorgegebenen Zeilen für Ihre Angaben nicht ausreichend sein, so markieren Sie die letzte Zeile (Linksklick auf die Zeilennummer 506).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</si>
  <si>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Bitte ordnen Sie jeden Stützpunkt anhand seiner ID einem Standort (Standort-ID) zu.
Sollten die vorgegebenen Zeilen für Ihre Angaben nicht ausreichend sein, so markieren Sie die letzte Zeile (Linksklick auf die Zeilennummer 506).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</si>
  <si>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Bitte ordnen Sie jeder Leitung anhand ihrer ID einem Anfang- und Endstandort (Standort-ID) zu.
Sollten die vorgegebenen Zeilen für Ihre Angaben nicht ausreichend sein, so markieren Sie die letzte Zeile (Linksklick auf die Zeilennummer 507).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</si>
  <si>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Bitte ordnen Sie jeden Druckregler anhand seiner ID einem Standort (Standort-ID) zu.
Sollten die vorgegebenen Zeilen für Ihre Angaben nicht ausreichend sein, so markieren Sie die letzte Zeile (Linksklick auf die Zeilennummer 506).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</si>
  <si>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Bitte ordnen Sie jeden Verdichter anhand seiner ID einem Standort (Standort-ID) zu.
Sollten die vorgegebenen Zeilen für Ihre Angaben nicht ausreichend sein, so markieren Sie die letzte Zeile (Linksklick auf die Zeilennummer 506).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</si>
  <si>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Bitte ordnen Sie jeden NKP und jeden NAP anhand seiner ID einem Standort (Standort-ID) zu.
Sollten die vorgegebenen Zeilen für Ihre Angaben nicht ausreichend sein, so markieren Sie die letzte Zeile (Linksklick auf die Zeilennummer 506).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</si>
  <si>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t>Hinweis: Sollten die vorgegebenen Zeilen für Ihre Angaben nicht ausreichend sein, so markieren Sie die letzte Zeile (Linksklick auf die Zeilennummer 106).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</si>
  <si>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r>
      <t xml:space="preserve">Gasqualität
</t>
    </r>
    <r>
      <rPr>
        <sz val="11"/>
        <color indexed="8"/>
        <rFont val="Segoe UI"/>
        <family val="2"/>
      </rPr>
      <t>Dropdown-Vorgabe beachten</t>
    </r>
  </si>
  <si>
    <r>
      <t>Durchfluss
(Maximal zulässige Stunden(nenn)leistung) 
in m</t>
    </r>
    <r>
      <rPr>
        <b/>
        <vertAlign val="subscript"/>
        <sz val="11"/>
        <color indexed="8"/>
        <rFont val="Segoe UI"/>
        <family val="2"/>
      </rPr>
      <t>n</t>
    </r>
    <r>
      <rPr>
        <b/>
        <sz val="11"/>
        <color indexed="8"/>
        <rFont val="Segoe UI"/>
        <family val="2"/>
      </rPr>
      <t>³/h</t>
    </r>
  </si>
  <si>
    <t>Hinweis: Sollten die vorgegebenen Zeilen für Ihre Angaben nicht ausreichend sein, so markieren Sie die letzte Zeile (Linksklick auf die Zeilennummer 507). Anschließend klicken Sie mit der linken Maustaste auf das kleine Quadrat links unten in der Markierung und halten die Maustaste gedrückt. Nun ziehen Sie die Maus in Richtung unteren Bildschirmrand und fügen so beliebig viele neue Zeilen hinzu.
Die laufenden Nummern in Spalte B dürfen nicht verändert oder gelöscht werden, mit Ausnahme des o. g. Hinzufügens von Zeilen.</t>
  </si>
  <si>
    <r>
      <t xml:space="preserve">Fremdnutzungsanteil(e) an der verwendete Treibenergie
in MWh
</t>
    </r>
    <r>
      <rPr>
        <sz val="11"/>
        <color indexed="8"/>
        <rFont val="Segoe UI"/>
        <family val="2"/>
      </rPr>
      <t>Soll anhand des tatsächlichen Anteils an der Kostentragung für die Treibenergie ermittelt werden</t>
    </r>
  </si>
  <si>
    <t>NETRA</t>
  </si>
  <si>
    <r>
      <t xml:space="preserve">Unternehmensname der/des anderen Netzbetreiber(s)
</t>
    </r>
    <r>
      <rPr>
        <sz val="11"/>
        <color indexed="8"/>
        <rFont val="Segoe UI"/>
        <family val="2"/>
      </rPr>
      <t>Beispiel: Name FNB1;Name FNB2;Name VNB1</t>
    </r>
  </si>
  <si>
    <t>Auslegungsdruck bei Leitungen bzw. Leitungsabschnitten
in bar(g)</t>
  </si>
  <si>
    <t>Ausgangsdruck
(Auslegungsdruck)
in bar(g)</t>
  </si>
  <si>
    <t>Eingangsdruck
(Auslegungsdruck)
in bar(g)</t>
  </si>
  <si>
    <t>Anschlussdruckebene (Auslegungsdruck)
in bar(g)
Dropdown-Vorgabe beachten</t>
  </si>
  <si>
    <r>
      <t xml:space="preserve">Knotentyp
[R, V, K, A, N]
</t>
    </r>
    <r>
      <rPr>
        <sz val="11"/>
        <color indexed="8"/>
        <rFont val="Segoe UI"/>
        <family val="2"/>
      </rPr>
      <t>Dropdown-Vorgabe beachten</t>
    </r>
  </si>
  <si>
    <t>Anlage F2 (Stand: 06.01.2021) - Datenerhebungsbogen zur Durchführung des Effizienzvergleichs der Fernleitungsnetzbetreiber für die vierte Regulierungsperiode</t>
  </si>
  <si>
    <t>EntrySpeicher: Einspeisung aus externen Speicheranlagen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</si>
</sst>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_-;\-* #,##0.00\ _€_-;_-* &quot;-&quot;??\ _€_-;_-@_-"/>
    <numFmt numFmtId="165" formatCode="_([$€]* #,##0.00_);_([$€]* \(#,##0.00\);_([$€]* &quot;-&quot;??_);_(@_)"/>
    <numFmt numFmtId="166" formatCode="#,##0.00####"/>
    <numFmt numFmtId="167" formatCode="#,##0.000"/>
    <numFmt numFmtId="168" formatCode="dd\.mm\.yyyy"/>
  </numFmts>
  <fonts count="40" x14ac:knownFonts="1">
    <font>
      <sz val="11"/>
      <color theme="1"/>
      <name val="Segoe U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Segoe UI"/>
      <family val="2"/>
    </font>
    <font>
      <b/>
      <sz val="17"/>
      <color theme="0"/>
      <name val="Segoe UI"/>
      <family val="2"/>
    </font>
    <font>
      <sz val="17"/>
      <color theme="0"/>
      <name val="Segoe UI"/>
      <family val="2"/>
    </font>
    <font>
      <b/>
      <sz val="11"/>
      <color theme="1"/>
      <name val="Segoe UI"/>
      <family val="2"/>
    </font>
    <font>
      <sz val="9"/>
      <color theme="1"/>
      <name val="Segoe UI"/>
      <family val="2"/>
    </font>
    <font>
      <sz val="10"/>
      <name val="Arial"/>
      <family val="2"/>
    </font>
    <font>
      <sz val="10"/>
      <name val="Arial"/>
      <family val="2"/>
    </font>
    <font>
      <b/>
      <sz val="19"/>
      <color theme="0"/>
      <name val="Segoe UI"/>
      <family val="2"/>
    </font>
    <font>
      <sz val="11"/>
      <color theme="0"/>
      <name val="Segoe UI"/>
      <family val="2"/>
    </font>
    <font>
      <u/>
      <sz val="11"/>
      <color theme="10"/>
      <name val="Segoe UI"/>
      <family val="2"/>
    </font>
    <font>
      <vertAlign val="subscript"/>
      <sz val="11"/>
      <color theme="1"/>
      <name val="Segoe UI"/>
      <family val="2"/>
    </font>
    <font>
      <b/>
      <sz val="11"/>
      <name val="Segoe UI"/>
      <family val="2"/>
    </font>
    <font>
      <b/>
      <sz val="11"/>
      <color theme="0"/>
      <name val="Segoe UI"/>
      <family val="2"/>
    </font>
    <font>
      <b/>
      <vertAlign val="subscript"/>
      <sz val="11"/>
      <name val="Segoe UI"/>
      <family val="2"/>
    </font>
    <font>
      <sz val="11"/>
      <name val="Segoe UI"/>
      <family val="2"/>
    </font>
    <font>
      <sz val="10"/>
      <name val="Arial"/>
      <family val="2"/>
    </font>
    <font>
      <sz val="10"/>
      <color theme="1"/>
      <name val="Verdana"/>
      <family val="2"/>
    </font>
    <font>
      <b/>
      <u/>
      <sz val="11"/>
      <color theme="1"/>
      <name val="Segoe UI"/>
      <family val="2"/>
    </font>
    <font>
      <b/>
      <sz val="17"/>
      <color indexed="9"/>
      <name val="Segoe UI"/>
      <family val="2"/>
    </font>
    <font>
      <b/>
      <sz val="11"/>
      <color indexed="8"/>
      <name val="Segoe UI"/>
      <family val="2"/>
    </font>
    <font>
      <b/>
      <vertAlign val="subscript"/>
      <sz val="11"/>
      <color indexed="8"/>
      <name val="Segoe UI"/>
      <family val="2"/>
    </font>
    <font>
      <sz val="14"/>
      <name val="Segoe UI"/>
      <family val="2"/>
    </font>
    <font>
      <sz val="14"/>
      <color theme="1"/>
      <name val="Segoe UI"/>
      <family val="2"/>
    </font>
    <font>
      <sz val="15"/>
      <color theme="0"/>
      <name val="Segoe UI"/>
      <family val="2"/>
    </font>
    <font>
      <u/>
      <sz val="15"/>
      <color theme="0"/>
      <name val="Segoe UI"/>
      <family val="2"/>
    </font>
    <font>
      <b/>
      <sz val="14"/>
      <color rgb="FFFF0000"/>
      <name val="Segoe UI"/>
      <family val="2"/>
    </font>
    <font>
      <b/>
      <sz val="14"/>
      <color theme="1"/>
      <name val="Segoe UI"/>
      <family val="2"/>
    </font>
    <font>
      <sz val="11"/>
      <color indexed="8"/>
      <name val="Segoe UI"/>
      <family val="2"/>
    </font>
    <font>
      <sz val="30"/>
      <color theme="1"/>
      <name val="Segoe UI"/>
      <family val="2"/>
    </font>
    <font>
      <b/>
      <vertAlign val="subscript"/>
      <sz val="11"/>
      <color theme="1"/>
      <name val="Segoe UI"/>
      <family val="2"/>
    </font>
  </fonts>
  <fills count="8">
    <fill>
      <patternFill patternType="none"/>
    </fill>
    <fill>
      <patternFill patternType="gray125"/>
    </fill>
    <fill>
      <patternFill patternType="solid">
        <fgColor rgb="FF417DBE"/>
        <bgColor indexed="64"/>
      </patternFill>
    </fill>
    <fill>
      <patternFill patternType="solid">
        <fgColor theme="0"/>
        <bgColor indexed="64"/>
      </patternFill>
    </fill>
    <fill>
      <patternFill patternType="solid">
        <fgColor rgb="FFFFFFFF"/>
        <bgColor indexed="64"/>
      </patternFill>
    </fill>
    <fill>
      <patternFill patternType="solid">
        <fgColor rgb="FFDCE1E4"/>
        <bgColor rgb="FFB9C3C8"/>
      </patternFill>
    </fill>
    <fill>
      <patternFill patternType="solid">
        <fgColor theme="8" tint="0.79998168889431442"/>
        <bgColor indexed="64"/>
      </patternFill>
    </fill>
    <fill>
      <patternFill patternType="solid">
        <fgColor rgb="FFDCE1E4"/>
        <bgColor indexed="64"/>
      </patternFill>
    </fill>
  </fills>
  <borders count="5">
    <border>
      <left/>
      <right/>
      <top/>
      <bottom/>
      <diagonal/>
    </border>
    <border>
      <left/>
      <right/>
      <top/>
      <bottom style="thin">
        <color rgb="FF96A5AD"/>
      </bottom>
      <diagonal/>
    </border>
    <border>
      <left/>
      <right/>
      <top style="thin">
        <color rgb="FF96A5AD"/>
      </top>
      <bottom style="thin">
        <color rgb="FF96A5AD"/>
      </bottom>
      <diagonal/>
    </border>
    <border>
      <left/>
      <right/>
      <top style="thin">
        <color rgb="FF96A5AD"/>
      </top>
      <bottom/>
      <diagonal/>
    </border>
    <border>
      <left style="medium">
        <color indexed="64"/>
      </left>
      <right style="medium">
        <color indexed="64"/>
      </right>
      <top style="medium">
        <color indexed="64"/>
      </top>
      <bottom style="medium">
        <color indexed="64"/>
      </bottom>
      <diagonal/>
    </border>
  </borders>
  <cellStyleXfs count="347">
    <xf numFmtId="0" fontId="0" fillId="0" borderId="0"/>
    <xf numFmtId="0" fontId="15" fillId="0" borderId="0">
      <alignment wrapText="1"/>
    </xf>
    <xf numFmtId="0" fontId="15" fillId="0" borderId="0">
      <alignment wrapText="1"/>
    </xf>
    <xf numFmtId="0" fontId="15" fillId="0" borderId="0">
      <alignment wrapText="1"/>
    </xf>
    <xf numFmtId="0" fontId="15" fillId="0" borderId="0">
      <alignment wrapText="1"/>
    </xf>
    <xf numFmtId="0" fontId="15" fillId="0" borderId="0">
      <alignment wrapText="1"/>
    </xf>
    <xf numFmtId="165" fontId="15" fillId="0" borderId="0" applyFont="0" applyFill="0" applyBorder="0" applyAlignment="0" applyProtection="0"/>
    <xf numFmtId="49" fontId="15" fillId="0" borderId="0"/>
    <xf numFmtId="0" fontId="16" fillId="0" borderId="0"/>
    <xf numFmtId="0" fontId="19" fillId="0" borderId="0" applyNumberFormat="0" applyFill="0" applyBorder="0" applyAlignment="0" applyProtection="0"/>
    <xf numFmtId="0" fontId="25" fillId="0" borderId="0"/>
    <xf numFmtId="0" fontId="15" fillId="0" borderId="0"/>
    <xf numFmtId="0" fontId="15" fillId="0" borderId="0"/>
    <xf numFmtId="0" fontId="9" fillId="0" borderId="0"/>
    <xf numFmtId="0" fontId="15" fillId="0" borderId="0"/>
    <xf numFmtId="9" fontId="9" fillId="0" borderId="0" applyFont="0" applyFill="0" applyBorder="0" applyAlignment="0" applyProtection="0"/>
    <xf numFmtId="0" fontId="9" fillId="0" borderId="0"/>
    <xf numFmtId="0" fontId="9" fillId="0" borderId="0"/>
    <xf numFmtId="0" fontId="26" fillId="0" borderId="0"/>
    <xf numFmtId="0" fontId="15"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5" fillId="0" borderId="0"/>
    <xf numFmtId="0" fontId="10" fillId="0" borderId="0"/>
    <xf numFmtId="0" fontId="19" fillId="0" borderId="0" applyNumberForma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10" fillId="0" borderId="0"/>
    <xf numFmtId="0" fontId="4" fillId="0" borderId="0"/>
    <xf numFmtId="0" fontId="3" fillId="0" borderId="0"/>
    <xf numFmtId="0" fontId="15" fillId="0" borderId="0"/>
    <xf numFmtId="9" fontId="3" fillId="0" borderId="0" applyFont="0" applyFill="0" applyBorder="0" applyAlignment="0" applyProtection="0"/>
    <xf numFmtId="0" fontId="3" fillId="0" borderId="0"/>
    <xf numFmtId="0" fontId="3" fillId="0" borderId="0"/>
    <xf numFmtId="0" fontId="15"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15"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15"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15" fillId="0" borderId="0"/>
    <xf numFmtId="0" fontId="15"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296">
    <xf numFmtId="0" fontId="0" fillId="0" borderId="0" xfId="0"/>
    <xf numFmtId="0" fontId="0" fillId="0" borderId="0" xfId="0" applyFont="1"/>
    <xf numFmtId="0" fontId="0" fillId="0" borderId="0" xfId="0"/>
    <xf numFmtId="0" fontId="11" fillId="2" borderId="0" xfId="0" applyFont="1" applyFill="1" applyAlignment="1">
      <alignment vertical="top"/>
    </xf>
    <xf numFmtId="0" fontId="12" fillId="2" borderId="0" xfId="0" applyFont="1" applyFill="1" applyAlignment="1">
      <alignment vertical="top"/>
    </xf>
    <xf numFmtId="0" fontId="11" fillId="2" borderId="0" xfId="0" applyFont="1" applyFill="1" applyBorder="1" applyAlignment="1">
      <alignment vertical="top"/>
    </xf>
    <xf numFmtId="0" fontId="0" fillId="0" borderId="0" xfId="0" applyAlignment="1">
      <alignment wrapText="1"/>
    </xf>
    <xf numFmtId="0" fontId="0" fillId="0" borderId="0" xfId="0" applyFont="1" applyBorder="1"/>
    <xf numFmtId="0" fontId="11" fillId="2" borderId="0" xfId="0" applyNumberFormat="1" applyFont="1" applyFill="1" applyAlignment="1">
      <alignment horizontal="left" vertical="top"/>
    </xf>
    <xf numFmtId="1" fontId="13" fillId="0" borderId="0" xfId="0" applyNumberFormat="1" applyFont="1" applyFill="1" applyBorder="1" applyAlignment="1">
      <alignment vertical="top" wrapText="1"/>
    </xf>
    <xf numFmtId="0" fontId="0" fillId="0" borderId="0" xfId="0" applyBorder="1" applyAlignment="1">
      <alignment wrapText="1"/>
    </xf>
    <xf numFmtId="14" fontId="10" fillId="0" borderId="1" xfId="0" applyNumberFormat="1" applyFont="1" applyFill="1" applyBorder="1" applyAlignment="1" applyProtection="1">
      <alignment horizontal="left" vertical="top"/>
      <protection locked="0"/>
    </xf>
    <xf numFmtId="49" fontId="0" fillId="0" borderId="1" xfId="0" applyNumberFormat="1" applyFont="1" applyFill="1" applyBorder="1" applyAlignment="1" applyProtection="1">
      <alignment horizontal="left" vertical="top"/>
      <protection locked="0"/>
    </xf>
    <xf numFmtId="1" fontId="0" fillId="0" borderId="2" xfId="0" applyNumberFormat="1" applyFont="1" applyFill="1" applyBorder="1" applyAlignment="1" applyProtection="1">
      <alignment horizontal="left" vertical="top"/>
      <protection locked="0"/>
    </xf>
    <xf numFmtId="0" fontId="10" fillId="0" borderId="1" xfId="0" applyNumberFormat="1" applyFont="1" applyFill="1" applyBorder="1" applyAlignment="1" applyProtection="1">
      <alignment horizontal="left" vertical="center" wrapText="1"/>
      <protection locked="0"/>
    </xf>
    <xf numFmtId="0" fontId="0" fillId="0" borderId="0" xfId="0" applyNumberFormat="1" applyAlignment="1" applyProtection="1">
      <alignment horizontal="left" vertical="center"/>
      <protection locked="0"/>
    </xf>
    <xf numFmtId="0" fontId="0" fillId="0" borderId="0" xfId="0" applyAlignment="1" applyProtection="1">
      <alignment horizontal="left" vertical="center"/>
    </xf>
    <xf numFmtId="0" fontId="0" fillId="0" borderId="0" xfId="0" applyFill="1" applyAlignment="1" applyProtection="1">
      <alignment horizontal="left" vertical="center"/>
    </xf>
    <xf numFmtId="0" fontId="11" fillId="0" borderId="0" xfId="0" applyFont="1" applyFill="1" applyAlignment="1" applyProtection="1">
      <alignment horizontal="left" vertical="center"/>
    </xf>
    <xf numFmtId="0" fontId="11" fillId="2" borderId="0" xfId="0" applyFont="1" applyFill="1" applyAlignment="1" applyProtection="1">
      <alignment horizontal="left" vertical="center"/>
    </xf>
    <xf numFmtId="0" fontId="11" fillId="2" borderId="0" xfId="0" applyFont="1" applyFill="1" applyAlignment="1" applyProtection="1">
      <alignment vertical="top"/>
    </xf>
    <xf numFmtId="0" fontId="0" fillId="0" borderId="0" xfId="0" applyFont="1" applyAlignment="1" applyProtection="1">
      <alignment horizontal="left" vertical="center"/>
    </xf>
    <xf numFmtId="1" fontId="13" fillId="0" borderId="0" xfId="0" applyNumberFormat="1" applyFont="1" applyFill="1" applyBorder="1" applyAlignment="1" applyProtection="1">
      <alignment horizontal="left" vertical="top"/>
    </xf>
    <xf numFmtId="0" fontId="0" fillId="0" borderId="0" xfId="0" applyBorder="1" applyAlignment="1" applyProtection="1">
      <alignment horizontal="left" vertical="center"/>
    </xf>
    <xf numFmtId="1" fontId="13" fillId="0" borderId="0" xfId="0" applyNumberFormat="1" applyFont="1" applyFill="1" applyBorder="1" applyAlignment="1" applyProtection="1">
      <alignment horizontal="left" vertical="center"/>
    </xf>
    <xf numFmtId="0" fontId="0" fillId="0" borderId="0" xfId="0" applyAlignment="1" applyProtection="1">
      <alignment horizontal="left" vertical="top"/>
    </xf>
    <xf numFmtId="49" fontId="22" fillId="0" borderId="0" xfId="0" applyNumberFormat="1" applyFont="1" applyAlignment="1" applyProtection="1">
      <alignment horizontal="left" vertical="center"/>
    </xf>
    <xf numFmtId="0" fontId="0" fillId="0" borderId="0" xfId="0" applyProtection="1">
      <protection locked="0"/>
    </xf>
    <xf numFmtId="49" fontId="13" fillId="0" borderId="1" xfId="0" applyNumberFormat="1" applyFont="1" applyFill="1" applyBorder="1" applyAlignment="1" applyProtection="1">
      <alignment vertical="top"/>
      <protection locked="0"/>
    </xf>
    <xf numFmtId="0" fontId="0" fillId="0" borderId="0" xfId="0" applyAlignment="1" applyProtection="1">
      <alignment horizontal="left"/>
      <protection locked="0"/>
    </xf>
    <xf numFmtId="0" fontId="0" fillId="0" borderId="0" xfId="0" applyAlignment="1" applyProtection="1">
      <alignment horizontal="right" vertical="center"/>
      <protection locked="0"/>
    </xf>
    <xf numFmtId="0" fontId="0" fillId="0" borderId="0" xfId="0" applyFont="1" applyProtection="1">
      <protection locked="0"/>
    </xf>
    <xf numFmtId="0" fontId="0" fillId="0" borderId="0" xfId="0" applyFont="1" applyAlignment="1" applyProtection="1">
      <alignment horizontal="right"/>
      <protection locked="0"/>
    </xf>
    <xf numFmtId="0" fontId="0" fillId="0" borderId="0" xfId="0" applyFont="1" applyAlignment="1" applyProtection="1">
      <alignment horizontal="right" vertical="center"/>
      <protection locked="0"/>
    </xf>
    <xf numFmtId="2" fontId="0" fillId="0" borderId="0" xfId="0" applyNumberFormat="1" applyFont="1" applyAlignment="1" applyProtection="1">
      <alignment horizontal="left" vertical="center"/>
      <protection locked="0"/>
    </xf>
    <xf numFmtId="0" fontId="0" fillId="0" borderId="0" xfId="0" applyNumberFormat="1" applyProtection="1">
      <protection locked="0"/>
    </xf>
    <xf numFmtId="0" fontId="0" fillId="0" borderId="0" xfId="0" applyNumberFormat="1" applyAlignment="1" applyProtection="1">
      <alignment horizontal="right" vertical="center"/>
      <protection locked="0"/>
    </xf>
    <xf numFmtId="0" fontId="0" fillId="0" borderId="0" xfId="0" applyNumberFormat="1" applyAlignment="1" applyProtection="1">
      <alignment horizontal="right"/>
      <protection locked="0"/>
    </xf>
    <xf numFmtId="0" fontId="11" fillId="2" borderId="0" xfId="0" applyNumberFormat="1" applyFont="1" applyFill="1" applyAlignment="1" applyProtection="1">
      <alignment horizontal="left" vertical="top"/>
    </xf>
    <xf numFmtId="0" fontId="12" fillId="2" borderId="0" xfId="0" applyFont="1" applyFill="1" applyAlignment="1" applyProtection="1">
      <alignment vertical="top"/>
    </xf>
    <xf numFmtId="0" fontId="11" fillId="2" borderId="0" xfId="0" applyFont="1" applyFill="1" applyBorder="1" applyAlignment="1" applyProtection="1">
      <alignment vertical="top"/>
    </xf>
    <xf numFmtId="0" fontId="11" fillId="0" borderId="0" xfId="0" applyFont="1" applyFill="1" applyAlignment="1" applyProtection="1">
      <alignment vertical="top"/>
    </xf>
    <xf numFmtId="0" fontId="0" fillId="0" borderId="0" xfId="0" applyProtection="1"/>
    <xf numFmtId="0" fontId="0" fillId="0" borderId="0" xfId="0" applyFont="1" applyProtection="1"/>
    <xf numFmtId="0" fontId="0" fillId="0" borderId="0" xfId="0" applyFill="1" applyProtection="1"/>
    <xf numFmtId="1" fontId="13" fillId="0" borderId="0" xfId="0" applyNumberFormat="1" applyFont="1" applyFill="1" applyBorder="1" applyAlignment="1" applyProtection="1">
      <alignment vertical="top" wrapText="1"/>
    </xf>
    <xf numFmtId="0" fontId="0" fillId="0" borderId="0" xfId="0" applyBorder="1" applyAlignment="1" applyProtection="1">
      <alignment wrapText="1"/>
    </xf>
    <xf numFmtId="1" fontId="13" fillId="0" borderId="0" xfId="0" applyNumberFormat="1" applyFont="1" applyFill="1" applyBorder="1" applyAlignment="1" applyProtection="1">
      <alignment horizontal="left" vertical="top" wrapText="1"/>
    </xf>
    <xf numFmtId="1" fontId="21" fillId="0" borderId="0" xfId="0" applyNumberFormat="1" applyFont="1" applyFill="1" applyBorder="1" applyAlignment="1" applyProtection="1">
      <alignment vertical="top" wrapText="1"/>
    </xf>
    <xf numFmtId="0" fontId="0" fillId="0" borderId="0" xfId="0" applyNumberFormat="1" applyAlignment="1" applyProtection="1">
      <alignment vertical="top"/>
      <protection locked="0"/>
    </xf>
    <xf numFmtId="0" fontId="0" fillId="0" borderId="0" xfId="0" applyNumberFormat="1" applyFill="1" applyProtection="1">
      <protection locked="0"/>
    </xf>
    <xf numFmtId="49" fontId="0" fillId="0" borderId="0" xfId="0" applyNumberFormat="1" applyAlignment="1" applyProtection="1">
      <alignment vertical="top"/>
      <protection locked="0"/>
    </xf>
    <xf numFmtId="0" fontId="0" fillId="0" borderId="0" xfId="0" applyNumberFormat="1" applyFill="1" applyBorder="1" applyAlignment="1" applyProtection="1">
      <alignment horizontal="left" vertical="center"/>
      <protection locked="0"/>
    </xf>
    <xf numFmtId="0" fontId="0" fillId="0" borderId="0" xfId="0" applyNumberFormat="1" applyFill="1" applyAlignment="1" applyProtection="1">
      <alignment horizontal="left" vertical="center"/>
      <protection locked="0"/>
    </xf>
    <xf numFmtId="0" fontId="0" fillId="0" borderId="1" xfId="0" applyNumberFormat="1" applyFont="1" applyFill="1" applyBorder="1" applyAlignment="1" applyProtection="1">
      <alignment horizontal="left" vertical="top" wrapText="1"/>
      <protection locked="0"/>
    </xf>
    <xf numFmtId="49" fontId="0" fillId="0" borderId="0" xfId="0" applyNumberFormat="1" applyFont="1" applyAlignment="1" applyProtection="1">
      <alignment horizontal="left" vertical="top" wrapText="1"/>
      <protection locked="0"/>
    </xf>
    <xf numFmtId="0" fontId="13" fillId="0" borderId="0" xfId="0" applyFont="1" applyAlignment="1" applyProtection="1">
      <alignment vertical="top"/>
    </xf>
    <xf numFmtId="49" fontId="13" fillId="0" borderId="0" xfId="0" applyNumberFormat="1" applyFont="1" applyAlignment="1" applyProtection="1">
      <alignment horizontal="left" vertical="top"/>
    </xf>
    <xf numFmtId="49" fontId="0" fillId="0" borderId="0" xfId="0" applyNumberFormat="1" applyFont="1" applyAlignment="1" applyProtection="1">
      <alignment horizontal="left" vertical="top"/>
    </xf>
    <xf numFmtId="49" fontId="0" fillId="0" borderId="0" xfId="0" applyNumberFormat="1" applyProtection="1"/>
    <xf numFmtId="0" fontId="0" fillId="0" borderId="0" xfId="0"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0" xfId="0" applyBorder="1" applyAlignment="1" applyProtection="1">
      <alignment horizontal="right" vertical="center"/>
      <protection locked="0"/>
    </xf>
    <xf numFmtId="0" fontId="0" fillId="0" borderId="0" xfId="0" applyFill="1" applyBorder="1" applyProtection="1">
      <protection locked="0"/>
    </xf>
    <xf numFmtId="0" fontId="0" fillId="0" borderId="0" xfId="0" applyFill="1" applyBorder="1" applyAlignment="1" applyProtection="1">
      <alignment horizontal="left" vertical="center"/>
      <protection locked="0"/>
    </xf>
    <xf numFmtId="1" fontId="0" fillId="0" borderId="1" xfId="0" applyNumberFormat="1" applyFont="1" applyFill="1" applyBorder="1" applyAlignment="1" applyProtection="1">
      <alignment horizontal="left" vertical="center"/>
      <protection locked="0"/>
    </xf>
    <xf numFmtId="0" fontId="0" fillId="0" borderId="1" xfId="0" applyNumberFormat="1" applyFont="1" applyFill="1" applyBorder="1" applyAlignment="1" applyProtection="1">
      <alignment horizontal="left" vertical="center" wrapText="1"/>
      <protection locked="0"/>
    </xf>
    <xf numFmtId="49" fontId="13" fillId="0" borderId="1" xfId="0" applyNumberFormat="1" applyFont="1" applyFill="1" applyBorder="1" applyAlignment="1" applyProtection="1">
      <alignment vertical="top"/>
      <protection locked="0"/>
    </xf>
    <xf numFmtId="0" fontId="0" fillId="0" borderId="0" xfId="0" applyFont="1" applyAlignment="1" applyProtection="1">
      <alignment horizontal="left" vertical="center"/>
      <protection locked="0"/>
    </xf>
    <xf numFmtId="0" fontId="0" fillId="0" borderId="0" xfId="0" applyFill="1" applyBorder="1" applyAlignment="1" applyProtection="1">
      <alignment horizontal="left"/>
      <protection locked="0"/>
    </xf>
    <xf numFmtId="0" fontId="0" fillId="0" borderId="0" xfId="0"/>
    <xf numFmtId="0" fontId="0" fillId="0" borderId="0" xfId="0" applyNumberFormat="1" applyAlignment="1" applyProtection="1">
      <alignment horizontal="left" vertical="center"/>
      <protection locked="0"/>
    </xf>
    <xf numFmtId="0" fontId="17" fillId="2" borderId="0" xfId="0" applyFont="1" applyFill="1" applyAlignment="1" applyProtection="1">
      <alignment vertical="top"/>
    </xf>
    <xf numFmtId="0" fontId="18" fillId="2" borderId="0" xfId="0" applyFont="1" applyFill="1" applyAlignment="1" applyProtection="1">
      <alignment vertical="top"/>
    </xf>
    <xf numFmtId="0" fontId="0" fillId="0" borderId="0" xfId="0" applyFont="1" applyAlignment="1" applyProtection="1">
      <alignment vertical="top"/>
    </xf>
    <xf numFmtId="49" fontId="0" fillId="0" borderId="0" xfId="0" applyNumberFormat="1" applyFont="1" applyAlignment="1" applyProtection="1">
      <alignment vertical="top"/>
    </xf>
    <xf numFmtId="0" fontId="0" fillId="0" borderId="0" xfId="0" applyFont="1" applyBorder="1" applyAlignment="1" applyProtection="1">
      <alignment vertical="top"/>
    </xf>
    <xf numFmtId="0" fontId="0" fillId="0" borderId="0" xfId="0" applyFont="1" applyFill="1" applyBorder="1" applyAlignment="1" applyProtection="1">
      <alignment vertical="top"/>
    </xf>
    <xf numFmtId="0" fontId="0" fillId="0" borderId="0" xfId="0" applyFont="1" applyAlignment="1" applyProtection="1">
      <alignment horizontal="left" vertical="top"/>
    </xf>
    <xf numFmtId="0" fontId="0" fillId="0" borderId="0" xfId="0" applyFont="1" applyAlignment="1" applyProtection="1">
      <alignment horizontal="center" vertical="top"/>
    </xf>
    <xf numFmtId="0" fontId="0" fillId="2" borderId="0" xfId="0" applyFont="1" applyFill="1" applyBorder="1" applyAlignment="1" applyProtection="1">
      <alignment vertical="top"/>
    </xf>
    <xf numFmtId="0" fontId="13" fillId="0" borderId="0" xfId="0" applyFont="1" applyBorder="1" applyAlignment="1" applyProtection="1">
      <alignment vertical="top"/>
    </xf>
    <xf numFmtId="0" fontId="0" fillId="0" borderId="0" xfId="0" applyFont="1" applyBorder="1" applyAlignment="1" applyProtection="1">
      <alignment horizontal="left" vertical="top"/>
    </xf>
    <xf numFmtId="49" fontId="0" fillId="0" borderId="0" xfId="0" applyNumberFormat="1" applyFont="1" applyFill="1" applyAlignment="1" applyProtection="1">
      <alignment horizontal="left" vertical="top"/>
    </xf>
    <xf numFmtId="0" fontId="0" fillId="0" borderId="0" xfId="0" applyFont="1" applyFill="1" applyAlignment="1" applyProtection="1">
      <alignment vertical="top"/>
    </xf>
    <xf numFmtId="1" fontId="0" fillId="0" borderId="0" xfId="0" applyNumberFormat="1" applyFont="1" applyFill="1" applyBorder="1" applyAlignment="1" applyProtection="1">
      <alignment horizontal="right" vertical="top"/>
    </xf>
    <xf numFmtId="1" fontId="0" fillId="0" borderId="0" xfId="0" applyNumberFormat="1" applyFont="1" applyFill="1" applyBorder="1" applyAlignment="1" applyProtection="1">
      <alignment horizontal="left" vertical="top"/>
    </xf>
    <xf numFmtId="0" fontId="0" fillId="0" borderId="0" xfId="0" applyFont="1" applyBorder="1" applyAlignment="1" applyProtection="1">
      <alignment horizontal="right" vertical="top"/>
    </xf>
    <xf numFmtId="0" fontId="0" fillId="0" borderId="0" xfId="0" applyFont="1" applyAlignment="1" applyProtection="1">
      <alignment horizontal="right" vertical="top"/>
    </xf>
    <xf numFmtId="0" fontId="0" fillId="0" borderId="0" xfId="0" applyFont="1" applyFill="1" applyBorder="1" applyAlignment="1" applyProtection="1">
      <alignment horizontal="left" vertical="top"/>
    </xf>
    <xf numFmtId="0" fontId="0" fillId="0" borderId="0" xfId="0" applyFont="1" applyFill="1" applyAlignment="1" applyProtection="1">
      <alignment horizontal="right"/>
    </xf>
    <xf numFmtId="1" fontId="0" fillId="0" borderId="0" xfId="0" applyNumberFormat="1" applyFont="1" applyFill="1" applyBorder="1" applyAlignment="1" applyProtection="1">
      <alignment horizontal="left"/>
    </xf>
    <xf numFmtId="0" fontId="0" fillId="0" borderId="0" xfId="0" applyFont="1" applyFill="1" applyAlignment="1" applyProtection="1">
      <alignment horizontal="left"/>
    </xf>
    <xf numFmtId="49" fontId="24" fillId="0" borderId="0" xfId="0" applyNumberFormat="1" applyFont="1" applyFill="1" applyAlignment="1" applyProtection="1">
      <alignment vertical="top"/>
    </xf>
    <xf numFmtId="0" fontId="24" fillId="0" borderId="0" xfId="0" applyFont="1" applyFill="1" applyAlignment="1" applyProtection="1">
      <alignment vertical="top"/>
    </xf>
    <xf numFmtId="4" fontId="24" fillId="0" borderId="0" xfId="0" applyNumberFormat="1" applyFont="1" applyFill="1" applyAlignment="1" applyProtection="1">
      <alignment horizontal="right"/>
    </xf>
    <xf numFmtId="0" fontId="24" fillId="0" borderId="0" xfId="0" applyFont="1" applyFill="1" applyAlignment="1" applyProtection="1">
      <alignment horizontal="right"/>
    </xf>
    <xf numFmtId="0" fontId="24" fillId="0" borderId="0" xfId="0" applyFont="1" applyFill="1" applyBorder="1" applyAlignment="1" applyProtection="1">
      <alignment horizontal="left"/>
    </xf>
    <xf numFmtId="0" fontId="24" fillId="0" borderId="0" xfId="0" applyFont="1" applyFill="1" applyAlignment="1" applyProtection="1">
      <alignment horizontal="left"/>
    </xf>
    <xf numFmtId="1" fontId="24" fillId="0" borderId="0" xfId="0" applyNumberFormat="1" applyFont="1" applyFill="1" applyBorder="1" applyAlignment="1" applyProtection="1">
      <alignment horizontal="left"/>
    </xf>
    <xf numFmtId="49" fontId="21" fillId="0" borderId="0" xfId="0" applyNumberFormat="1" applyFont="1" applyFill="1" applyAlignment="1" applyProtection="1">
      <alignment horizontal="left" vertical="top"/>
    </xf>
    <xf numFmtId="0" fontId="21" fillId="0" borderId="0" xfId="0" applyFont="1" applyFill="1" applyAlignment="1" applyProtection="1">
      <alignment vertical="top"/>
    </xf>
    <xf numFmtId="0" fontId="0" fillId="0" borderId="0" xfId="0" applyFont="1" applyFill="1" applyBorder="1" applyAlignment="1" applyProtection="1">
      <alignment horizontal="right"/>
    </xf>
    <xf numFmtId="0" fontId="0" fillId="0" borderId="0" xfId="0" applyFont="1" applyFill="1" applyBorder="1" applyAlignment="1" applyProtection="1">
      <alignment horizontal="left"/>
    </xf>
    <xf numFmtId="49" fontId="24" fillId="0" borderId="0" xfId="0" applyNumberFormat="1" applyFont="1" applyFill="1" applyAlignment="1" applyProtection="1">
      <alignment horizontal="left" vertical="top"/>
    </xf>
    <xf numFmtId="0" fontId="24" fillId="0" borderId="0" xfId="0" applyFont="1" applyFill="1" applyAlignment="1" applyProtection="1">
      <alignment horizontal="left" vertical="top" wrapText="1"/>
    </xf>
    <xf numFmtId="4" fontId="24" fillId="0" borderId="0" xfId="0" applyNumberFormat="1" applyFont="1" applyFill="1" applyBorder="1" applyAlignment="1" applyProtection="1">
      <alignment horizontal="right"/>
    </xf>
    <xf numFmtId="0" fontId="24" fillId="0" borderId="0" xfId="0" applyFont="1" applyFill="1" applyBorder="1" applyAlignment="1" applyProtection="1">
      <alignment horizontal="right"/>
    </xf>
    <xf numFmtId="0" fontId="13" fillId="0" borderId="0" xfId="0" applyFont="1" applyFill="1" applyAlignment="1" applyProtection="1">
      <alignment vertical="top"/>
    </xf>
    <xf numFmtId="4" fontId="0" fillId="0" borderId="0" xfId="0" applyNumberFormat="1" applyFont="1" applyFill="1" applyBorder="1" applyAlignment="1" applyProtection="1">
      <alignment horizontal="right"/>
    </xf>
    <xf numFmtId="49" fontId="0" fillId="0" borderId="0" xfId="0" applyNumberFormat="1" applyFont="1" applyBorder="1" applyAlignment="1" applyProtection="1">
      <alignment horizontal="left" vertical="top"/>
    </xf>
    <xf numFmtId="4" fontId="0" fillId="0" borderId="3" xfId="0" applyNumberFormat="1" applyFont="1" applyFill="1" applyBorder="1" applyAlignment="1" applyProtection="1">
      <alignment horizontal="right"/>
    </xf>
    <xf numFmtId="0" fontId="11" fillId="2" borderId="0" xfId="0" applyFont="1" applyFill="1" applyAlignment="1" applyProtection="1">
      <alignment horizontal="right" vertical="top"/>
    </xf>
    <xf numFmtId="1" fontId="0" fillId="0" borderId="0" xfId="0" applyNumberFormat="1" applyFont="1" applyFill="1" applyBorder="1" applyAlignment="1" applyProtection="1">
      <alignment horizontal="center" vertical="top"/>
    </xf>
    <xf numFmtId="0" fontId="0" fillId="0" borderId="0" xfId="0" applyFont="1" applyAlignment="1" applyProtection="1">
      <alignment horizontal="center"/>
    </xf>
    <xf numFmtId="0" fontId="0" fillId="0" borderId="0" xfId="0" applyFont="1" applyBorder="1" applyAlignment="1" applyProtection="1">
      <alignment horizontal="center" vertical="top"/>
    </xf>
    <xf numFmtId="0" fontId="0" fillId="0" borderId="0" xfId="0" applyFont="1" applyAlignment="1" applyProtection="1">
      <alignment horizontal="left" vertical="top" wrapText="1"/>
    </xf>
    <xf numFmtId="1" fontId="10" fillId="0" borderId="0" xfId="0" applyNumberFormat="1" applyFont="1" applyFill="1" applyBorder="1" applyAlignment="1" applyProtection="1">
      <alignment vertical="top"/>
    </xf>
    <xf numFmtId="49" fontId="0" fillId="0" borderId="0" xfId="0" applyNumberFormat="1" applyFont="1" applyFill="1" applyAlignment="1" applyProtection="1">
      <alignment vertical="top"/>
    </xf>
    <xf numFmtId="49" fontId="13" fillId="0" borderId="0" xfId="0" applyNumberFormat="1" applyFont="1" applyFill="1" applyAlignment="1" applyProtection="1">
      <alignment horizontal="left" vertical="top"/>
    </xf>
    <xf numFmtId="0" fontId="0" fillId="0" borderId="0" xfId="0" applyFont="1" applyFill="1" applyAlignment="1" applyProtection="1">
      <alignment horizontal="center" vertical="top"/>
    </xf>
    <xf numFmtId="0" fontId="13" fillId="0" borderId="0" xfId="0" applyNumberFormat="1" applyFont="1" applyAlignment="1" applyProtection="1">
      <alignment horizontal="left" vertical="center"/>
    </xf>
    <xf numFmtId="49" fontId="14" fillId="0" borderId="0" xfId="0" applyNumberFormat="1" applyFont="1" applyAlignment="1" applyProtection="1">
      <alignment vertical="top" wrapText="1"/>
    </xf>
    <xf numFmtId="0" fontId="28" fillId="2" borderId="0" xfId="0" applyFont="1" applyFill="1" applyBorder="1"/>
    <xf numFmtId="0" fontId="0" fillId="0" borderId="0" xfId="0" applyBorder="1" applyAlignment="1">
      <alignment vertical="top" wrapText="1"/>
    </xf>
    <xf numFmtId="0" fontId="0" fillId="0" borderId="0" xfId="0" applyAlignment="1">
      <alignment vertical="top" wrapText="1"/>
    </xf>
    <xf numFmtId="0" fontId="29" fillId="4" borderId="0" xfId="0" applyFont="1" applyFill="1" applyBorder="1" applyAlignment="1">
      <alignment vertical="top"/>
    </xf>
    <xf numFmtId="0" fontId="0" fillId="0" borderId="0" xfId="0" applyBorder="1" applyAlignment="1">
      <alignment horizontal="left" vertical="top" wrapText="1"/>
    </xf>
    <xf numFmtId="0" fontId="0" fillId="0" borderId="0" xfId="0" applyAlignment="1">
      <alignment horizontal="left" vertical="top" wrapText="1"/>
    </xf>
    <xf numFmtId="0" fontId="29" fillId="4" borderId="0" xfId="0" applyFont="1" applyFill="1" applyBorder="1" applyAlignment="1">
      <alignment horizontal="left" vertical="top" wrapText="1"/>
    </xf>
    <xf numFmtId="49" fontId="13" fillId="0" borderId="1" xfId="0" applyNumberFormat="1" applyFont="1" applyFill="1" applyBorder="1" applyAlignment="1" applyProtection="1">
      <alignment horizontal="left" wrapText="1"/>
      <protection locked="0"/>
    </xf>
    <xf numFmtId="0" fontId="0" fillId="0" borderId="1" xfId="0" applyNumberFormat="1" applyFont="1" applyFill="1" applyBorder="1" applyAlignment="1" applyProtection="1">
      <alignment horizontal="left" wrapText="1"/>
      <protection locked="0"/>
    </xf>
    <xf numFmtId="0" fontId="0" fillId="0" borderId="0" xfId="0" applyBorder="1" applyAlignment="1" applyProtection="1">
      <alignment horizontal="left"/>
      <protection locked="0"/>
    </xf>
    <xf numFmtId="0" fontId="10" fillId="0" borderId="1" xfId="0" applyNumberFormat="1" applyFont="1" applyFill="1" applyBorder="1" applyAlignment="1" applyProtection="1">
      <alignment horizontal="left" wrapText="1"/>
      <protection locked="0"/>
    </xf>
    <xf numFmtId="0" fontId="0" fillId="0" borderId="0" xfId="0" applyNumberFormat="1" applyBorder="1" applyAlignment="1" applyProtection="1">
      <alignment horizontal="left"/>
      <protection locked="0"/>
    </xf>
    <xf numFmtId="0" fontId="10" fillId="0" borderId="2" xfId="0" applyNumberFormat="1" applyFont="1" applyFill="1" applyBorder="1" applyAlignment="1" applyProtection="1">
      <alignment horizontal="left" wrapText="1"/>
      <protection locked="0"/>
    </xf>
    <xf numFmtId="0" fontId="0" fillId="0" borderId="0" xfId="0" applyNumberFormat="1" applyAlignment="1" applyProtection="1">
      <alignment horizontal="left"/>
      <protection locked="0"/>
    </xf>
    <xf numFmtId="0" fontId="0" fillId="0" borderId="2" xfId="0" applyNumberFormat="1" applyFont="1" applyFill="1" applyBorder="1" applyAlignment="1" applyProtection="1">
      <alignment horizontal="left" wrapText="1"/>
      <protection locked="0"/>
    </xf>
    <xf numFmtId="1" fontId="10" fillId="0" borderId="1" xfId="0" applyNumberFormat="1" applyFont="1" applyFill="1" applyBorder="1" applyAlignment="1" applyProtection="1">
      <alignment horizontal="left" wrapText="1"/>
      <protection locked="0"/>
    </xf>
    <xf numFmtId="1" fontId="0" fillId="0" borderId="1" xfId="0" applyNumberFormat="1" applyFont="1" applyFill="1" applyBorder="1" applyAlignment="1" applyProtection="1">
      <alignment horizontal="left" wrapText="1"/>
      <protection locked="0"/>
    </xf>
    <xf numFmtId="49" fontId="13" fillId="0" borderId="1" xfId="0" applyNumberFormat="1" applyFont="1" applyFill="1" applyBorder="1" applyAlignment="1" applyProtection="1">
      <alignment horizontal="left"/>
      <protection locked="0"/>
    </xf>
    <xf numFmtId="0" fontId="0" fillId="0" borderId="0" xfId="0" applyNumberFormat="1" applyFill="1" applyBorder="1" applyAlignment="1" applyProtection="1">
      <alignment horizontal="left"/>
      <protection locked="0"/>
    </xf>
    <xf numFmtId="166" fontId="10" fillId="0" borderId="1" xfId="0" applyNumberFormat="1" applyFont="1" applyFill="1" applyBorder="1" applyAlignment="1" applyProtection="1">
      <alignment horizontal="left" wrapText="1"/>
      <protection locked="0"/>
    </xf>
    <xf numFmtId="166" fontId="0" fillId="0" borderId="1" xfId="0" applyNumberFormat="1" applyFont="1" applyFill="1" applyBorder="1" applyAlignment="1" applyProtection="1">
      <alignment horizontal="left"/>
      <protection locked="0"/>
    </xf>
    <xf numFmtId="0" fontId="28" fillId="2" borderId="0" xfId="0" applyFont="1" applyFill="1" applyBorder="1" applyProtection="1"/>
    <xf numFmtId="0" fontId="14" fillId="0" borderId="0" xfId="0" applyFont="1" applyAlignment="1" applyProtection="1">
      <alignment vertical="center" wrapText="1"/>
    </xf>
    <xf numFmtId="0" fontId="13" fillId="0" borderId="0" xfId="0" applyFont="1" applyProtection="1"/>
    <xf numFmtId="0" fontId="14" fillId="0" borderId="0" xfId="0" applyFont="1" applyProtection="1"/>
    <xf numFmtId="0" fontId="29" fillId="4" borderId="0" xfId="0" applyFont="1" applyFill="1" applyBorder="1" applyAlignment="1" applyProtection="1">
      <alignment vertical="top" wrapText="1"/>
    </xf>
    <xf numFmtId="0" fontId="0" fillId="0" borderId="0" xfId="0" applyBorder="1" applyAlignment="1" applyProtection="1">
      <alignment vertical="top" wrapText="1"/>
    </xf>
    <xf numFmtId="0" fontId="0" fillId="0" borderId="0" xfId="0" applyAlignment="1" applyProtection="1">
      <alignment wrapText="1"/>
    </xf>
    <xf numFmtId="166" fontId="10" fillId="5" borderId="1" xfId="0" applyNumberFormat="1" applyFont="1" applyFill="1" applyBorder="1" applyAlignment="1" applyProtection="1">
      <alignment horizontal="left"/>
      <protection locked="0"/>
    </xf>
    <xf numFmtId="1" fontId="13" fillId="0" borderId="0" xfId="0" applyNumberFormat="1" applyFont="1" applyFill="1" applyBorder="1" applyAlignment="1" applyProtection="1"/>
    <xf numFmtId="0" fontId="0" fillId="0" borderId="0" xfId="0" applyAlignment="1" applyProtection="1"/>
    <xf numFmtId="1" fontId="13" fillId="0" borderId="0" xfId="0" applyNumberFormat="1" applyFont="1" applyFill="1" applyBorder="1" applyAlignment="1" applyProtection="1">
      <alignment vertical="top"/>
    </xf>
    <xf numFmtId="0" fontId="0" fillId="0" borderId="0" xfId="0" applyAlignment="1" applyProtection="1">
      <protection locked="0"/>
    </xf>
    <xf numFmtId="0" fontId="29" fillId="0" borderId="0" xfId="0" applyFont="1" applyFill="1" applyBorder="1" applyAlignment="1" applyProtection="1">
      <alignment vertical="top" wrapText="1"/>
    </xf>
    <xf numFmtId="0" fontId="0" fillId="0" borderId="0" xfId="0" applyFill="1" applyBorder="1" applyAlignment="1" applyProtection="1">
      <alignment vertical="top" wrapText="1"/>
    </xf>
    <xf numFmtId="0" fontId="0" fillId="0" borderId="0" xfId="0" applyFill="1" applyAlignment="1" applyProtection="1">
      <alignment vertical="top" wrapText="1"/>
    </xf>
    <xf numFmtId="0" fontId="29" fillId="0" borderId="0" xfId="0" applyFont="1" applyFill="1" applyBorder="1" applyAlignment="1">
      <alignment horizontal="left" vertical="top" wrapText="1"/>
    </xf>
    <xf numFmtId="0" fontId="0" fillId="0" borderId="0" xfId="0" applyFill="1" applyBorder="1" applyAlignment="1">
      <alignment horizontal="left" vertical="top" wrapText="1"/>
    </xf>
    <xf numFmtId="1" fontId="13" fillId="0" borderId="0" xfId="0" applyNumberFormat="1" applyFont="1" applyFill="1" applyBorder="1" applyAlignment="1">
      <alignment horizontal="left" vertical="top" wrapText="1"/>
    </xf>
    <xf numFmtId="0" fontId="0" fillId="0" borderId="0" xfId="0" applyFill="1" applyAlignment="1">
      <alignment horizontal="left" vertical="top" wrapText="1"/>
    </xf>
    <xf numFmtId="0" fontId="0" fillId="0" borderId="0" xfId="0" applyFill="1" applyBorder="1" applyAlignment="1">
      <alignment vertical="top" wrapText="1"/>
    </xf>
    <xf numFmtId="0" fontId="29" fillId="0" borderId="0" xfId="0" applyFont="1" applyFill="1" applyBorder="1" applyAlignment="1">
      <alignment vertical="top" wrapText="1"/>
    </xf>
    <xf numFmtId="0" fontId="0" fillId="0" borderId="0" xfId="0" applyFill="1" applyAlignment="1">
      <alignment vertical="top" wrapText="1"/>
    </xf>
    <xf numFmtId="0" fontId="10" fillId="3" borderId="1" xfId="0" applyNumberFormat="1" applyFont="1" applyFill="1" applyBorder="1" applyAlignment="1" applyProtection="1">
      <alignment horizontal="left" wrapText="1"/>
      <protection locked="0"/>
    </xf>
    <xf numFmtId="1" fontId="0" fillId="0" borderId="1" xfId="0" applyNumberFormat="1" applyFont="1" applyFill="1" applyBorder="1" applyAlignment="1" applyProtection="1">
      <alignment horizontal="left"/>
      <protection locked="0"/>
    </xf>
    <xf numFmtId="0" fontId="0" fillId="0" borderId="0" xfId="0" applyFont="1" applyAlignment="1" applyProtection="1">
      <alignment horizontal="left"/>
      <protection locked="0"/>
    </xf>
    <xf numFmtId="0" fontId="0" fillId="0" borderId="0" xfId="0" applyBorder="1" applyAlignment="1" applyProtection="1">
      <alignment horizontal="right"/>
      <protection locked="0"/>
    </xf>
    <xf numFmtId="0" fontId="0" fillId="0" borderId="0" xfId="0" applyAlignment="1" applyProtection="1">
      <alignment horizontal="right"/>
      <protection locked="0"/>
    </xf>
    <xf numFmtId="0" fontId="13" fillId="0" borderId="0" xfId="0" applyFont="1" applyFill="1" applyBorder="1" applyAlignment="1">
      <alignment horizontal="left" vertical="top" wrapText="1"/>
    </xf>
    <xf numFmtId="0" fontId="14" fillId="0" borderId="0" xfId="0" applyFont="1" applyAlignment="1">
      <alignment vertical="center" wrapText="1"/>
    </xf>
    <xf numFmtId="1" fontId="18" fillId="0" borderId="0" xfId="0" applyNumberFormat="1" applyFont="1" applyFill="1" applyBorder="1" applyAlignment="1" applyProtection="1">
      <alignment vertical="top"/>
    </xf>
    <xf numFmtId="0" fontId="18" fillId="0" borderId="0" xfId="0" applyFont="1" applyProtection="1"/>
    <xf numFmtId="0" fontId="18" fillId="0" borderId="0" xfId="0" applyFont="1"/>
    <xf numFmtId="0" fontId="18" fillId="0" borderId="0" xfId="0" applyFont="1" applyBorder="1"/>
    <xf numFmtId="0" fontId="0" fillId="6" borderId="0" xfId="0" applyFont="1" applyFill="1" applyAlignment="1" applyProtection="1">
      <alignment vertical="top"/>
    </xf>
    <xf numFmtId="0" fontId="0" fillId="6" borderId="0" xfId="0" applyFont="1" applyFill="1" applyBorder="1" applyAlignment="1" applyProtection="1">
      <alignment vertical="top"/>
    </xf>
    <xf numFmtId="0" fontId="0" fillId="6" borderId="0" xfId="0" applyFont="1" applyFill="1" applyAlignment="1" applyProtection="1">
      <alignment horizontal="right"/>
    </xf>
    <xf numFmtId="1" fontId="0" fillId="6" borderId="0" xfId="0" applyNumberFormat="1" applyFont="1" applyFill="1" applyBorder="1" applyAlignment="1" applyProtection="1">
      <alignment horizontal="left"/>
    </xf>
    <xf numFmtId="0" fontId="0" fillId="6" borderId="0" xfId="0" applyFont="1" applyFill="1" applyAlignment="1" applyProtection="1">
      <alignment horizontal="left"/>
    </xf>
    <xf numFmtId="4" fontId="24" fillId="6" borderId="0" xfId="0" applyNumberFormat="1" applyFont="1" applyFill="1" applyAlignment="1" applyProtection="1">
      <alignment horizontal="right"/>
    </xf>
    <xf numFmtId="0" fontId="24" fillId="6" borderId="0" xfId="0" applyFont="1" applyFill="1" applyAlignment="1" applyProtection="1">
      <alignment horizontal="right"/>
    </xf>
    <xf numFmtId="0" fontId="24" fillId="6" borderId="0" xfId="0" applyFont="1" applyFill="1" applyBorder="1" applyAlignment="1" applyProtection="1">
      <alignment horizontal="left"/>
    </xf>
    <xf numFmtId="0" fontId="24" fillId="6" borderId="0" xfId="0" applyFont="1" applyFill="1" applyAlignment="1" applyProtection="1">
      <alignment horizontal="left"/>
    </xf>
    <xf numFmtId="1" fontId="24" fillId="6" borderId="0" xfId="0" applyNumberFormat="1" applyFont="1" applyFill="1" applyBorder="1" applyAlignment="1" applyProtection="1">
      <alignment horizontal="left"/>
    </xf>
    <xf numFmtId="0" fontId="24" fillId="6" borderId="0" xfId="0" applyFont="1" applyFill="1" applyAlignment="1" applyProtection="1">
      <alignment vertical="top"/>
    </xf>
    <xf numFmtId="0" fontId="0" fillId="6" borderId="0" xfId="0" applyFont="1" applyFill="1" applyBorder="1" applyAlignment="1" applyProtection="1">
      <alignment horizontal="right"/>
    </xf>
    <xf numFmtId="0" fontId="0" fillId="6" borderId="0" xfId="0" applyFont="1" applyFill="1" applyBorder="1" applyAlignment="1" applyProtection="1">
      <alignment horizontal="left"/>
    </xf>
    <xf numFmtId="4" fontId="0" fillId="6" borderId="0" xfId="0" applyNumberFormat="1" applyFont="1" applyFill="1" applyBorder="1" applyAlignment="1" applyProtection="1">
      <alignment horizontal="right"/>
    </xf>
    <xf numFmtId="0" fontId="0" fillId="6" borderId="0" xfId="0" applyFont="1" applyFill="1" applyAlignment="1" applyProtection="1">
      <alignment horizontal="center"/>
    </xf>
    <xf numFmtId="0" fontId="0" fillId="6" borderId="0" xfId="0" applyFont="1" applyFill="1" applyAlignment="1" applyProtection="1">
      <alignment horizontal="center" vertical="top"/>
    </xf>
    <xf numFmtId="0" fontId="0" fillId="6" borderId="0" xfId="0" applyFont="1" applyFill="1" applyBorder="1" applyAlignment="1" applyProtection="1">
      <alignment horizontal="center" vertical="top"/>
    </xf>
    <xf numFmtId="166" fontId="24" fillId="0" borderId="0" xfId="0" applyNumberFormat="1" applyFont="1" applyFill="1" applyAlignment="1" applyProtection="1">
      <alignment horizontal="right"/>
    </xf>
    <xf numFmtId="166" fontId="0" fillId="0" borderId="0" xfId="0" applyNumberFormat="1" applyFont="1" applyFill="1" applyBorder="1" applyAlignment="1" applyProtection="1">
      <alignment horizontal="right"/>
    </xf>
    <xf numFmtId="166" fontId="24" fillId="6" borderId="0" xfId="0" applyNumberFormat="1" applyFont="1" applyFill="1" applyAlignment="1" applyProtection="1">
      <alignment horizontal="right"/>
    </xf>
    <xf numFmtId="4" fontId="24" fillId="6" borderId="0" xfId="0" applyNumberFormat="1" applyFont="1" applyFill="1" applyBorder="1" applyAlignment="1" applyProtection="1">
      <alignment horizontal="right"/>
    </xf>
    <xf numFmtId="0" fontId="24" fillId="6" borderId="0" xfId="0" applyFont="1" applyFill="1" applyBorder="1" applyAlignment="1" applyProtection="1">
      <alignment horizontal="right"/>
    </xf>
    <xf numFmtId="0" fontId="0" fillId="6" borderId="0" xfId="0" applyFont="1" applyFill="1" applyAlignment="1" applyProtection="1">
      <alignment horizontal="left" vertical="top"/>
    </xf>
    <xf numFmtId="0" fontId="0" fillId="6" borderId="0" xfId="0" applyFont="1" applyFill="1" applyBorder="1" applyAlignment="1" applyProtection="1">
      <alignment horizontal="left" vertical="top"/>
    </xf>
    <xf numFmtId="166" fontId="0" fillId="6" borderId="0" xfId="0" applyNumberFormat="1" applyFont="1" applyFill="1" applyBorder="1" applyAlignment="1" applyProtection="1">
      <alignment horizontal="right"/>
    </xf>
    <xf numFmtId="4" fontId="0" fillId="6" borderId="3" xfId="0" applyNumberFormat="1" applyFont="1" applyFill="1" applyBorder="1" applyAlignment="1" applyProtection="1">
      <alignment horizontal="right"/>
    </xf>
    <xf numFmtId="1" fontId="0" fillId="6" borderId="0" xfId="0" applyNumberFormat="1" applyFont="1" applyFill="1" applyBorder="1" applyAlignment="1" applyProtection="1">
      <alignment horizontal="right" vertical="top"/>
    </xf>
    <xf numFmtId="1" fontId="0" fillId="6" borderId="0" xfId="0" applyNumberFormat="1" applyFont="1" applyFill="1" applyBorder="1" applyAlignment="1" applyProtection="1">
      <alignment horizontal="center" vertical="top"/>
    </xf>
    <xf numFmtId="0" fontId="18" fillId="2" borderId="0" xfId="0" applyFont="1" applyFill="1" applyProtection="1"/>
    <xf numFmtId="0" fontId="12" fillId="2" borderId="0" xfId="0" applyFont="1" applyFill="1" applyAlignment="1" applyProtection="1"/>
    <xf numFmtId="0" fontId="11" fillId="2" borderId="0" xfId="0" applyFont="1" applyFill="1" applyAlignment="1" applyProtection="1">
      <alignment vertical="center"/>
    </xf>
    <xf numFmtId="0" fontId="10" fillId="0" borderId="0" xfId="0" applyFont="1" applyProtection="1">
      <protection locked="0"/>
    </xf>
    <xf numFmtId="0" fontId="35" fillId="0" borderId="4" xfId="0" applyFont="1" applyBorder="1" applyProtection="1">
      <protection locked="0"/>
    </xf>
    <xf numFmtId="49" fontId="11" fillId="2" borderId="0" xfId="0" applyNumberFormat="1" applyFont="1" applyFill="1" applyAlignment="1" applyProtection="1">
      <alignment horizontal="left" vertical="top"/>
    </xf>
    <xf numFmtId="0" fontId="10" fillId="0" borderId="0" xfId="0" applyFont="1" applyProtection="1"/>
    <xf numFmtId="0" fontId="10" fillId="0" borderId="0" xfId="0" applyNumberFormat="1" applyFont="1" applyFill="1" applyBorder="1" applyAlignment="1" applyProtection="1">
      <alignment horizontal="left" wrapText="1"/>
      <protection locked="0"/>
    </xf>
    <xf numFmtId="0" fontId="13" fillId="0" borderId="0" xfId="0" applyFont="1" applyAlignment="1" applyProtection="1">
      <alignment wrapText="1"/>
    </xf>
    <xf numFmtId="10" fontId="0" fillId="0" borderId="1" xfId="0" applyNumberFormat="1" applyFont="1" applyFill="1" applyBorder="1" applyAlignment="1" applyProtection="1">
      <alignment horizontal="left"/>
      <protection locked="0"/>
    </xf>
    <xf numFmtId="0" fontId="13" fillId="0" borderId="0" xfId="0" applyFont="1" applyAlignment="1" applyProtection="1"/>
    <xf numFmtId="167" fontId="0" fillId="0" borderId="1" xfId="0" applyNumberFormat="1" applyFont="1" applyFill="1" applyBorder="1" applyAlignment="1" applyProtection="1">
      <alignment horizontal="right" vertical="center"/>
    </xf>
    <xf numFmtId="0" fontId="0" fillId="2" borderId="0" xfId="0" applyFont="1" applyFill="1" applyAlignment="1" applyProtection="1">
      <alignment vertical="top"/>
    </xf>
    <xf numFmtId="0" fontId="0" fillId="0" borderId="0" xfId="0" applyNumberFormat="1" applyFont="1" applyAlignment="1" applyProtection="1">
      <alignment horizontal="left" vertical="center"/>
    </xf>
    <xf numFmtId="49" fontId="13" fillId="0" borderId="0" xfId="0" applyNumberFormat="1" applyFont="1" applyAlignment="1" applyProtection="1">
      <alignment horizontal="left" vertical="center"/>
    </xf>
    <xf numFmtId="0" fontId="38" fillId="0" borderId="0" xfId="0" applyFont="1" applyAlignment="1" applyProtection="1">
      <alignment vertical="center" wrapText="1"/>
    </xf>
    <xf numFmtId="0" fontId="0" fillId="0" borderId="0" xfId="0" applyFont="1" applyAlignment="1" applyProtection="1">
      <alignment vertical="center"/>
    </xf>
    <xf numFmtId="0" fontId="38" fillId="6" borderId="0" xfId="0" applyFont="1" applyFill="1" applyAlignment="1" applyProtection="1">
      <alignment vertical="center" wrapText="1"/>
    </xf>
    <xf numFmtId="49" fontId="0" fillId="0" borderId="0" xfId="0" applyNumberFormat="1" applyFont="1" applyAlignment="1" applyProtection="1">
      <alignment vertical="center"/>
    </xf>
    <xf numFmtId="0" fontId="0" fillId="0" borderId="0" xfId="0" applyFont="1" applyBorder="1" applyAlignment="1" applyProtection="1">
      <alignment vertical="center"/>
    </xf>
    <xf numFmtId="0" fontId="0" fillId="6" borderId="0" xfId="0" applyFont="1" applyFill="1" applyAlignment="1" applyProtection="1">
      <alignment vertical="center"/>
    </xf>
    <xf numFmtId="49" fontId="13" fillId="0" borderId="0" xfId="0" applyNumberFormat="1" applyFont="1" applyAlignment="1" applyProtection="1">
      <alignment vertical="center"/>
    </xf>
    <xf numFmtId="0" fontId="17" fillId="2" borderId="0" xfId="0" applyFont="1" applyFill="1" applyAlignment="1" applyProtection="1"/>
    <xf numFmtId="0" fontId="17" fillId="2" borderId="0" xfId="0" applyFont="1" applyFill="1" applyAlignment="1" applyProtection="1">
      <alignment vertical="center"/>
    </xf>
    <xf numFmtId="0" fontId="11" fillId="2" borderId="0" xfId="0" applyFont="1" applyFill="1" applyBorder="1" applyAlignment="1" applyProtection="1">
      <alignment vertical="center"/>
    </xf>
    <xf numFmtId="0" fontId="0" fillId="0" borderId="0" xfId="0" applyFont="1" applyAlignment="1" applyProtection="1">
      <alignment horizontal="center" vertical="center"/>
    </xf>
    <xf numFmtId="0" fontId="19" fillId="0" borderId="0" xfId="9" applyFont="1" applyBorder="1" applyAlignment="1" applyProtection="1">
      <alignment vertical="center"/>
    </xf>
    <xf numFmtId="0" fontId="19" fillId="0" borderId="0" xfId="9" applyBorder="1" applyAlignment="1" applyProtection="1">
      <alignment horizontal="left" vertical="center"/>
    </xf>
    <xf numFmtId="0" fontId="0" fillId="0" borderId="0" xfId="0" applyNumberFormat="1" applyFont="1" applyBorder="1" applyAlignment="1" applyProtection="1">
      <alignment horizontal="left" vertical="center"/>
    </xf>
    <xf numFmtId="0" fontId="0" fillId="0" borderId="0" xfId="0" applyBorder="1" applyAlignment="1">
      <alignment horizontal="left" vertical="center"/>
    </xf>
    <xf numFmtId="0" fontId="0" fillId="0" borderId="0" xfId="0" applyFont="1" applyBorder="1" applyAlignment="1" applyProtection="1">
      <alignment horizontal="left" vertical="center"/>
    </xf>
    <xf numFmtId="0" fontId="0" fillId="0" borderId="0" xfId="0" applyFont="1" applyFill="1" applyAlignment="1" applyProtection="1">
      <alignment horizontal="left" vertical="top"/>
    </xf>
    <xf numFmtId="0" fontId="0" fillId="0" borderId="0" xfId="0" applyFont="1" applyFill="1" applyAlignment="1" applyProtection="1">
      <alignment horizontal="left" vertical="top" wrapText="1"/>
    </xf>
    <xf numFmtId="0" fontId="0" fillId="0" borderId="1" xfId="0" applyNumberFormat="1" applyFont="1" applyFill="1" applyBorder="1" applyAlignment="1" applyProtection="1">
      <alignment horizontal="left"/>
      <protection locked="0"/>
    </xf>
    <xf numFmtId="0" fontId="0" fillId="7" borderId="1" xfId="0" applyNumberFormat="1" applyFont="1" applyFill="1" applyBorder="1" applyAlignment="1" applyProtection="1">
      <alignment horizontal="right"/>
    </xf>
    <xf numFmtId="0" fontId="0" fillId="7" borderId="2" xfId="0" applyNumberFormat="1" applyFont="1" applyFill="1" applyBorder="1" applyAlignment="1" applyProtection="1">
      <alignment horizontal="right"/>
    </xf>
    <xf numFmtId="0" fontId="0" fillId="0" borderId="1" xfId="0" applyNumberFormat="1" applyFont="1" applyFill="1" applyBorder="1" applyAlignment="1" applyProtection="1">
      <alignment horizontal="right"/>
      <protection locked="0"/>
    </xf>
    <xf numFmtId="0" fontId="0" fillId="0" borderId="2" xfId="0" applyNumberFormat="1" applyFont="1" applyFill="1" applyBorder="1" applyAlignment="1" applyProtection="1">
      <alignment horizontal="right"/>
      <protection locked="0"/>
    </xf>
    <xf numFmtId="0" fontId="0" fillId="0" borderId="0" xfId="0" applyNumberFormat="1" applyFont="1" applyFill="1" applyBorder="1" applyAlignment="1" applyProtection="1">
      <alignment horizontal="right"/>
      <protection locked="0"/>
    </xf>
    <xf numFmtId="0" fontId="0" fillId="6" borderId="1" xfId="0" applyNumberFormat="1" applyFont="1" applyFill="1" applyBorder="1" applyAlignment="1" applyProtection="1">
      <alignment horizontal="right"/>
    </xf>
    <xf numFmtId="0" fontId="0" fillId="6" borderId="2" xfId="0" applyNumberFormat="1" applyFont="1" applyFill="1" applyBorder="1" applyAlignment="1" applyProtection="1">
      <alignment horizontal="right"/>
    </xf>
    <xf numFmtId="0" fontId="0" fillId="0" borderId="0" xfId="0" applyFill="1" applyAlignment="1" applyProtection="1">
      <alignment wrapText="1"/>
    </xf>
    <xf numFmtId="1" fontId="0" fillId="6" borderId="1" xfId="0" applyNumberFormat="1" applyFont="1" applyFill="1" applyBorder="1" applyAlignment="1" applyProtection="1">
      <alignment horizontal="right"/>
    </xf>
    <xf numFmtId="166" fontId="0" fillId="6" borderId="2" xfId="0" applyNumberFormat="1" applyFont="1" applyFill="1" applyBorder="1" applyAlignment="1" applyProtection="1">
      <alignment horizontal="right"/>
    </xf>
    <xf numFmtId="166" fontId="0" fillId="6" borderId="1" xfId="0" applyNumberFormat="1" applyFont="1" applyFill="1" applyBorder="1" applyAlignment="1" applyProtection="1">
      <alignment horizontal="right"/>
    </xf>
    <xf numFmtId="4" fontId="0" fillId="0" borderId="0" xfId="0" applyNumberFormat="1" applyFont="1" applyFill="1" applyBorder="1" applyAlignment="1" applyProtection="1">
      <alignment horizontal="right"/>
      <protection locked="0"/>
    </xf>
    <xf numFmtId="0" fontId="13" fillId="0" borderId="0" xfId="0" applyFont="1" applyFill="1" applyAlignment="1" applyProtection="1">
      <alignment vertical="top" wrapText="1"/>
    </xf>
    <xf numFmtId="0" fontId="0" fillId="3" borderId="0" xfId="0" applyFill="1" applyAlignment="1" applyProtection="1">
      <alignment horizontal="left"/>
      <protection locked="0"/>
    </xf>
    <xf numFmtId="0" fontId="28" fillId="2" borderId="0" xfId="0" applyFont="1" applyFill="1" applyBorder="1" applyAlignment="1" applyProtection="1"/>
    <xf numFmtId="168" fontId="17" fillId="2" borderId="0" xfId="0" applyNumberFormat="1" applyFont="1" applyFill="1" applyAlignment="1" applyProtection="1">
      <alignment wrapText="1"/>
    </xf>
    <xf numFmtId="49" fontId="10" fillId="0" borderId="0" xfId="0" applyNumberFormat="1" applyFont="1" applyProtection="1"/>
    <xf numFmtId="0" fontId="10" fillId="0" borderId="0" xfId="0" applyFont="1" applyAlignment="1" applyProtection="1">
      <alignment horizontal="left"/>
    </xf>
    <xf numFmtId="49" fontId="22" fillId="2" borderId="0" xfId="0" applyNumberFormat="1" applyFont="1" applyFill="1" applyAlignment="1" applyProtection="1">
      <alignment wrapText="1"/>
    </xf>
    <xf numFmtId="168" fontId="11" fillId="2" borderId="0" xfId="0" applyNumberFormat="1" applyFont="1" applyFill="1" applyAlignment="1" applyProtection="1">
      <alignment wrapText="1"/>
    </xf>
    <xf numFmtId="168" fontId="22" fillId="2" borderId="0" xfId="0" applyNumberFormat="1" applyFont="1" applyFill="1" applyAlignment="1" applyProtection="1">
      <alignment wrapText="1"/>
    </xf>
    <xf numFmtId="168" fontId="22" fillId="2" borderId="0" xfId="0" applyNumberFormat="1" applyFont="1" applyFill="1" applyAlignment="1" applyProtection="1">
      <alignment horizontal="left" wrapText="1"/>
    </xf>
    <xf numFmtId="0" fontId="10" fillId="2" borderId="0" xfId="0" applyFont="1" applyFill="1" applyProtection="1"/>
    <xf numFmtId="0" fontId="10" fillId="0" borderId="0" xfId="0" applyFont="1" applyFill="1" applyProtection="1"/>
    <xf numFmtId="0" fontId="32" fillId="0" borderId="0" xfId="0" applyFont="1" applyProtection="1"/>
    <xf numFmtId="0" fontId="32" fillId="0" borderId="0" xfId="0" applyFont="1" applyAlignment="1" applyProtection="1">
      <alignment horizontal="left"/>
    </xf>
    <xf numFmtId="0" fontId="35" fillId="0" borderId="0" xfId="0" applyFont="1" applyProtection="1"/>
    <xf numFmtId="0" fontId="35" fillId="0" borderId="0" xfId="0" applyFont="1" applyAlignment="1" applyProtection="1">
      <alignment horizontal="left"/>
    </xf>
    <xf numFmtId="49" fontId="21" fillId="2" borderId="0" xfId="0" applyNumberFormat="1" applyFont="1" applyFill="1" applyAlignment="1" applyProtection="1">
      <alignment wrapText="1"/>
    </xf>
    <xf numFmtId="168" fontId="11" fillId="2" borderId="0" xfId="0" applyNumberFormat="1" applyFont="1" applyFill="1" applyAlignment="1" applyProtection="1">
      <alignment vertical="top" wrapText="1"/>
    </xf>
    <xf numFmtId="0" fontId="22" fillId="2" borderId="0" xfId="0" applyFont="1" applyFill="1" applyProtection="1"/>
    <xf numFmtId="0" fontId="24" fillId="0" borderId="0" xfId="0" applyFont="1" applyProtection="1"/>
    <xf numFmtId="0" fontId="36" fillId="0" borderId="0" xfId="0" applyFont="1" applyFill="1" applyBorder="1" applyAlignment="1" applyProtection="1">
      <alignment vertical="top"/>
    </xf>
    <xf numFmtId="0" fontId="24" fillId="0" borderId="0" xfId="0" applyNumberFormat="1" applyFont="1" applyProtection="1"/>
    <xf numFmtId="49" fontId="0" fillId="0" borderId="0" xfId="0" applyNumberFormat="1" applyFont="1" applyProtection="1"/>
    <xf numFmtId="0" fontId="13" fillId="0" borderId="0" xfId="0" applyFont="1" applyBorder="1" applyProtection="1"/>
    <xf numFmtId="14" fontId="13" fillId="0" borderId="0" xfId="0" applyNumberFormat="1" applyFont="1" applyProtection="1"/>
    <xf numFmtId="0" fontId="0" fillId="0" borderId="0" xfId="0" applyFont="1" applyBorder="1" applyAlignment="1" applyProtection="1">
      <alignment horizontal="left"/>
    </xf>
    <xf numFmtId="0" fontId="13" fillId="0" borderId="0" xfId="0" applyNumberFormat="1" applyFont="1" applyProtection="1"/>
    <xf numFmtId="0" fontId="0" fillId="0" borderId="0" xfId="0" applyFont="1" applyBorder="1" applyProtection="1"/>
    <xf numFmtId="0" fontId="0" fillId="0" borderId="0" xfId="0" applyFont="1" applyAlignment="1" applyProtection="1">
      <alignment horizontal="left"/>
    </xf>
    <xf numFmtId="0" fontId="24" fillId="2" borderId="0" xfId="0" applyFont="1" applyFill="1" applyProtection="1"/>
    <xf numFmtId="0" fontId="24" fillId="0" borderId="0" xfId="0" applyFont="1" applyFill="1" applyProtection="1"/>
    <xf numFmtId="0" fontId="29" fillId="4" borderId="0" xfId="0" applyFont="1" applyFill="1" applyBorder="1" applyAlignment="1" applyProtection="1">
      <alignment vertical="top"/>
    </xf>
    <xf numFmtId="0" fontId="0" fillId="0" borderId="0" xfId="0" applyAlignment="1" applyProtection="1">
      <alignment vertical="top"/>
    </xf>
    <xf numFmtId="2" fontId="0" fillId="0" borderId="0" xfId="0" applyNumberFormat="1" applyFont="1" applyFill="1" applyBorder="1" applyAlignment="1" applyProtection="1">
      <alignment horizontal="left"/>
    </xf>
    <xf numFmtId="2" fontId="0" fillId="6" borderId="0" xfId="0" applyNumberFormat="1" applyFont="1" applyFill="1" applyBorder="1" applyAlignment="1" applyProtection="1">
      <alignment horizontal="left"/>
    </xf>
    <xf numFmtId="2" fontId="0" fillId="0" borderId="0" xfId="0" applyNumberFormat="1" applyFont="1" applyBorder="1" applyAlignment="1" applyProtection="1">
      <alignment horizontal="left"/>
    </xf>
    <xf numFmtId="0" fontId="38" fillId="0" borderId="0" xfId="0" applyFont="1" applyAlignment="1" applyProtection="1">
      <alignment horizontal="left" wrapText="1"/>
    </xf>
    <xf numFmtId="0" fontId="38" fillId="6" borderId="0" xfId="0" applyFont="1" applyFill="1" applyAlignment="1" applyProtection="1">
      <alignment horizontal="left" wrapText="1"/>
    </xf>
    <xf numFmtId="49" fontId="14" fillId="0" borderId="0" xfId="0" applyNumberFormat="1" applyFont="1" applyAlignment="1" applyProtection="1">
      <alignment horizontal="left" vertical="center" wrapText="1"/>
    </xf>
    <xf numFmtId="0" fontId="14" fillId="0" borderId="0" xfId="0" applyFont="1" applyAlignment="1" applyProtection="1">
      <alignment horizontal="left" vertical="center" wrapText="1"/>
    </xf>
    <xf numFmtId="0" fontId="14" fillId="0" borderId="0" xfId="0" applyFont="1" applyAlignment="1">
      <alignment horizontal="left" vertical="center" wrapText="1"/>
    </xf>
    <xf numFmtId="0" fontId="14" fillId="0" borderId="0" xfId="0" applyFont="1" applyBorder="1" applyAlignment="1">
      <alignment horizontal="left" vertical="center" wrapText="1"/>
    </xf>
    <xf numFmtId="168" fontId="33" fillId="2" borderId="0" xfId="0" applyNumberFormat="1" applyFont="1" applyFill="1" applyAlignment="1" applyProtection="1">
      <alignment horizontal="left" vertical="top" wrapText="1"/>
    </xf>
    <xf numFmtId="0" fontId="31" fillId="0" borderId="0" xfId="0" applyFont="1" applyAlignment="1" applyProtection="1">
      <alignment horizontal="left" vertical="center" wrapText="1"/>
    </xf>
    <xf numFmtId="0" fontId="32" fillId="0" borderId="0" xfId="0" applyFont="1" applyAlignment="1" applyProtection="1">
      <alignment horizontal="left" vertical="center" wrapText="1"/>
    </xf>
  </cellXfs>
  <cellStyles count="347">
    <cellStyle name="Euro" xfId="6"/>
    <cellStyle name="Hyperlink 2" xfId="65"/>
    <cellStyle name="Komma 2" xfId="130"/>
    <cellStyle name="Komma 2 2" xfId="296"/>
    <cellStyle name="Link" xfId="9" builtinId="8"/>
    <cellStyle name="Normal_erfassungsmatrix 04" xfId="7"/>
    <cellStyle name="Prozent 2" xfId="15"/>
    <cellStyle name="Prozent 2 10" xfId="186"/>
    <cellStyle name="Prozent 2 11" xfId="191"/>
    <cellStyle name="Prozent 2 2" xfId="22"/>
    <cellStyle name="Prozent 2 2 2" xfId="37"/>
    <cellStyle name="Prozent 2 2 2 2" xfId="85"/>
    <cellStyle name="Prozent 2 2 2 2 2" xfId="254"/>
    <cellStyle name="Prozent 2 2 2 3" xfId="152"/>
    <cellStyle name="Prozent 2 2 2 3 2" xfId="316"/>
    <cellStyle name="Prozent 2 2 2 4" xfId="209"/>
    <cellStyle name="Prozent 2 2 3" xfId="72"/>
    <cellStyle name="Prozent 2 2 3 2" xfId="138"/>
    <cellStyle name="Prozent 2 2 3 2 2" xfId="303"/>
    <cellStyle name="Prozent 2 2 3 3" xfId="241"/>
    <cellStyle name="Prozent 2 2 4" xfId="120"/>
    <cellStyle name="Prozent 2 2 4 2" xfId="286"/>
    <cellStyle name="Prozent 2 2 5" xfId="196"/>
    <cellStyle name="Prozent 2 3" xfId="32"/>
    <cellStyle name="Prozent 2 3 2" xfId="80"/>
    <cellStyle name="Prozent 2 3 2 2" xfId="147"/>
    <cellStyle name="Prozent 2 3 2 2 2" xfId="311"/>
    <cellStyle name="Prozent 2 3 2 3" xfId="249"/>
    <cellStyle name="Prozent 2 3 3" xfId="125"/>
    <cellStyle name="Prozent 2 3 3 2" xfId="291"/>
    <cellStyle name="Prozent 2 3 4" xfId="204"/>
    <cellStyle name="Prozent 2 4" xfId="48"/>
    <cellStyle name="Prozent 2 4 2" xfId="95"/>
    <cellStyle name="Prozent 2 4 2 2" xfId="264"/>
    <cellStyle name="Prozent 2 4 3" xfId="162"/>
    <cellStyle name="Prozent 2 4 3 2" xfId="326"/>
    <cellStyle name="Prozent 2 4 4" xfId="219"/>
    <cellStyle name="Prozent 2 5" xfId="53"/>
    <cellStyle name="Prozent 2 5 2" xfId="100"/>
    <cellStyle name="Prozent 2 5 2 2" xfId="269"/>
    <cellStyle name="Prozent 2 5 3" xfId="167"/>
    <cellStyle name="Prozent 2 5 3 2" xfId="331"/>
    <cellStyle name="Prozent 2 5 4" xfId="224"/>
    <cellStyle name="Prozent 2 6" xfId="59"/>
    <cellStyle name="Prozent 2 6 2" xfId="106"/>
    <cellStyle name="Prozent 2 6 2 2" xfId="275"/>
    <cellStyle name="Prozent 2 6 3" xfId="173"/>
    <cellStyle name="Prozent 2 6 3 2" xfId="337"/>
    <cellStyle name="Prozent 2 6 4" xfId="230"/>
    <cellStyle name="Prozent 2 7" xfId="67"/>
    <cellStyle name="Prozent 2 7 2" xfId="133"/>
    <cellStyle name="Prozent 2 7 2 2" xfId="298"/>
    <cellStyle name="Prozent 2 7 3" xfId="236"/>
    <cellStyle name="Prozent 2 8" xfId="181"/>
    <cellStyle name="Prozent 2 8 2" xfId="343"/>
    <cellStyle name="Prozent 2 9" xfId="114"/>
    <cellStyle name="Prozent 2 9 2" xfId="281"/>
    <cellStyle name="Prozent 3" xfId="179"/>
    <cellStyle name="Prozent 3 2" xfId="341"/>
    <cellStyle name="Standard" xfId="0" builtinId="0" customBuiltin="1"/>
    <cellStyle name="Standard 10" xfId="45"/>
    <cellStyle name="Standard 10 2" xfId="47"/>
    <cellStyle name="Standard 10 2 2" xfId="94"/>
    <cellStyle name="Standard 10 2 2 2" xfId="263"/>
    <cellStyle name="Standard 10 2 3" xfId="161"/>
    <cellStyle name="Standard 10 2 3 2" xfId="325"/>
    <cellStyle name="Standard 10 2 4" xfId="218"/>
    <cellStyle name="Standard 10 3" xfId="58"/>
    <cellStyle name="Standard 10 3 2" xfId="105"/>
    <cellStyle name="Standard 10 3 2 2" xfId="274"/>
    <cellStyle name="Standard 10 3 3" xfId="172"/>
    <cellStyle name="Standard 10 3 3 2" xfId="336"/>
    <cellStyle name="Standard 10 3 4" xfId="229"/>
    <cellStyle name="Standard 10 4" xfId="92"/>
    <cellStyle name="Standard 10 4 2" xfId="261"/>
    <cellStyle name="Standard 10 5" xfId="159"/>
    <cellStyle name="Standard 10 5 2" xfId="323"/>
    <cellStyle name="Standard 10 6" xfId="216"/>
    <cellStyle name="Standard 11" xfId="57"/>
    <cellStyle name="Standard 11 2" xfId="104"/>
    <cellStyle name="Standard 11 2 2" xfId="273"/>
    <cellStyle name="Standard 11 3" xfId="171"/>
    <cellStyle name="Standard 11 3 2" xfId="335"/>
    <cellStyle name="Standard 11 4" xfId="228"/>
    <cellStyle name="Standard 12" xfId="63"/>
    <cellStyle name="Standard 12 2" xfId="110"/>
    <cellStyle name="Standard 12 3" xfId="234"/>
    <cellStyle name="Standard 13" xfId="64"/>
    <cellStyle name="Standard 13 2" xfId="129"/>
    <cellStyle name="Standard 13 2 2" xfId="295"/>
    <cellStyle name="Standard 14" xfId="111"/>
    <cellStyle name="Standard 14 2" xfId="180"/>
    <cellStyle name="Standard 14 2 2" xfId="342"/>
    <cellStyle name="Standard 14 3" xfId="279"/>
    <cellStyle name="Standard 15" xfId="185"/>
    <cellStyle name="Standard 2" xfId="1"/>
    <cellStyle name="Standard 2 10" xfId="187"/>
    <cellStyle name="Standard 2 2" xfId="17"/>
    <cellStyle name="Standard 2 2 10" xfId="188"/>
    <cellStyle name="Standard 2 2 11" xfId="193"/>
    <cellStyle name="Standard 2 2 2" xfId="24"/>
    <cellStyle name="Standard 2 2 2 2" xfId="39"/>
    <cellStyle name="Standard 2 2 2 2 2" xfId="87"/>
    <cellStyle name="Standard 2 2 2 2 2 2" xfId="256"/>
    <cellStyle name="Standard 2 2 2 2 3" xfId="154"/>
    <cellStyle name="Standard 2 2 2 2 3 2" xfId="318"/>
    <cellStyle name="Standard 2 2 2 2 4" xfId="211"/>
    <cellStyle name="Standard 2 2 2 3" xfId="74"/>
    <cellStyle name="Standard 2 2 2 3 2" xfId="140"/>
    <cellStyle name="Standard 2 2 2 3 2 2" xfId="305"/>
    <cellStyle name="Standard 2 2 2 3 3" xfId="243"/>
    <cellStyle name="Standard 2 2 2 4" xfId="122"/>
    <cellStyle name="Standard 2 2 2 4 2" xfId="288"/>
    <cellStyle name="Standard 2 2 2 5" xfId="198"/>
    <cellStyle name="Standard 2 2 3" xfId="34"/>
    <cellStyle name="Standard 2 2 3 2" xfId="82"/>
    <cellStyle name="Standard 2 2 3 2 2" xfId="149"/>
    <cellStyle name="Standard 2 2 3 2 2 2" xfId="313"/>
    <cellStyle name="Standard 2 2 3 2 3" xfId="251"/>
    <cellStyle name="Standard 2 2 3 3" xfId="127"/>
    <cellStyle name="Standard 2 2 3 3 2" xfId="293"/>
    <cellStyle name="Standard 2 2 3 4" xfId="206"/>
    <cellStyle name="Standard 2 2 4" xfId="50"/>
    <cellStyle name="Standard 2 2 4 2" xfId="97"/>
    <cellStyle name="Standard 2 2 4 2 2" xfId="266"/>
    <cellStyle name="Standard 2 2 4 3" xfId="164"/>
    <cellStyle name="Standard 2 2 4 3 2" xfId="328"/>
    <cellStyle name="Standard 2 2 4 4" xfId="221"/>
    <cellStyle name="Standard 2 2 5" xfId="55"/>
    <cellStyle name="Standard 2 2 5 2" xfId="102"/>
    <cellStyle name="Standard 2 2 5 2 2" xfId="271"/>
    <cellStyle name="Standard 2 2 5 3" xfId="169"/>
    <cellStyle name="Standard 2 2 5 3 2" xfId="333"/>
    <cellStyle name="Standard 2 2 5 4" xfId="226"/>
    <cellStyle name="Standard 2 2 6" xfId="61"/>
    <cellStyle name="Standard 2 2 6 2" xfId="108"/>
    <cellStyle name="Standard 2 2 6 2 2" xfId="277"/>
    <cellStyle name="Standard 2 2 6 3" xfId="175"/>
    <cellStyle name="Standard 2 2 6 3 2" xfId="339"/>
    <cellStyle name="Standard 2 2 6 4" xfId="232"/>
    <cellStyle name="Standard 2 2 7" xfId="69"/>
    <cellStyle name="Standard 2 2 7 2" xfId="135"/>
    <cellStyle name="Standard 2 2 7 2 2" xfId="300"/>
    <cellStyle name="Standard 2 2 7 3" xfId="238"/>
    <cellStyle name="Standard 2 2 8" xfId="183"/>
    <cellStyle name="Standard 2 2 8 2" xfId="345"/>
    <cellStyle name="Standard 2 2 9" xfId="116"/>
    <cellStyle name="Standard 2 2 9 2" xfId="283"/>
    <cellStyle name="Standard 2 3" xfId="18"/>
    <cellStyle name="Standard 2 4" xfId="16"/>
    <cellStyle name="Standard 2 4 2" xfId="29"/>
    <cellStyle name="Standard 2 4 2 2" xfId="43"/>
    <cellStyle name="Standard 2 4 2 2 2" xfId="90"/>
    <cellStyle name="Standard 2 4 2 2 2 2" xfId="259"/>
    <cellStyle name="Standard 2 4 2 2 3" xfId="157"/>
    <cellStyle name="Standard 2 4 2 2 3 2" xfId="321"/>
    <cellStyle name="Standard 2 4 2 2 4" xfId="214"/>
    <cellStyle name="Standard 2 4 2 3" xfId="77"/>
    <cellStyle name="Standard 2 4 2 3 2" xfId="144"/>
    <cellStyle name="Standard 2 4 2 3 2 2" xfId="308"/>
    <cellStyle name="Standard 2 4 2 3 3" xfId="246"/>
    <cellStyle name="Standard 2 4 2 4" xfId="121"/>
    <cellStyle name="Standard 2 4 2 4 2" xfId="287"/>
    <cellStyle name="Standard 2 4 2 5" xfId="201"/>
    <cellStyle name="Standard 2 4 3" xfId="33"/>
    <cellStyle name="Standard 2 4 3 2" xfId="81"/>
    <cellStyle name="Standard 2 4 3 2 2" xfId="148"/>
    <cellStyle name="Standard 2 4 3 2 2 2" xfId="312"/>
    <cellStyle name="Standard 2 4 3 2 3" xfId="250"/>
    <cellStyle name="Standard 2 4 3 3" xfId="126"/>
    <cellStyle name="Standard 2 4 3 3 2" xfId="292"/>
    <cellStyle name="Standard 2 4 3 4" xfId="205"/>
    <cellStyle name="Standard 2 4 4" xfId="68"/>
    <cellStyle name="Standard 2 4 4 2" xfId="134"/>
    <cellStyle name="Standard 2 4 4 2 2" xfId="299"/>
    <cellStyle name="Standard 2 4 4 3" xfId="237"/>
    <cellStyle name="Standard 2 4 5" xfId="182"/>
    <cellStyle name="Standard 2 4 5 2" xfId="344"/>
    <cellStyle name="Standard 2 4 6" xfId="115"/>
    <cellStyle name="Standard 2 4 6 2" xfId="282"/>
    <cellStyle name="Standard 2 4 7" xfId="192"/>
    <cellStyle name="Standard 2 5" xfId="23"/>
    <cellStyle name="Standard 2 5 2" xfId="38"/>
    <cellStyle name="Standard 2 5 2 2" xfId="86"/>
    <cellStyle name="Standard 2 5 2 2 2" xfId="255"/>
    <cellStyle name="Standard 2 5 2 3" xfId="153"/>
    <cellStyle name="Standard 2 5 2 3 2" xfId="317"/>
    <cellStyle name="Standard 2 5 2 4" xfId="210"/>
    <cellStyle name="Standard 2 5 3" xfId="73"/>
    <cellStyle name="Standard 2 5 3 2" xfId="139"/>
    <cellStyle name="Standard 2 5 3 2 2" xfId="304"/>
    <cellStyle name="Standard 2 5 3 3" xfId="242"/>
    <cellStyle name="Standard 2 5 4" xfId="113"/>
    <cellStyle name="Standard 2 5 5" xfId="197"/>
    <cellStyle name="Standard 2 6" xfId="49"/>
    <cellStyle name="Standard 2 6 2" xfId="96"/>
    <cellStyle name="Standard 2 6 2 2" xfId="265"/>
    <cellStyle name="Standard 2 6 3" xfId="163"/>
    <cellStyle name="Standard 2 6 3 2" xfId="327"/>
    <cellStyle name="Standard 2 6 4" xfId="220"/>
    <cellStyle name="Standard 2 7" xfId="54"/>
    <cellStyle name="Standard 2 7 2" xfId="101"/>
    <cellStyle name="Standard 2 7 2 2" xfId="270"/>
    <cellStyle name="Standard 2 7 3" xfId="168"/>
    <cellStyle name="Standard 2 7 3 2" xfId="332"/>
    <cellStyle name="Standard 2 7 4" xfId="225"/>
    <cellStyle name="Standard 2 8" xfId="60"/>
    <cellStyle name="Standard 2 8 2" xfId="107"/>
    <cellStyle name="Standard 2 8 2 2" xfId="276"/>
    <cellStyle name="Standard 2 8 3" xfId="174"/>
    <cellStyle name="Standard 2 8 3 2" xfId="338"/>
    <cellStyle name="Standard 2 8 4" xfId="231"/>
    <cellStyle name="Standard 2 9" xfId="178"/>
    <cellStyle name="Standard 3" xfId="2"/>
    <cellStyle name="Standard 3 2" xfId="3"/>
    <cellStyle name="Standard 3 2 2" xfId="5"/>
    <cellStyle name="Standard 3 2 3" xfId="117"/>
    <cellStyle name="Standard 3 3" xfId="4"/>
    <cellStyle name="Standard 3 4" xfId="19"/>
    <cellStyle name="Standard 3 5" xfId="177"/>
    <cellStyle name="Standard 4" xfId="8"/>
    <cellStyle name="Standard 4 10" xfId="184"/>
    <cellStyle name="Standard 4 10 2" xfId="346"/>
    <cellStyle name="Standard 4 11" xfId="189"/>
    <cellStyle name="Standard 4 2" xfId="20"/>
    <cellStyle name="Standard 4 2 2" xfId="30"/>
    <cellStyle name="Standard 4 2 2 2" xfId="44"/>
    <cellStyle name="Standard 4 2 2 2 2" xfId="91"/>
    <cellStyle name="Standard 4 2 2 2 2 2" xfId="260"/>
    <cellStyle name="Standard 4 2 2 2 3" xfId="158"/>
    <cellStyle name="Standard 4 2 2 2 3 2" xfId="322"/>
    <cellStyle name="Standard 4 2 2 2 4" xfId="215"/>
    <cellStyle name="Standard 4 2 2 3" xfId="78"/>
    <cellStyle name="Standard 4 2 2 3 2" xfId="247"/>
    <cellStyle name="Standard 4 2 2 4" xfId="145"/>
    <cellStyle name="Standard 4 2 2 4 2" xfId="309"/>
    <cellStyle name="Standard 4 2 2 5" xfId="202"/>
    <cellStyle name="Standard 4 2 3" xfId="35"/>
    <cellStyle name="Standard 4 2 3 2" xfId="83"/>
    <cellStyle name="Standard 4 2 3 2 2" xfId="252"/>
    <cellStyle name="Standard 4 2 3 3" xfId="150"/>
    <cellStyle name="Standard 4 2 3 3 2" xfId="314"/>
    <cellStyle name="Standard 4 2 3 4" xfId="207"/>
    <cellStyle name="Standard 4 2 4" xfId="70"/>
    <cellStyle name="Standard 4 2 4 2" xfId="136"/>
    <cellStyle name="Standard 4 2 4 2 2" xfId="301"/>
    <cellStyle name="Standard 4 2 4 3" xfId="239"/>
    <cellStyle name="Standard 4 2 5" xfId="118"/>
    <cellStyle name="Standard 4 2 5 2" xfId="284"/>
    <cellStyle name="Standard 4 2 6" xfId="194"/>
    <cellStyle name="Standard 4 3" xfId="25"/>
    <cellStyle name="Standard 4 3 2" xfId="40"/>
    <cellStyle name="Standard 4 3 2 2" xfId="88"/>
    <cellStyle name="Standard 4 3 2 2 2" xfId="257"/>
    <cellStyle name="Standard 4 3 2 3" xfId="155"/>
    <cellStyle name="Standard 4 3 2 3 2" xfId="319"/>
    <cellStyle name="Standard 4 3 2 4" xfId="212"/>
    <cellStyle name="Standard 4 3 3" xfId="75"/>
    <cellStyle name="Standard 4 3 3 2" xfId="141"/>
    <cellStyle name="Standard 4 3 3 2 2" xfId="306"/>
    <cellStyle name="Standard 4 3 3 3" xfId="244"/>
    <cellStyle name="Standard 4 3 4" xfId="123"/>
    <cellStyle name="Standard 4 3 4 2" xfId="289"/>
    <cellStyle name="Standard 4 3 5" xfId="199"/>
    <cellStyle name="Standard 4 4" xfId="27"/>
    <cellStyle name="Standard 4 4 2" xfId="142"/>
    <cellStyle name="Standard 4 4 3" xfId="128"/>
    <cellStyle name="Standard 4 4 3 2" xfId="294"/>
    <cellStyle name="Standard 4 5" xfId="11"/>
    <cellStyle name="Standard 4 6" xfId="51"/>
    <cellStyle name="Standard 4 6 2" xfId="98"/>
    <cellStyle name="Standard 4 6 2 2" xfId="267"/>
    <cellStyle name="Standard 4 6 3" xfId="165"/>
    <cellStyle name="Standard 4 6 3 2" xfId="329"/>
    <cellStyle name="Standard 4 6 4" xfId="222"/>
    <cellStyle name="Standard 4 7" xfId="56"/>
    <cellStyle name="Standard 4 7 2" xfId="103"/>
    <cellStyle name="Standard 4 7 2 2" xfId="272"/>
    <cellStyle name="Standard 4 7 3" xfId="170"/>
    <cellStyle name="Standard 4 7 3 2" xfId="334"/>
    <cellStyle name="Standard 4 7 4" xfId="227"/>
    <cellStyle name="Standard 4 8" xfId="62"/>
    <cellStyle name="Standard 4 8 2" xfId="109"/>
    <cellStyle name="Standard 4 8 2 2" xfId="278"/>
    <cellStyle name="Standard 4 8 3" xfId="176"/>
    <cellStyle name="Standard 4 8 3 2" xfId="340"/>
    <cellStyle name="Standard 4 8 4" xfId="233"/>
    <cellStyle name="Standard 4 9" xfId="131"/>
    <cellStyle name="Standard 5" xfId="10"/>
    <cellStyle name="Standard 5 2" xfId="14"/>
    <cellStyle name="Standard 5 3" xfId="12"/>
    <cellStyle name="Standard 6" xfId="13"/>
    <cellStyle name="Standard 6 2" xfId="26"/>
    <cellStyle name="Standard 6 2 2" xfId="41"/>
    <cellStyle name="Standard 6 3" xfId="28"/>
    <cellStyle name="Standard 6 3 2" xfId="42"/>
    <cellStyle name="Standard 6 3 2 2" xfId="89"/>
    <cellStyle name="Standard 6 3 2 2 2" xfId="258"/>
    <cellStyle name="Standard 6 3 2 3" xfId="156"/>
    <cellStyle name="Standard 6 3 2 3 2" xfId="320"/>
    <cellStyle name="Standard 6 3 2 4" xfId="213"/>
    <cellStyle name="Standard 6 3 3" xfId="76"/>
    <cellStyle name="Standard 6 3 3 2" xfId="245"/>
    <cellStyle name="Standard 6 3 4" xfId="143"/>
    <cellStyle name="Standard 6 3 4 2" xfId="307"/>
    <cellStyle name="Standard 6 3 5" xfId="200"/>
    <cellStyle name="Standard 6 4" xfId="31"/>
    <cellStyle name="Standard 6 4 2" xfId="79"/>
    <cellStyle name="Standard 6 4 2 2" xfId="248"/>
    <cellStyle name="Standard 6 4 3" xfId="146"/>
    <cellStyle name="Standard 6 4 3 2" xfId="310"/>
    <cellStyle name="Standard 6 4 4" xfId="203"/>
    <cellStyle name="Standard 6 5" xfId="66"/>
    <cellStyle name="Standard 6 5 2" xfId="132"/>
    <cellStyle name="Standard 6 5 2 2" xfId="297"/>
    <cellStyle name="Standard 6 5 3" xfId="235"/>
    <cellStyle name="Standard 6 6" xfId="112"/>
    <cellStyle name="Standard 6 6 2" xfId="280"/>
    <cellStyle name="Standard 6 7" xfId="190"/>
    <cellStyle name="Standard 7" xfId="21"/>
    <cellStyle name="Standard 7 2" xfId="36"/>
    <cellStyle name="Standard 7 2 2" xfId="84"/>
    <cellStyle name="Standard 7 2 2 2" xfId="253"/>
    <cellStyle name="Standard 7 2 3" xfId="151"/>
    <cellStyle name="Standard 7 2 3 2" xfId="315"/>
    <cellStyle name="Standard 7 2 4" xfId="208"/>
    <cellStyle name="Standard 7 3" xfId="71"/>
    <cellStyle name="Standard 7 3 2" xfId="137"/>
    <cellStyle name="Standard 7 3 2 2" xfId="302"/>
    <cellStyle name="Standard 7 3 3" xfId="240"/>
    <cellStyle name="Standard 7 4" xfId="119"/>
    <cellStyle name="Standard 7 4 2" xfId="285"/>
    <cellStyle name="Standard 7 5" xfId="195"/>
    <cellStyle name="Standard 8" xfId="46"/>
    <cellStyle name="Standard 8 2" xfId="93"/>
    <cellStyle name="Standard 8 2 2" xfId="160"/>
    <cellStyle name="Standard 8 2 2 2" xfId="324"/>
    <cellStyle name="Standard 8 2 3" xfId="262"/>
    <cellStyle name="Standard 8 3" xfId="124"/>
    <cellStyle name="Standard 8 3 2" xfId="290"/>
    <cellStyle name="Standard 8 4" xfId="217"/>
    <cellStyle name="Standard 9" xfId="52"/>
    <cellStyle name="Standard 9 2" xfId="99"/>
    <cellStyle name="Standard 9 2 2" xfId="268"/>
    <cellStyle name="Standard 9 3" xfId="166"/>
    <cellStyle name="Standard 9 3 2" xfId="330"/>
    <cellStyle name="Standard 9 4" xfId="223"/>
  </cellStyles>
  <dxfs count="2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417DBE"/>
      <color rgb="FFDCE1E4"/>
      <color rgb="FFB3CBE5"/>
      <color rgb="FFB9C3C8"/>
      <color rgb="FF96A5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417DBE"/>
  </sheetPr>
  <dimension ref="B1:Y21"/>
  <sheetViews>
    <sheetView showGridLines="0" tabSelected="1" zoomScale="70" zoomScaleNormal="70" zoomScaleSheetLayoutView="85" workbookViewId="0"/>
  </sheetViews>
  <sheetFormatPr baseColWidth="10" defaultColWidth="11" defaultRowHeight="16.8" x14ac:dyDescent="0.4"/>
  <cols>
    <col min="1" max="1" width="1.19921875" style="70" customWidth="1"/>
    <col min="2" max="2" width="3.59765625" style="70" customWidth="1"/>
    <col min="3" max="3" width="11" style="70"/>
    <col min="4" max="4" width="11" style="70" customWidth="1"/>
    <col min="5" max="5" width="11" style="70"/>
    <col min="6" max="6" width="11" style="70" customWidth="1"/>
    <col min="7" max="7" width="11" style="70"/>
    <col min="8" max="8" width="11" style="70" customWidth="1"/>
    <col min="9" max="9" width="11" style="70"/>
    <col min="10" max="10" width="11" style="70" customWidth="1"/>
    <col min="11" max="11" width="11" style="70"/>
    <col min="12" max="12" width="11" style="70" customWidth="1"/>
    <col min="13" max="23" width="11" style="70"/>
    <col min="24" max="24" width="18.5" style="70" customWidth="1"/>
    <col min="25" max="25" width="1.19921875" style="70" customWidth="1"/>
    <col min="26" max="16384" width="11" style="70"/>
  </cols>
  <sheetData>
    <row r="1" spans="2:25" s="74" customFormat="1" ht="29.25" customHeight="1" x14ac:dyDescent="0.7">
      <c r="B1" s="227" t="s">
        <v>4274</v>
      </c>
      <c r="C1" s="228"/>
      <c r="D1" s="228"/>
      <c r="E1" s="228"/>
      <c r="F1" s="228"/>
      <c r="G1" s="228"/>
      <c r="H1" s="228"/>
      <c r="I1" s="228"/>
      <c r="J1" s="72"/>
      <c r="K1" s="72"/>
      <c r="L1" s="72"/>
      <c r="M1" s="72"/>
      <c r="N1" s="72"/>
      <c r="O1" s="72"/>
      <c r="P1" s="72"/>
      <c r="Q1" s="72"/>
      <c r="R1" s="72"/>
      <c r="S1" s="72"/>
      <c r="T1" s="72"/>
      <c r="U1" s="72"/>
      <c r="V1" s="72"/>
      <c r="W1" s="72"/>
      <c r="X1" s="217"/>
      <c r="Y1" s="217"/>
    </row>
    <row r="2" spans="2:25" s="74" customFormat="1" ht="16.5" customHeight="1" x14ac:dyDescent="0.4">
      <c r="B2" s="223"/>
      <c r="C2" s="221"/>
      <c r="D2" s="221"/>
      <c r="E2" s="221"/>
      <c r="F2" s="221"/>
      <c r="G2" s="224"/>
      <c r="H2" s="221"/>
      <c r="I2" s="221"/>
      <c r="K2" s="76"/>
    </row>
    <row r="3" spans="2:25" s="74" customFormat="1" ht="29.25" customHeight="1" x14ac:dyDescent="0.4">
      <c r="B3" s="207" t="s">
        <v>9</v>
      </c>
      <c r="C3" s="207"/>
      <c r="D3" s="207"/>
      <c r="E3" s="207"/>
      <c r="F3" s="207"/>
      <c r="G3" s="229"/>
      <c r="H3" s="207"/>
      <c r="I3" s="207"/>
      <c r="J3" s="20"/>
      <c r="K3" s="80"/>
      <c r="L3" s="20"/>
      <c r="M3" s="217"/>
      <c r="N3" s="217"/>
      <c r="O3" s="217"/>
      <c r="P3" s="217"/>
      <c r="Q3" s="217"/>
      <c r="R3" s="217"/>
      <c r="S3" s="217"/>
      <c r="T3" s="217"/>
      <c r="U3" s="217"/>
      <c r="V3" s="217"/>
      <c r="W3" s="217"/>
      <c r="X3" s="217"/>
      <c r="Y3" s="217"/>
    </row>
    <row r="4" spans="2:25" s="74" customFormat="1" ht="16.5" customHeight="1" x14ac:dyDescent="0.4">
      <c r="B4" s="223"/>
      <c r="C4" s="221"/>
      <c r="D4" s="221"/>
      <c r="E4" s="230"/>
      <c r="F4" s="221"/>
      <c r="G4" s="231"/>
      <c r="H4" s="221"/>
      <c r="I4" s="221"/>
      <c r="K4" s="76"/>
    </row>
    <row r="5" spans="2:25" s="74" customFormat="1" x14ac:dyDescent="0.4">
      <c r="B5" s="233" t="str">
        <f>'I H-Gas'!$B$11</f>
        <v>1.</v>
      </c>
      <c r="C5" s="234" t="str">
        <f>'I H-Gas'!$D$11&amp;" ("&amp;'I H-Gas'!$B$1&amp;")"</f>
        <v>Allgemeine Informationen zum Gasfernleitungsnetzbetreiber (H-Gas)</v>
      </c>
      <c r="D5" s="235"/>
      <c r="E5" s="235"/>
      <c r="F5" s="235"/>
      <c r="G5" s="235"/>
      <c r="H5" s="235"/>
      <c r="I5" s="232" t="s">
        <v>3953</v>
      </c>
    </row>
    <row r="6" spans="2:25" x14ac:dyDescent="0.4">
      <c r="B6" s="233" t="str">
        <f>'I H-Gas'!$B$56</f>
        <v>2.</v>
      </c>
      <c r="C6" s="234" t="str">
        <f>'I H-Gas'!$D$56&amp;" ("&amp;'I H-Gas'!$B$1&amp;")"</f>
        <v>Jahresarbeit (H-Gas)</v>
      </c>
      <c r="D6" s="234"/>
      <c r="E6" s="234"/>
      <c r="F6" s="234"/>
      <c r="G6" s="234"/>
      <c r="H6" s="234"/>
      <c r="I6" s="232" t="s">
        <v>3953</v>
      </c>
    </row>
    <row r="7" spans="2:25" x14ac:dyDescent="0.4">
      <c r="B7" s="233" t="str">
        <f>'I H-Gas'!$B$69</f>
        <v>3.</v>
      </c>
      <c r="C7" s="234" t="str">
        <f>'I H-Gas'!$D$69&amp;" ("&amp;'I H-Gas'!$B$1&amp;")"</f>
        <v>Jahreshöchstlast (H-Gas)</v>
      </c>
      <c r="D7" s="234"/>
      <c r="E7" s="234"/>
      <c r="F7" s="234"/>
      <c r="G7" s="234"/>
      <c r="H7" s="234"/>
      <c r="I7" s="232" t="s">
        <v>3953</v>
      </c>
    </row>
    <row r="8" spans="2:25" x14ac:dyDescent="0.4">
      <c r="B8" s="233" t="str">
        <f>'I H-Gas'!$B$82</f>
        <v>4.</v>
      </c>
      <c r="C8" s="234" t="str">
        <f>'I H-Gas'!$D$82&amp;" ("&amp;'I H-Gas'!$B$1&amp;")"</f>
        <v>Gasmischstationen und Konvertierungsanlagen (H-Gas)</v>
      </c>
      <c r="D8" s="234"/>
      <c r="E8" s="234"/>
      <c r="F8" s="234"/>
      <c r="G8" s="234"/>
      <c r="H8" s="234"/>
      <c r="I8" s="232" t="s">
        <v>3953</v>
      </c>
    </row>
    <row r="9" spans="2:25" x14ac:dyDescent="0.4">
      <c r="B9" s="233" t="str">
        <f>'I L-Gas'!$B$11</f>
        <v>5.</v>
      </c>
      <c r="C9" s="233" t="str">
        <f>'I L-Gas'!$D$11&amp;" ("&amp;'I L-Gas'!$B$1&amp;")"</f>
        <v>Allgemeine Informationen zum Gasfernleitungsnetzbetreiber (L-Gas)</v>
      </c>
      <c r="D9" s="234"/>
      <c r="E9" s="234"/>
      <c r="F9" s="234"/>
      <c r="G9" s="234"/>
      <c r="H9" s="234"/>
      <c r="I9" s="232" t="s">
        <v>3953</v>
      </c>
    </row>
    <row r="10" spans="2:25" x14ac:dyDescent="0.4">
      <c r="B10" s="233" t="str">
        <f>'I L-Gas'!$B$56</f>
        <v>6.</v>
      </c>
      <c r="C10" s="233" t="str">
        <f>'I L-Gas'!$D$56&amp;" ("&amp;'I L-Gas'!$B$1&amp;")"</f>
        <v>Jahresarbeit (L-Gas)</v>
      </c>
      <c r="D10" s="234"/>
      <c r="E10" s="234"/>
      <c r="F10" s="234"/>
      <c r="G10" s="234"/>
      <c r="H10" s="234"/>
      <c r="I10" s="232" t="s">
        <v>3953</v>
      </c>
    </row>
    <row r="11" spans="2:25" x14ac:dyDescent="0.4">
      <c r="B11" s="233" t="str">
        <f>'I L-Gas'!$B$69</f>
        <v>7.</v>
      </c>
      <c r="C11" s="233" t="str">
        <f>'I L-Gas'!$D$69&amp;" ("&amp;'I L-Gas'!$B$1&amp;")"</f>
        <v>Jahreshöchstlast (L-Gas)</v>
      </c>
      <c r="D11" s="234"/>
      <c r="E11" s="234"/>
      <c r="F11" s="234"/>
      <c r="G11" s="234"/>
      <c r="H11" s="234"/>
      <c r="I11" s="232" t="s">
        <v>3953</v>
      </c>
    </row>
    <row r="12" spans="2:25" x14ac:dyDescent="0.4">
      <c r="B12" s="233" t="str">
        <f>'I L-Gas'!$B$82</f>
        <v>8.</v>
      </c>
      <c r="C12" s="233" t="str">
        <f>'I L-Gas'!$D$82&amp;" ("&amp;'I L-Gas'!$B$1&amp;")"</f>
        <v>Gasmischstationen und Konvertierungsanlagen (L-Gas)</v>
      </c>
      <c r="D12" s="234"/>
      <c r="E12" s="234"/>
      <c r="F12" s="234"/>
      <c r="G12" s="234"/>
      <c r="H12" s="234"/>
      <c r="I12" s="232" t="s">
        <v>3953</v>
      </c>
    </row>
    <row r="13" spans="2:25" x14ac:dyDescent="0.4">
      <c r="B13" s="233" t="str">
        <f>'II Standorte'!$B$1</f>
        <v>9.</v>
      </c>
      <c r="C13" s="233" t="str">
        <f>'II Standorte'!$D$1</f>
        <v>Standorte</v>
      </c>
      <c r="D13" s="234"/>
      <c r="E13" s="234"/>
      <c r="F13" s="234"/>
      <c r="G13" s="234"/>
      <c r="H13" s="234"/>
      <c r="I13" s="232" t="s">
        <v>3953</v>
      </c>
    </row>
    <row r="14" spans="2:25" x14ac:dyDescent="0.4">
      <c r="B14" s="233" t="str">
        <f>'II Knoten'!$B$1</f>
        <v>10.</v>
      </c>
      <c r="C14" s="233" t="str">
        <f>'II Knoten'!$D$1</f>
        <v>Knoten</v>
      </c>
      <c r="D14" s="234"/>
      <c r="E14" s="234"/>
      <c r="F14" s="234"/>
      <c r="G14" s="234"/>
      <c r="H14" s="234"/>
      <c r="I14" s="232" t="s">
        <v>3953</v>
      </c>
    </row>
    <row r="15" spans="2:25" x14ac:dyDescent="0.4">
      <c r="B15" s="233" t="str">
        <f>'II Stützpunkte'!$B$1</f>
        <v>11.</v>
      </c>
      <c r="C15" s="233" t="str">
        <f>'II Stützpunkte'!$D$1</f>
        <v>Stützpunkte</v>
      </c>
      <c r="D15" s="234"/>
      <c r="E15" s="234"/>
      <c r="F15" s="234"/>
      <c r="G15" s="234"/>
      <c r="H15" s="234"/>
      <c r="I15" s="232" t="s">
        <v>3953</v>
      </c>
    </row>
    <row r="16" spans="2:25" x14ac:dyDescent="0.4">
      <c r="B16" s="233" t="str">
        <f>'II Leitungen und Leitungsab.'!$B$1</f>
        <v>12.</v>
      </c>
      <c r="C16" s="233" t="str">
        <f>'II Leitungen und Leitungsab.'!$D$1</f>
        <v>Leitungen und Leitungsabschnitte</v>
      </c>
      <c r="D16" s="234"/>
      <c r="E16" s="234"/>
      <c r="F16" s="234"/>
      <c r="G16" s="234"/>
      <c r="H16" s="234"/>
      <c r="I16" s="232" t="s">
        <v>3953</v>
      </c>
    </row>
    <row r="17" spans="2:9" x14ac:dyDescent="0.4">
      <c r="B17" s="233" t="str">
        <f>'II Druckregler'!$B$1</f>
        <v>13.</v>
      </c>
      <c r="C17" s="233" t="str">
        <f>'II Druckregler'!$D$1</f>
        <v>Druckregler</v>
      </c>
      <c r="D17" s="234"/>
      <c r="E17" s="234"/>
      <c r="F17" s="234"/>
      <c r="G17" s="234"/>
      <c r="H17" s="234"/>
      <c r="I17" s="232" t="s">
        <v>3953</v>
      </c>
    </row>
    <row r="18" spans="2:9" x14ac:dyDescent="0.4">
      <c r="B18" s="233" t="str">
        <f>'II Verdichter'!$B$1</f>
        <v>14.</v>
      </c>
      <c r="C18" s="233" t="str">
        <f>'II Verdichter'!$D$1</f>
        <v>Verdichter</v>
      </c>
      <c r="D18" s="234"/>
      <c r="E18" s="234"/>
      <c r="F18" s="234"/>
      <c r="G18" s="234"/>
      <c r="H18" s="234"/>
      <c r="I18" s="232" t="s">
        <v>3953</v>
      </c>
    </row>
    <row r="19" spans="2:9" x14ac:dyDescent="0.4">
      <c r="B19" s="233" t="str">
        <f>'II NKP und NAP'!$B$1</f>
        <v>15.</v>
      </c>
      <c r="C19" s="233" t="str">
        <f>'II NKP und NAP'!$D$1</f>
        <v>Netzkopplungs - und Netzanschlusspunkte</v>
      </c>
      <c r="D19" s="234"/>
      <c r="E19" s="234"/>
      <c r="F19" s="234"/>
      <c r="G19" s="234"/>
      <c r="H19" s="234"/>
      <c r="I19" s="232" t="s">
        <v>3953</v>
      </c>
    </row>
    <row r="20" spans="2:9" x14ac:dyDescent="0.4">
      <c r="B20" s="233" t="str">
        <f>'Erläuterungen der FNB'!$B$1</f>
        <v>16.</v>
      </c>
      <c r="C20" s="233" t="str">
        <f>'Erläuterungen der FNB'!$D$1</f>
        <v>Erläuterungen der FNB</v>
      </c>
      <c r="D20" s="234"/>
      <c r="E20" s="234"/>
      <c r="F20" s="234"/>
      <c r="G20" s="234"/>
      <c r="H20" s="234"/>
      <c r="I20" s="232" t="s">
        <v>3953</v>
      </c>
    </row>
    <row r="21" spans="2:9" x14ac:dyDescent="0.4">
      <c r="B21" s="233" t="str">
        <f>Konsistenzprüfung!$B$1</f>
        <v>17.</v>
      </c>
      <c r="C21" s="233" t="str">
        <f>Konsistenzprüfung!$E$1</f>
        <v>Konsistenzprüfung</v>
      </c>
      <c r="D21" s="234"/>
      <c r="E21" s="234"/>
      <c r="F21" s="234"/>
      <c r="G21" s="234"/>
      <c r="H21" s="234"/>
      <c r="I21" s="232" t="s">
        <v>3953</v>
      </c>
    </row>
  </sheetData>
  <sheetProtection sheet="1" objects="1" scenarios="1"/>
  <hyperlinks>
    <hyperlink ref="I5" location="'I H-Gas'!D11" display="Link"/>
    <hyperlink ref="I6" location="'I H-Gas'!D56" display="Link"/>
    <hyperlink ref="I7" location="'I H-Gas'!D69" display="Link"/>
    <hyperlink ref="I8" location="'I H-Gas'!D82" display="Link"/>
    <hyperlink ref="I9" location="'I L-Gas'!D11" display="Link"/>
    <hyperlink ref="I10" location="'I L-Gas'!D56" display="Link"/>
    <hyperlink ref="I11" location="'I L-Gas'!D69" display="Link"/>
    <hyperlink ref="I12" location="'I L-Gas'!D82" display="Link"/>
    <hyperlink ref="I13" location="'II Standorte'!D1" display="Link"/>
    <hyperlink ref="I14" location="'II Knoten'!D1" display="Link"/>
    <hyperlink ref="I15" location="'II Stützpunkte'!D1" display="Link"/>
    <hyperlink ref="I16" location="'II Leitungen und Leitungsab.'!D1" display="Link"/>
    <hyperlink ref="I17" location="'II Druckregler'!D1" display="Link"/>
    <hyperlink ref="I18" location="'II Verdichter'!D1" display="Link"/>
    <hyperlink ref="I19" location="'II NKP und NAP'!D1" display="Link"/>
    <hyperlink ref="I20" location="'Erläuterungen der FNB'!D1" display="Link"/>
    <hyperlink ref="I21" location="Konsistenzprüfung!E1" display="Link"/>
  </hyperlinks>
  <pageMargins left="0.70866141732283472" right="0.70866141732283472" top="0.78740157480314965" bottom="0.78740157480314965" header="0.31496062992125984" footer="0.31496062992125984"/>
  <pageSetup paperSize="256" scale="4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417DBE"/>
    <pageSetUpPr fitToPage="1"/>
  </sheetPr>
  <dimension ref="B1:AQ506"/>
  <sheetViews>
    <sheetView showGridLines="0" zoomScaleNormal="100" zoomScaleSheetLayoutView="40" workbookViewId="0"/>
  </sheetViews>
  <sheetFormatPr baseColWidth="10" defaultColWidth="11" defaultRowHeight="16.8" x14ac:dyDescent="0.4"/>
  <cols>
    <col min="1" max="1" width="1.19921875" style="31" customWidth="1"/>
    <col min="2" max="2" width="7.19921875" style="31" bestFit="1" customWidth="1"/>
    <col min="3" max="3" width="1.19921875" style="68" customWidth="1"/>
    <col min="4" max="4" width="22.59765625" style="68" customWidth="1"/>
    <col min="5" max="5" width="1.19921875" style="68" customWidth="1"/>
    <col min="6" max="6" width="22.59765625" style="68" customWidth="1"/>
    <col min="7" max="7" width="1.19921875" style="68" customWidth="1"/>
    <col min="8" max="8" width="22.59765625" style="68" customWidth="1"/>
    <col min="9" max="9" width="1.19921875" style="68" customWidth="1"/>
    <col min="10" max="10" width="22.59765625" style="68" customWidth="1"/>
    <col min="11" max="11" width="1.19921875" style="68" customWidth="1"/>
    <col min="12" max="12" width="22.59765625" style="68" customWidth="1"/>
    <col min="13" max="13" width="1.19921875" style="68" customWidth="1"/>
    <col min="14" max="14" width="22.59765625" style="68" customWidth="1"/>
    <col min="15" max="15" width="1.19921875" style="68" customWidth="1"/>
    <col min="16" max="16" width="22.59765625" style="68" customWidth="1"/>
    <col min="17" max="17" width="1.19921875" style="31" customWidth="1"/>
    <col min="18" max="18" width="22.59765625" style="32" customWidth="1"/>
    <col min="19" max="19" width="1.19921875" style="32" customWidth="1"/>
    <col min="20" max="20" width="22.59765625" style="32" customWidth="1"/>
    <col min="21" max="21" width="1.19921875" style="31" customWidth="1"/>
    <col min="22" max="22" width="22.59765625" style="33" customWidth="1"/>
    <col min="23" max="23" width="1.19921875" style="33" customWidth="1"/>
    <col min="24" max="24" width="22.59765625" style="33" customWidth="1"/>
    <col min="25" max="25" width="1.19921875" style="33" customWidth="1"/>
    <col min="26" max="26" width="22.59765625" style="33" customWidth="1"/>
    <col min="27" max="27" width="1.19921875" style="33" customWidth="1"/>
    <col min="28" max="28" width="22.59765625" style="33" customWidth="1"/>
    <col min="29" max="29" width="1.19921875" style="68" customWidth="1"/>
    <col min="30" max="30" width="22.59765625" style="68" customWidth="1"/>
    <col min="31" max="31" width="1.19921875" style="68" customWidth="1"/>
    <col min="32" max="32" width="23.59765625" style="34" customWidth="1"/>
    <col min="33" max="33" width="1.19921875" style="68" customWidth="1"/>
    <col min="34" max="34" width="22.59765625" style="68" customWidth="1"/>
    <col min="35" max="35" width="1.19921875" style="68" customWidth="1"/>
    <col min="36" max="36" width="22.59765625" style="68" customWidth="1"/>
    <col min="37" max="37" width="1.19921875" style="33" customWidth="1"/>
    <col min="38" max="38" width="22.59765625" style="68" customWidth="1"/>
    <col min="39" max="39" width="1.19921875" style="33" customWidth="1"/>
    <col min="40" max="40" width="22.59765625" style="68" customWidth="1"/>
    <col min="41" max="41" width="1.19921875" style="68" customWidth="1"/>
    <col min="42" max="42" width="22.59765625" style="68" customWidth="1"/>
    <col min="43" max="43" width="1.19921875" style="27" customWidth="1"/>
    <col min="44" max="16384" width="11" style="31"/>
  </cols>
  <sheetData>
    <row r="1" spans="2:43" s="70" customFormat="1" ht="25.2" x14ac:dyDescent="0.55000000000000004">
      <c r="B1" s="8" t="s">
        <v>3225</v>
      </c>
      <c r="C1" s="3"/>
      <c r="D1" s="123" t="s">
        <v>146</v>
      </c>
      <c r="E1" s="3"/>
      <c r="F1" s="123"/>
      <c r="G1" s="3"/>
      <c r="H1" s="123"/>
      <c r="I1" s="3"/>
      <c r="J1" s="3"/>
      <c r="K1" s="3"/>
      <c r="L1" s="3"/>
      <c r="M1" s="3"/>
      <c r="N1" s="5"/>
      <c r="O1" s="3"/>
      <c r="P1" s="3"/>
      <c r="Q1" s="3"/>
      <c r="R1" s="3"/>
      <c r="S1" s="3"/>
      <c r="T1" s="3"/>
      <c r="U1" s="3"/>
      <c r="V1" s="3"/>
      <c r="W1" s="3"/>
      <c r="X1" s="3"/>
      <c r="Y1" s="3"/>
      <c r="Z1" s="3"/>
      <c r="AA1" s="3"/>
      <c r="AB1" s="3"/>
      <c r="AC1" s="3"/>
      <c r="AD1" s="3"/>
      <c r="AE1" s="3"/>
      <c r="AF1" s="3"/>
      <c r="AG1" s="3"/>
      <c r="AH1" s="3"/>
      <c r="AI1" s="3"/>
      <c r="AJ1" s="3"/>
      <c r="AK1" s="3"/>
      <c r="AL1" s="3"/>
      <c r="AM1" s="3"/>
      <c r="AN1" s="3"/>
      <c r="AO1" s="3"/>
      <c r="AP1" s="3"/>
      <c r="AQ1" s="3"/>
    </row>
    <row r="2" spans="2:43" s="1" customFormat="1" x14ac:dyDescent="0.4">
      <c r="D2" s="7"/>
      <c r="F2" s="7"/>
      <c r="H2" s="7"/>
      <c r="AQ2" s="70"/>
    </row>
    <row r="3" spans="2:43" s="1" customFormat="1" ht="90" customHeight="1" x14ac:dyDescent="0.4">
      <c r="B3" s="292" t="s">
        <v>4261</v>
      </c>
      <c r="C3" s="292"/>
      <c r="D3" s="292"/>
      <c r="E3" s="292"/>
      <c r="F3" s="292"/>
      <c r="G3" s="292"/>
      <c r="H3" s="292"/>
      <c r="I3" s="292"/>
      <c r="J3" s="292"/>
      <c r="K3" s="292"/>
      <c r="L3" s="292"/>
      <c r="M3" s="292"/>
      <c r="X3" s="213"/>
      <c r="AB3" s="213"/>
      <c r="AQ3" s="70"/>
    </row>
    <row r="4" spans="2:43" s="1" customFormat="1" x14ac:dyDescent="0.4">
      <c r="D4" s="7"/>
      <c r="F4" s="7"/>
      <c r="H4" s="7"/>
      <c r="AQ4" s="70"/>
    </row>
    <row r="5" spans="2:43" s="6" customFormat="1" ht="218.4" x14ac:dyDescent="0.4">
      <c r="B5" s="9" t="s">
        <v>1</v>
      </c>
      <c r="C5" s="128"/>
      <c r="D5" s="129" t="s">
        <v>35</v>
      </c>
      <c r="E5" s="128"/>
      <c r="F5" s="129" t="s">
        <v>3221</v>
      </c>
      <c r="G5" s="128"/>
      <c r="H5" s="159" t="s">
        <v>3948</v>
      </c>
      <c r="I5" s="128"/>
      <c r="J5" s="148" t="s">
        <v>4245</v>
      </c>
      <c r="K5" s="128"/>
      <c r="L5" s="156" t="s">
        <v>3</v>
      </c>
      <c r="M5" s="128"/>
      <c r="N5" s="159" t="s">
        <v>4272</v>
      </c>
      <c r="O5" s="162"/>
      <c r="P5" s="159" t="s">
        <v>38</v>
      </c>
      <c r="Q5" s="128"/>
      <c r="R5" s="171" t="s">
        <v>3222</v>
      </c>
      <c r="S5" s="162"/>
      <c r="T5" s="171" t="s">
        <v>3223</v>
      </c>
      <c r="U5" s="162"/>
      <c r="V5" s="171" t="s">
        <v>3949</v>
      </c>
      <c r="W5" s="162"/>
      <c r="X5" s="171" t="s">
        <v>3952</v>
      </c>
      <c r="Y5" s="162"/>
      <c r="Z5" s="171" t="s">
        <v>3950</v>
      </c>
      <c r="AA5" s="162"/>
      <c r="AB5" s="171" t="s">
        <v>3951</v>
      </c>
      <c r="AC5" s="162"/>
      <c r="AD5" s="159" t="s">
        <v>3224</v>
      </c>
      <c r="AE5" s="128"/>
      <c r="AF5" s="9" t="s">
        <v>218</v>
      </c>
      <c r="AG5" s="162"/>
      <c r="AH5" s="156" t="s">
        <v>4268</v>
      </c>
      <c r="AI5" s="157"/>
      <c r="AJ5" s="156" t="s">
        <v>3970</v>
      </c>
      <c r="AK5" s="128"/>
      <c r="AL5" s="156" t="s">
        <v>3727</v>
      </c>
      <c r="AM5" s="128"/>
      <c r="AN5" s="156" t="s">
        <v>4255</v>
      </c>
      <c r="AO5" s="165"/>
      <c r="AP5" s="164" t="s">
        <v>4249</v>
      </c>
      <c r="AQ5" s="162"/>
    </row>
    <row r="6" spans="2:43" s="1" customFormat="1" x14ac:dyDescent="0.4">
      <c r="B6" s="176" t="s">
        <v>3225</v>
      </c>
      <c r="C6" s="7"/>
      <c r="D6" s="7"/>
      <c r="E6" s="7"/>
      <c r="F6" s="7"/>
      <c r="G6" s="7"/>
      <c r="H6" s="7"/>
      <c r="I6" s="7"/>
      <c r="J6" s="7"/>
      <c r="K6" s="7"/>
      <c r="L6" s="70"/>
      <c r="M6" s="7"/>
      <c r="N6" s="7"/>
      <c r="O6" s="7"/>
      <c r="P6" s="7"/>
      <c r="Q6" s="7"/>
      <c r="R6" s="7"/>
      <c r="S6" s="7"/>
      <c r="T6" s="7"/>
      <c r="U6" s="7"/>
      <c r="V6" s="7"/>
      <c r="W6" s="7"/>
      <c r="X6" s="7"/>
      <c r="Y6" s="7"/>
      <c r="Z6" s="7"/>
      <c r="AA6" s="7"/>
      <c r="AB6" s="7"/>
      <c r="AC6" s="7"/>
      <c r="AD6" s="7"/>
      <c r="AE6" s="7"/>
      <c r="AF6" s="70"/>
      <c r="AG6" s="7"/>
      <c r="AH6" s="70"/>
      <c r="AI6" s="70"/>
      <c r="AJ6" s="70"/>
      <c r="AK6" s="7"/>
      <c r="AL6" s="70"/>
      <c r="AM6" s="7"/>
      <c r="AN6" s="70"/>
      <c r="AO6" s="70"/>
      <c r="AP6" s="70"/>
      <c r="AQ6" s="70"/>
    </row>
    <row r="7" spans="2:43" s="168" customFormat="1" x14ac:dyDescent="0.4">
      <c r="B7" s="140" t="s">
        <v>30</v>
      </c>
      <c r="C7" s="29"/>
      <c r="D7" s="131"/>
      <c r="E7" s="29"/>
      <c r="F7" s="131"/>
      <c r="G7" s="29"/>
      <c r="H7" s="131"/>
      <c r="I7" s="29"/>
      <c r="J7" s="133"/>
      <c r="K7" s="29"/>
      <c r="L7" s="131"/>
      <c r="M7" s="252"/>
      <c r="N7" s="166"/>
      <c r="O7" s="252"/>
      <c r="P7" s="166"/>
      <c r="Q7" s="29"/>
      <c r="R7" s="143"/>
      <c r="S7" s="29"/>
      <c r="T7" s="143"/>
      <c r="U7" s="29"/>
      <c r="V7" s="143"/>
      <c r="W7" s="132"/>
      <c r="X7" s="143"/>
      <c r="Y7" s="132"/>
      <c r="Z7" s="143"/>
      <c r="AA7" s="132"/>
      <c r="AB7" s="143"/>
      <c r="AC7" s="132"/>
      <c r="AD7" s="167"/>
      <c r="AE7" s="132"/>
      <c r="AF7" s="214"/>
      <c r="AG7" s="132"/>
      <c r="AH7" s="131"/>
      <c r="AI7" s="37"/>
      <c r="AJ7" s="14"/>
      <c r="AK7" s="132"/>
      <c r="AL7" s="138"/>
      <c r="AM7" s="132"/>
      <c r="AN7" s="138"/>
      <c r="AO7" s="132"/>
      <c r="AP7" s="138"/>
      <c r="AQ7" s="132"/>
    </row>
    <row r="8" spans="2:43" s="168" customFormat="1" x14ac:dyDescent="0.4">
      <c r="B8" s="140" t="s">
        <v>3226</v>
      </c>
      <c r="C8" s="29"/>
      <c r="D8" s="131"/>
      <c r="E8" s="29"/>
      <c r="F8" s="131"/>
      <c r="G8" s="29"/>
      <c r="H8" s="131"/>
      <c r="I8" s="29"/>
      <c r="J8" s="133"/>
      <c r="K8" s="29"/>
      <c r="L8" s="131"/>
      <c r="M8" s="252"/>
      <c r="N8" s="166"/>
      <c r="O8" s="252"/>
      <c r="P8" s="166"/>
      <c r="Q8" s="29"/>
      <c r="R8" s="143"/>
      <c r="S8" s="29"/>
      <c r="T8" s="143"/>
      <c r="U8" s="29"/>
      <c r="V8" s="143"/>
      <c r="W8" s="132"/>
      <c r="X8" s="143"/>
      <c r="Y8" s="132"/>
      <c r="Z8" s="143"/>
      <c r="AA8" s="132"/>
      <c r="AB8" s="143"/>
      <c r="AC8" s="132"/>
      <c r="AD8" s="167"/>
      <c r="AE8" s="132"/>
      <c r="AF8" s="214"/>
      <c r="AG8" s="132"/>
      <c r="AH8" s="131"/>
      <c r="AI8" s="37"/>
      <c r="AJ8" s="133"/>
      <c r="AK8" s="132"/>
      <c r="AL8" s="138"/>
      <c r="AM8" s="132"/>
      <c r="AN8" s="138"/>
      <c r="AO8" s="132"/>
      <c r="AP8" s="138"/>
      <c r="AQ8" s="132"/>
    </row>
    <row r="9" spans="2:43" s="168" customFormat="1" x14ac:dyDescent="0.4">
      <c r="B9" s="140" t="s">
        <v>3227</v>
      </c>
      <c r="C9" s="29"/>
      <c r="D9" s="131"/>
      <c r="E9" s="29"/>
      <c r="F9" s="131"/>
      <c r="G9" s="29"/>
      <c r="H9" s="131"/>
      <c r="I9" s="29"/>
      <c r="J9" s="133"/>
      <c r="K9" s="29"/>
      <c r="L9" s="131"/>
      <c r="M9" s="252"/>
      <c r="N9" s="166"/>
      <c r="O9" s="252"/>
      <c r="P9" s="166"/>
      <c r="Q9" s="29"/>
      <c r="R9" s="143"/>
      <c r="S9" s="29"/>
      <c r="T9" s="143"/>
      <c r="U9" s="29"/>
      <c r="V9" s="143"/>
      <c r="W9" s="132"/>
      <c r="X9" s="143"/>
      <c r="Y9" s="132"/>
      <c r="Z9" s="143"/>
      <c r="AA9" s="132"/>
      <c r="AB9" s="143"/>
      <c r="AC9" s="132"/>
      <c r="AD9" s="167"/>
      <c r="AE9" s="132"/>
      <c r="AF9" s="214"/>
      <c r="AG9" s="132"/>
      <c r="AH9" s="131"/>
      <c r="AI9" s="37"/>
      <c r="AJ9" s="133"/>
      <c r="AK9" s="132"/>
      <c r="AL9" s="138"/>
      <c r="AM9" s="132"/>
      <c r="AN9" s="138"/>
      <c r="AO9" s="132"/>
      <c r="AP9" s="138"/>
      <c r="AQ9" s="132"/>
    </row>
    <row r="10" spans="2:43" s="168" customFormat="1" x14ac:dyDescent="0.4">
      <c r="B10" s="140" t="s">
        <v>3228</v>
      </c>
      <c r="C10" s="29"/>
      <c r="D10" s="131"/>
      <c r="E10" s="29"/>
      <c r="F10" s="131"/>
      <c r="G10" s="29"/>
      <c r="H10" s="131"/>
      <c r="I10" s="29"/>
      <c r="J10" s="133"/>
      <c r="K10" s="29"/>
      <c r="L10" s="131"/>
      <c r="M10" s="252"/>
      <c r="N10" s="166"/>
      <c r="O10" s="252"/>
      <c r="P10" s="166"/>
      <c r="Q10" s="29"/>
      <c r="R10" s="143"/>
      <c r="S10" s="29"/>
      <c r="T10" s="143"/>
      <c r="U10" s="29"/>
      <c r="V10" s="143"/>
      <c r="W10" s="132"/>
      <c r="X10" s="143"/>
      <c r="Y10" s="132"/>
      <c r="Z10" s="143"/>
      <c r="AA10" s="132"/>
      <c r="AB10" s="143"/>
      <c r="AC10" s="132"/>
      <c r="AD10" s="167"/>
      <c r="AE10" s="132"/>
      <c r="AF10" s="214"/>
      <c r="AG10" s="132"/>
      <c r="AH10" s="131"/>
      <c r="AI10" s="37"/>
      <c r="AJ10" s="133"/>
      <c r="AK10" s="132"/>
      <c r="AL10" s="138"/>
      <c r="AM10" s="132"/>
      <c r="AN10" s="138"/>
      <c r="AO10" s="132"/>
      <c r="AP10" s="138"/>
      <c r="AQ10" s="132"/>
    </row>
    <row r="11" spans="2:43" s="168" customFormat="1" x14ac:dyDescent="0.4">
      <c r="B11" s="140" t="s">
        <v>3229</v>
      </c>
      <c r="C11" s="29"/>
      <c r="D11" s="131"/>
      <c r="E11" s="29"/>
      <c r="F11" s="131"/>
      <c r="G11" s="29"/>
      <c r="H11" s="131"/>
      <c r="I11" s="29"/>
      <c r="J11" s="133"/>
      <c r="K11" s="29"/>
      <c r="L11" s="131"/>
      <c r="M11" s="252"/>
      <c r="N11" s="166"/>
      <c r="O11" s="252"/>
      <c r="P11" s="166"/>
      <c r="Q11" s="29"/>
      <c r="R11" s="143"/>
      <c r="S11" s="29"/>
      <c r="T11" s="143"/>
      <c r="U11" s="29"/>
      <c r="V11" s="143"/>
      <c r="W11" s="132"/>
      <c r="X11" s="143"/>
      <c r="Y11" s="132"/>
      <c r="Z11" s="143"/>
      <c r="AA11" s="132"/>
      <c r="AB11" s="143"/>
      <c r="AC11" s="132"/>
      <c r="AD11" s="167"/>
      <c r="AE11" s="132"/>
      <c r="AF11" s="214"/>
      <c r="AG11" s="132"/>
      <c r="AH11" s="131"/>
      <c r="AI11" s="37"/>
      <c r="AJ11" s="133"/>
      <c r="AK11" s="132"/>
      <c r="AL11" s="138"/>
      <c r="AM11" s="132"/>
      <c r="AN11" s="138"/>
      <c r="AO11" s="132"/>
      <c r="AP11" s="138"/>
      <c r="AQ11" s="132"/>
    </row>
    <row r="12" spans="2:43" s="168" customFormat="1" x14ac:dyDescent="0.4">
      <c r="B12" s="140" t="s">
        <v>3230</v>
      </c>
      <c r="C12" s="29"/>
      <c r="D12" s="131"/>
      <c r="E12" s="29"/>
      <c r="F12" s="131"/>
      <c r="G12" s="29"/>
      <c r="H12" s="131"/>
      <c r="I12" s="29"/>
      <c r="J12" s="133"/>
      <c r="K12" s="29"/>
      <c r="L12" s="131"/>
      <c r="M12" s="252"/>
      <c r="N12" s="166"/>
      <c r="O12" s="252"/>
      <c r="P12" s="166"/>
      <c r="Q12" s="29"/>
      <c r="R12" s="143"/>
      <c r="S12" s="29"/>
      <c r="T12" s="143"/>
      <c r="U12" s="29"/>
      <c r="V12" s="143"/>
      <c r="W12" s="132"/>
      <c r="X12" s="143"/>
      <c r="Y12" s="132"/>
      <c r="Z12" s="143"/>
      <c r="AA12" s="132"/>
      <c r="AB12" s="143"/>
      <c r="AC12" s="132"/>
      <c r="AD12" s="167"/>
      <c r="AE12" s="132"/>
      <c r="AF12" s="214"/>
      <c r="AG12" s="132"/>
      <c r="AH12" s="131"/>
      <c r="AI12" s="37"/>
      <c r="AJ12" s="133"/>
      <c r="AK12" s="132"/>
      <c r="AL12" s="138"/>
      <c r="AM12" s="132"/>
      <c r="AN12" s="138"/>
      <c r="AO12" s="132"/>
      <c r="AP12" s="138"/>
      <c r="AQ12" s="132"/>
    </row>
    <row r="13" spans="2:43" s="168" customFormat="1" x14ac:dyDescent="0.4">
      <c r="B13" s="140" t="s">
        <v>3231</v>
      </c>
      <c r="C13" s="29"/>
      <c r="D13" s="131"/>
      <c r="E13" s="29"/>
      <c r="F13" s="131"/>
      <c r="G13" s="29"/>
      <c r="H13" s="131"/>
      <c r="I13" s="29"/>
      <c r="J13" s="133"/>
      <c r="K13" s="29"/>
      <c r="L13" s="131"/>
      <c r="M13" s="252"/>
      <c r="N13" s="166"/>
      <c r="O13" s="252"/>
      <c r="P13" s="166"/>
      <c r="Q13" s="29"/>
      <c r="R13" s="143"/>
      <c r="S13" s="29"/>
      <c r="T13" s="143"/>
      <c r="U13" s="29"/>
      <c r="V13" s="143"/>
      <c r="W13" s="132"/>
      <c r="X13" s="143"/>
      <c r="Y13" s="132"/>
      <c r="Z13" s="143"/>
      <c r="AA13" s="132"/>
      <c r="AB13" s="143"/>
      <c r="AC13" s="132"/>
      <c r="AD13" s="167"/>
      <c r="AE13" s="132"/>
      <c r="AF13" s="214"/>
      <c r="AG13" s="132"/>
      <c r="AH13" s="131"/>
      <c r="AI13" s="37"/>
      <c r="AJ13" s="133"/>
      <c r="AK13" s="132"/>
      <c r="AL13" s="138"/>
      <c r="AM13" s="132"/>
      <c r="AN13" s="138"/>
      <c r="AO13" s="132"/>
      <c r="AP13" s="138"/>
      <c r="AQ13" s="132"/>
    </row>
    <row r="14" spans="2:43" s="168" customFormat="1" x14ac:dyDescent="0.4">
      <c r="B14" s="140" t="s">
        <v>3232</v>
      </c>
      <c r="C14" s="29"/>
      <c r="D14" s="131"/>
      <c r="E14" s="29"/>
      <c r="F14" s="131"/>
      <c r="G14" s="29"/>
      <c r="H14" s="131"/>
      <c r="I14" s="29"/>
      <c r="J14" s="133"/>
      <c r="K14" s="29"/>
      <c r="L14" s="131"/>
      <c r="M14" s="252"/>
      <c r="N14" s="166"/>
      <c r="O14" s="252"/>
      <c r="P14" s="166"/>
      <c r="Q14" s="29"/>
      <c r="R14" s="143"/>
      <c r="S14" s="29"/>
      <c r="T14" s="143"/>
      <c r="U14" s="29"/>
      <c r="V14" s="143"/>
      <c r="W14" s="132"/>
      <c r="X14" s="143"/>
      <c r="Y14" s="132"/>
      <c r="Z14" s="143"/>
      <c r="AA14" s="132"/>
      <c r="AB14" s="143"/>
      <c r="AC14" s="132"/>
      <c r="AD14" s="167"/>
      <c r="AE14" s="132"/>
      <c r="AF14" s="214"/>
      <c r="AG14" s="132"/>
      <c r="AH14" s="131"/>
      <c r="AI14" s="37"/>
      <c r="AJ14" s="133"/>
      <c r="AK14" s="132"/>
      <c r="AL14" s="138"/>
      <c r="AM14" s="132"/>
      <c r="AN14" s="138"/>
      <c r="AO14" s="132"/>
      <c r="AP14" s="138"/>
      <c r="AQ14" s="132"/>
    </row>
    <row r="15" spans="2:43" s="168" customFormat="1" x14ac:dyDescent="0.4">
      <c r="B15" s="140" t="s">
        <v>3233</v>
      </c>
      <c r="C15" s="29"/>
      <c r="D15" s="131"/>
      <c r="E15" s="29"/>
      <c r="F15" s="131"/>
      <c r="G15" s="29"/>
      <c r="H15" s="131"/>
      <c r="I15" s="29"/>
      <c r="J15" s="133"/>
      <c r="K15" s="29"/>
      <c r="L15" s="131"/>
      <c r="M15" s="252"/>
      <c r="N15" s="166"/>
      <c r="O15" s="252"/>
      <c r="P15" s="166"/>
      <c r="Q15" s="29"/>
      <c r="R15" s="143"/>
      <c r="S15" s="29"/>
      <c r="T15" s="143"/>
      <c r="U15" s="29"/>
      <c r="V15" s="143"/>
      <c r="W15" s="132"/>
      <c r="X15" s="143"/>
      <c r="Y15" s="132"/>
      <c r="Z15" s="143"/>
      <c r="AA15" s="132"/>
      <c r="AB15" s="143"/>
      <c r="AC15" s="132"/>
      <c r="AD15" s="167"/>
      <c r="AE15" s="132"/>
      <c r="AF15" s="214"/>
      <c r="AG15" s="132"/>
      <c r="AH15" s="131"/>
      <c r="AI15" s="37"/>
      <c r="AJ15" s="133"/>
      <c r="AK15" s="132"/>
      <c r="AL15" s="138"/>
      <c r="AM15" s="132"/>
      <c r="AN15" s="138"/>
      <c r="AO15" s="132"/>
      <c r="AP15" s="138"/>
      <c r="AQ15" s="132"/>
    </row>
    <row r="16" spans="2:43" s="168" customFormat="1" x14ac:dyDescent="0.4">
      <c r="B16" s="140" t="s">
        <v>3234</v>
      </c>
      <c r="C16" s="29"/>
      <c r="D16" s="131"/>
      <c r="E16" s="29"/>
      <c r="F16" s="131"/>
      <c r="G16" s="29"/>
      <c r="H16" s="131"/>
      <c r="I16" s="29"/>
      <c r="J16" s="133"/>
      <c r="K16" s="29"/>
      <c r="L16" s="131"/>
      <c r="M16" s="252"/>
      <c r="N16" s="166"/>
      <c r="O16" s="252"/>
      <c r="P16" s="166"/>
      <c r="Q16" s="29"/>
      <c r="R16" s="143"/>
      <c r="S16" s="29"/>
      <c r="T16" s="143"/>
      <c r="U16" s="29"/>
      <c r="V16" s="143"/>
      <c r="W16" s="132"/>
      <c r="X16" s="143"/>
      <c r="Y16" s="132"/>
      <c r="Z16" s="143"/>
      <c r="AA16" s="132"/>
      <c r="AB16" s="143"/>
      <c r="AC16" s="132"/>
      <c r="AD16" s="167"/>
      <c r="AE16" s="132"/>
      <c r="AF16" s="214"/>
      <c r="AG16" s="132"/>
      <c r="AH16" s="131"/>
      <c r="AI16" s="37"/>
      <c r="AJ16" s="133"/>
      <c r="AK16" s="132"/>
      <c r="AL16" s="138"/>
      <c r="AM16" s="132"/>
      <c r="AN16" s="138"/>
      <c r="AO16" s="132"/>
      <c r="AP16" s="138"/>
      <c r="AQ16" s="132"/>
    </row>
    <row r="17" spans="2:43" s="168" customFormat="1" x14ac:dyDescent="0.4">
      <c r="B17" s="140" t="s">
        <v>3235</v>
      </c>
      <c r="C17" s="29"/>
      <c r="D17" s="131"/>
      <c r="E17" s="29"/>
      <c r="F17" s="131"/>
      <c r="G17" s="29"/>
      <c r="H17" s="131"/>
      <c r="I17" s="29"/>
      <c r="J17" s="133"/>
      <c r="K17" s="29"/>
      <c r="L17" s="131"/>
      <c r="M17" s="252"/>
      <c r="N17" s="166"/>
      <c r="O17" s="252"/>
      <c r="P17" s="166"/>
      <c r="Q17" s="29"/>
      <c r="R17" s="143"/>
      <c r="S17" s="29"/>
      <c r="T17" s="143"/>
      <c r="U17" s="29"/>
      <c r="V17" s="143"/>
      <c r="W17" s="132"/>
      <c r="X17" s="143"/>
      <c r="Y17" s="132"/>
      <c r="Z17" s="143"/>
      <c r="AA17" s="132"/>
      <c r="AB17" s="143"/>
      <c r="AC17" s="132"/>
      <c r="AD17" s="167"/>
      <c r="AE17" s="132"/>
      <c r="AF17" s="214"/>
      <c r="AG17" s="132"/>
      <c r="AH17" s="131"/>
      <c r="AI17" s="37"/>
      <c r="AJ17" s="133"/>
      <c r="AK17" s="132"/>
      <c r="AL17" s="138"/>
      <c r="AM17" s="132"/>
      <c r="AN17" s="138"/>
      <c r="AO17" s="132"/>
      <c r="AP17" s="138"/>
      <c r="AQ17" s="132"/>
    </row>
    <row r="18" spans="2:43" s="168" customFormat="1" x14ac:dyDescent="0.4">
      <c r="B18" s="140" t="s">
        <v>3236</v>
      </c>
      <c r="C18" s="29"/>
      <c r="D18" s="131"/>
      <c r="E18" s="29"/>
      <c r="F18" s="131"/>
      <c r="G18" s="29"/>
      <c r="H18" s="131"/>
      <c r="I18" s="29"/>
      <c r="J18" s="133"/>
      <c r="K18" s="29"/>
      <c r="L18" s="131"/>
      <c r="M18" s="252"/>
      <c r="N18" s="166"/>
      <c r="O18" s="252"/>
      <c r="P18" s="166"/>
      <c r="Q18" s="29"/>
      <c r="R18" s="143"/>
      <c r="S18" s="29"/>
      <c r="T18" s="143"/>
      <c r="U18" s="29"/>
      <c r="V18" s="143"/>
      <c r="W18" s="132"/>
      <c r="X18" s="143"/>
      <c r="Y18" s="132"/>
      <c r="Z18" s="143"/>
      <c r="AA18" s="132"/>
      <c r="AB18" s="143"/>
      <c r="AC18" s="132"/>
      <c r="AD18" s="167"/>
      <c r="AE18" s="132"/>
      <c r="AF18" s="214"/>
      <c r="AG18" s="132"/>
      <c r="AH18" s="131"/>
      <c r="AI18" s="37"/>
      <c r="AJ18" s="133"/>
      <c r="AK18" s="132"/>
      <c r="AL18" s="138"/>
      <c r="AM18" s="132"/>
      <c r="AN18" s="138"/>
      <c r="AO18" s="132"/>
      <c r="AP18" s="138"/>
      <c r="AQ18" s="132"/>
    </row>
    <row r="19" spans="2:43" s="168" customFormat="1" x14ac:dyDescent="0.4">
      <c r="B19" s="140" t="s">
        <v>3237</v>
      </c>
      <c r="C19" s="29"/>
      <c r="D19" s="131"/>
      <c r="E19" s="29"/>
      <c r="F19" s="131"/>
      <c r="G19" s="29"/>
      <c r="H19" s="131"/>
      <c r="I19" s="29"/>
      <c r="J19" s="133"/>
      <c r="K19" s="29"/>
      <c r="L19" s="131"/>
      <c r="M19" s="252"/>
      <c r="N19" s="166"/>
      <c r="O19" s="252"/>
      <c r="P19" s="166"/>
      <c r="Q19" s="29"/>
      <c r="R19" s="143"/>
      <c r="S19" s="29"/>
      <c r="T19" s="143"/>
      <c r="U19" s="29"/>
      <c r="V19" s="143"/>
      <c r="W19" s="132"/>
      <c r="X19" s="143"/>
      <c r="Y19" s="132"/>
      <c r="Z19" s="143"/>
      <c r="AA19" s="132"/>
      <c r="AB19" s="143"/>
      <c r="AC19" s="132"/>
      <c r="AD19" s="167"/>
      <c r="AE19" s="132"/>
      <c r="AF19" s="214"/>
      <c r="AG19" s="132"/>
      <c r="AH19" s="131"/>
      <c r="AI19" s="37"/>
      <c r="AJ19" s="133"/>
      <c r="AK19" s="132"/>
      <c r="AL19" s="138"/>
      <c r="AM19" s="132"/>
      <c r="AN19" s="138"/>
      <c r="AO19" s="132"/>
      <c r="AP19" s="138"/>
      <c r="AQ19" s="132"/>
    </row>
    <row r="20" spans="2:43" s="168" customFormat="1" x14ac:dyDescent="0.4">
      <c r="B20" s="140" t="s">
        <v>3238</v>
      </c>
      <c r="C20" s="29"/>
      <c r="D20" s="131"/>
      <c r="E20" s="29"/>
      <c r="F20" s="131"/>
      <c r="G20" s="29"/>
      <c r="H20" s="131"/>
      <c r="I20" s="29"/>
      <c r="J20" s="133"/>
      <c r="K20" s="29"/>
      <c r="L20" s="131"/>
      <c r="M20" s="252"/>
      <c r="N20" s="166"/>
      <c r="O20" s="252"/>
      <c r="P20" s="166"/>
      <c r="Q20" s="29"/>
      <c r="R20" s="143"/>
      <c r="S20" s="29"/>
      <c r="T20" s="143"/>
      <c r="U20" s="29"/>
      <c r="V20" s="143"/>
      <c r="W20" s="132"/>
      <c r="X20" s="143"/>
      <c r="Y20" s="132"/>
      <c r="Z20" s="143"/>
      <c r="AA20" s="132"/>
      <c r="AB20" s="143"/>
      <c r="AC20" s="132"/>
      <c r="AD20" s="167"/>
      <c r="AE20" s="132"/>
      <c r="AF20" s="214"/>
      <c r="AG20" s="132"/>
      <c r="AH20" s="131"/>
      <c r="AI20" s="37"/>
      <c r="AJ20" s="133"/>
      <c r="AK20" s="132"/>
      <c r="AL20" s="138"/>
      <c r="AM20" s="132"/>
      <c r="AN20" s="138"/>
      <c r="AO20" s="132"/>
      <c r="AP20" s="138"/>
      <c r="AQ20" s="132"/>
    </row>
    <row r="21" spans="2:43" s="168" customFormat="1" x14ac:dyDescent="0.4">
      <c r="B21" s="140" t="s">
        <v>3239</v>
      </c>
      <c r="C21" s="29"/>
      <c r="D21" s="131"/>
      <c r="E21" s="29"/>
      <c r="F21" s="131"/>
      <c r="G21" s="29"/>
      <c r="H21" s="131"/>
      <c r="I21" s="29"/>
      <c r="J21" s="133"/>
      <c r="K21" s="29"/>
      <c r="L21" s="131"/>
      <c r="M21" s="252"/>
      <c r="N21" s="166"/>
      <c r="O21" s="252"/>
      <c r="P21" s="166"/>
      <c r="Q21" s="29"/>
      <c r="R21" s="143"/>
      <c r="S21" s="29"/>
      <c r="T21" s="143"/>
      <c r="U21" s="29"/>
      <c r="V21" s="143"/>
      <c r="W21" s="132"/>
      <c r="X21" s="143"/>
      <c r="Y21" s="132"/>
      <c r="Z21" s="143"/>
      <c r="AA21" s="132"/>
      <c r="AB21" s="143"/>
      <c r="AC21" s="132"/>
      <c r="AD21" s="167"/>
      <c r="AE21" s="132"/>
      <c r="AF21" s="214"/>
      <c r="AG21" s="132"/>
      <c r="AH21" s="131"/>
      <c r="AI21" s="37"/>
      <c r="AJ21" s="133"/>
      <c r="AK21" s="132"/>
      <c r="AL21" s="138"/>
      <c r="AM21" s="132"/>
      <c r="AN21" s="138"/>
      <c r="AO21" s="132"/>
      <c r="AP21" s="138"/>
      <c r="AQ21" s="132"/>
    </row>
    <row r="22" spans="2:43" s="168" customFormat="1" x14ac:dyDescent="0.4">
      <c r="B22" s="140" t="s">
        <v>3240</v>
      </c>
      <c r="C22" s="29"/>
      <c r="D22" s="131"/>
      <c r="E22" s="29"/>
      <c r="F22" s="131"/>
      <c r="G22" s="29"/>
      <c r="H22" s="131"/>
      <c r="I22" s="29"/>
      <c r="J22" s="133"/>
      <c r="K22" s="29"/>
      <c r="L22" s="131"/>
      <c r="M22" s="252"/>
      <c r="N22" s="166"/>
      <c r="O22" s="252"/>
      <c r="P22" s="166"/>
      <c r="Q22" s="29"/>
      <c r="R22" s="143"/>
      <c r="S22" s="29"/>
      <c r="T22" s="143"/>
      <c r="U22" s="29"/>
      <c r="V22" s="143"/>
      <c r="W22" s="132"/>
      <c r="X22" s="143"/>
      <c r="Y22" s="132"/>
      <c r="Z22" s="143"/>
      <c r="AA22" s="132"/>
      <c r="AB22" s="143"/>
      <c r="AC22" s="132"/>
      <c r="AD22" s="167"/>
      <c r="AE22" s="132"/>
      <c r="AF22" s="214"/>
      <c r="AG22" s="132"/>
      <c r="AH22" s="131"/>
      <c r="AI22" s="37"/>
      <c r="AJ22" s="133"/>
      <c r="AK22" s="132"/>
      <c r="AL22" s="138"/>
      <c r="AM22" s="132"/>
      <c r="AN22" s="138"/>
      <c r="AO22" s="132"/>
      <c r="AP22" s="138"/>
      <c r="AQ22" s="132"/>
    </row>
    <row r="23" spans="2:43" s="168" customFormat="1" x14ac:dyDescent="0.4">
      <c r="B23" s="140" t="s">
        <v>3241</v>
      </c>
      <c r="C23" s="29"/>
      <c r="D23" s="131"/>
      <c r="E23" s="29"/>
      <c r="F23" s="131"/>
      <c r="G23" s="29"/>
      <c r="H23" s="131"/>
      <c r="I23" s="29"/>
      <c r="J23" s="133"/>
      <c r="K23" s="29"/>
      <c r="L23" s="131"/>
      <c r="M23" s="252"/>
      <c r="N23" s="166"/>
      <c r="O23" s="252"/>
      <c r="P23" s="166"/>
      <c r="Q23" s="29"/>
      <c r="R23" s="143"/>
      <c r="S23" s="29"/>
      <c r="T23" s="143"/>
      <c r="U23" s="29"/>
      <c r="V23" s="143"/>
      <c r="W23" s="132"/>
      <c r="X23" s="143"/>
      <c r="Y23" s="132"/>
      <c r="Z23" s="143"/>
      <c r="AA23" s="132"/>
      <c r="AB23" s="143"/>
      <c r="AC23" s="132"/>
      <c r="AD23" s="167"/>
      <c r="AE23" s="132"/>
      <c r="AF23" s="214"/>
      <c r="AG23" s="132"/>
      <c r="AH23" s="131"/>
      <c r="AI23" s="37"/>
      <c r="AJ23" s="133"/>
      <c r="AK23" s="132"/>
      <c r="AL23" s="138"/>
      <c r="AM23" s="132"/>
      <c r="AN23" s="138"/>
      <c r="AO23" s="132"/>
      <c r="AP23" s="138"/>
      <c r="AQ23" s="132"/>
    </row>
    <row r="24" spans="2:43" s="168" customFormat="1" x14ac:dyDescent="0.4">
      <c r="B24" s="140" t="s">
        <v>3242</v>
      </c>
      <c r="C24" s="29"/>
      <c r="D24" s="131"/>
      <c r="E24" s="29"/>
      <c r="F24" s="131"/>
      <c r="G24" s="29"/>
      <c r="H24" s="131"/>
      <c r="I24" s="29"/>
      <c r="J24" s="133"/>
      <c r="K24" s="29"/>
      <c r="L24" s="131"/>
      <c r="M24" s="252"/>
      <c r="N24" s="166"/>
      <c r="O24" s="252"/>
      <c r="P24" s="166"/>
      <c r="Q24" s="29"/>
      <c r="R24" s="143"/>
      <c r="S24" s="29"/>
      <c r="T24" s="143"/>
      <c r="U24" s="29"/>
      <c r="V24" s="143"/>
      <c r="W24" s="132"/>
      <c r="X24" s="143"/>
      <c r="Y24" s="132"/>
      <c r="Z24" s="143"/>
      <c r="AA24" s="132"/>
      <c r="AB24" s="143"/>
      <c r="AC24" s="132"/>
      <c r="AD24" s="167"/>
      <c r="AE24" s="132"/>
      <c r="AF24" s="214"/>
      <c r="AG24" s="132"/>
      <c r="AH24" s="131"/>
      <c r="AI24" s="37"/>
      <c r="AJ24" s="133"/>
      <c r="AK24" s="132"/>
      <c r="AL24" s="138"/>
      <c r="AM24" s="132"/>
      <c r="AN24" s="138"/>
      <c r="AO24" s="132"/>
      <c r="AP24" s="138"/>
      <c r="AQ24" s="132"/>
    </row>
    <row r="25" spans="2:43" s="168" customFormat="1" x14ac:dyDescent="0.4">
      <c r="B25" s="140" t="s">
        <v>3243</v>
      </c>
      <c r="C25" s="29"/>
      <c r="D25" s="131"/>
      <c r="E25" s="29"/>
      <c r="F25" s="131"/>
      <c r="G25" s="29"/>
      <c r="H25" s="131"/>
      <c r="I25" s="29"/>
      <c r="J25" s="133"/>
      <c r="K25" s="29"/>
      <c r="L25" s="131"/>
      <c r="M25" s="252"/>
      <c r="N25" s="166"/>
      <c r="O25" s="252"/>
      <c r="P25" s="166"/>
      <c r="Q25" s="29"/>
      <c r="R25" s="143"/>
      <c r="S25" s="29"/>
      <c r="T25" s="143"/>
      <c r="U25" s="29"/>
      <c r="V25" s="143"/>
      <c r="W25" s="132"/>
      <c r="X25" s="143"/>
      <c r="Y25" s="132"/>
      <c r="Z25" s="143"/>
      <c r="AA25" s="132"/>
      <c r="AB25" s="143"/>
      <c r="AC25" s="132"/>
      <c r="AD25" s="167"/>
      <c r="AE25" s="132"/>
      <c r="AF25" s="214"/>
      <c r="AG25" s="132"/>
      <c r="AH25" s="131"/>
      <c r="AI25" s="37"/>
      <c r="AJ25" s="133"/>
      <c r="AK25" s="132"/>
      <c r="AL25" s="138"/>
      <c r="AM25" s="132"/>
      <c r="AN25" s="138"/>
      <c r="AO25" s="132"/>
      <c r="AP25" s="138"/>
      <c r="AQ25" s="132"/>
    </row>
    <row r="26" spans="2:43" s="168" customFormat="1" x14ac:dyDescent="0.4">
      <c r="B26" s="140" t="s">
        <v>3244</v>
      </c>
      <c r="C26" s="29"/>
      <c r="D26" s="131"/>
      <c r="E26" s="29"/>
      <c r="F26" s="131"/>
      <c r="G26" s="29"/>
      <c r="H26" s="131"/>
      <c r="I26" s="29"/>
      <c r="J26" s="133"/>
      <c r="K26" s="29"/>
      <c r="L26" s="131"/>
      <c r="M26" s="252"/>
      <c r="N26" s="166"/>
      <c r="O26" s="252"/>
      <c r="P26" s="166"/>
      <c r="Q26" s="29"/>
      <c r="R26" s="143"/>
      <c r="S26" s="29"/>
      <c r="T26" s="143"/>
      <c r="U26" s="29"/>
      <c r="V26" s="143"/>
      <c r="W26" s="132"/>
      <c r="X26" s="143"/>
      <c r="Y26" s="132"/>
      <c r="Z26" s="143"/>
      <c r="AA26" s="132"/>
      <c r="AB26" s="143"/>
      <c r="AC26" s="132"/>
      <c r="AD26" s="167"/>
      <c r="AE26" s="132"/>
      <c r="AF26" s="214"/>
      <c r="AG26" s="132"/>
      <c r="AH26" s="131"/>
      <c r="AI26" s="37"/>
      <c r="AJ26" s="133"/>
      <c r="AK26" s="132"/>
      <c r="AL26" s="138"/>
      <c r="AM26" s="132"/>
      <c r="AN26" s="138"/>
      <c r="AO26" s="132"/>
      <c r="AP26" s="138"/>
      <c r="AQ26" s="132"/>
    </row>
    <row r="27" spans="2:43" s="168" customFormat="1" x14ac:dyDescent="0.4">
      <c r="B27" s="140" t="s">
        <v>3245</v>
      </c>
      <c r="C27" s="29"/>
      <c r="D27" s="131"/>
      <c r="E27" s="29"/>
      <c r="F27" s="131"/>
      <c r="G27" s="29"/>
      <c r="H27" s="131"/>
      <c r="I27" s="29"/>
      <c r="J27" s="133"/>
      <c r="K27" s="29"/>
      <c r="L27" s="131"/>
      <c r="M27" s="252"/>
      <c r="N27" s="166"/>
      <c r="O27" s="252"/>
      <c r="P27" s="166"/>
      <c r="Q27" s="29"/>
      <c r="R27" s="143"/>
      <c r="S27" s="29"/>
      <c r="T27" s="143"/>
      <c r="U27" s="29"/>
      <c r="V27" s="143"/>
      <c r="W27" s="132"/>
      <c r="X27" s="143"/>
      <c r="Y27" s="132"/>
      <c r="Z27" s="143"/>
      <c r="AA27" s="132"/>
      <c r="AB27" s="143"/>
      <c r="AC27" s="132"/>
      <c r="AD27" s="167"/>
      <c r="AE27" s="132"/>
      <c r="AF27" s="214"/>
      <c r="AG27" s="132"/>
      <c r="AH27" s="131"/>
      <c r="AI27" s="37"/>
      <c r="AJ27" s="133"/>
      <c r="AK27" s="132"/>
      <c r="AL27" s="138"/>
      <c r="AM27" s="132"/>
      <c r="AN27" s="138"/>
      <c r="AO27" s="132"/>
      <c r="AP27" s="138"/>
      <c r="AQ27" s="132"/>
    </row>
    <row r="28" spans="2:43" s="168" customFormat="1" x14ac:dyDescent="0.4">
      <c r="B28" s="140" t="s">
        <v>3246</v>
      </c>
      <c r="C28" s="29"/>
      <c r="D28" s="131"/>
      <c r="E28" s="29"/>
      <c r="F28" s="131"/>
      <c r="G28" s="29"/>
      <c r="H28" s="131"/>
      <c r="I28" s="29"/>
      <c r="J28" s="133"/>
      <c r="K28" s="29"/>
      <c r="L28" s="131"/>
      <c r="M28" s="252"/>
      <c r="N28" s="166"/>
      <c r="O28" s="252"/>
      <c r="P28" s="166"/>
      <c r="Q28" s="29"/>
      <c r="R28" s="143"/>
      <c r="S28" s="29"/>
      <c r="T28" s="143"/>
      <c r="U28" s="29"/>
      <c r="V28" s="143"/>
      <c r="W28" s="132"/>
      <c r="X28" s="143"/>
      <c r="Y28" s="132"/>
      <c r="Z28" s="143"/>
      <c r="AA28" s="132"/>
      <c r="AB28" s="143"/>
      <c r="AC28" s="132"/>
      <c r="AD28" s="167"/>
      <c r="AE28" s="132"/>
      <c r="AF28" s="214"/>
      <c r="AG28" s="132"/>
      <c r="AH28" s="131"/>
      <c r="AI28" s="37"/>
      <c r="AJ28" s="133"/>
      <c r="AK28" s="132"/>
      <c r="AL28" s="138"/>
      <c r="AM28" s="132"/>
      <c r="AN28" s="138"/>
      <c r="AO28" s="132"/>
      <c r="AP28" s="138"/>
      <c r="AQ28" s="132"/>
    </row>
    <row r="29" spans="2:43" s="168" customFormat="1" x14ac:dyDescent="0.4">
      <c r="B29" s="140" t="s">
        <v>3247</v>
      </c>
      <c r="C29" s="29"/>
      <c r="D29" s="131"/>
      <c r="E29" s="29"/>
      <c r="F29" s="131"/>
      <c r="G29" s="29"/>
      <c r="H29" s="131"/>
      <c r="I29" s="29"/>
      <c r="J29" s="133"/>
      <c r="K29" s="29"/>
      <c r="L29" s="131"/>
      <c r="M29" s="252"/>
      <c r="N29" s="166"/>
      <c r="O29" s="252"/>
      <c r="P29" s="166"/>
      <c r="Q29" s="29"/>
      <c r="R29" s="143"/>
      <c r="S29" s="29"/>
      <c r="T29" s="143"/>
      <c r="U29" s="29"/>
      <c r="V29" s="143"/>
      <c r="W29" s="132"/>
      <c r="X29" s="143"/>
      <c r="Y29" s="132"/>
      <c r="Z29" s="143"/>
      <c r="AA29" s="132"/>
      <c r="AB29" s="143"/>
      <c r="AC29" s="132"/>
      <c r="AD29" s="167"/>
      <c r="AE29" s="132"/>
      <c r="AF29" s="214"/>
      <c r="AG29" s="132"/>
      <c r="AH29" s="131"/>
      <c r="AI29" s="37"/>
      <c r="AJ29" s="133"/>
      <c r="AK29" s="132"/>
      <c r="AL29" s="138"/>
      <c r="AM29" s="132"/>
      <c r="AN29" s="138"/>
      <c r="AO29" s="132"/>
      <c r="AP29" s="138"/>
      <c r="AQ29" s="132"/>
    </row>
    <row r="30" spans="2:43" s="168" customFormat="1" x14ac:dyDescent="0.4">
      <c r="B30" s="140" t="s">
        <v>3248</v>
      </c>
      <c r="C30" s="29"/>
      <c r="D30" s="131"/>
      <c r="E30" s="29"/>
      <c r="F30" s="131"/>
      <c r="G30" s="29"/>
      <c r="H30" s="131"/>
      <c r="I30" s="29"/>
      <c r="J30" s="133"/>
      <c r="K30" s="29"/>
      <c r="L30" s="131"/>
      <c r="M30" s="252"/>
      <c r="N30" s="166"/>
      <c r="O30" s="252"/>
      <c r="P30" s="166"/>
      <c r="Q30" s="29"/>
      <c r="R30" s="143"/>
      <c r="S30" s="29"/>
      <c r="T30" s="143"/>
      <c r="U30" s="29"/>
      <c r="V30" s="143"/>
      <c r="W30" s="132"/>
      <c r="X30" s="143"/>
      <c r="Y30" s="132"/>
      <c r="Z30" s="143"/>
      <c r="AA30" s="132"/>
      <c r="AB30" s="143"/>
      <c r="AC30" s="132"/>
      <c r="AD30" s="167"/>
      <c r="AE30" s="132"/>
      <c r="AF30" s="214"/>
      <c r="AG30" s="132"/>
      <c r="AH30" s="131"/>
      <c r="AI30" s="37"/>
      <c r="AJ30" s="133"/>
      <c r="AK30" s="132"/>
      <c r="AL30" s="138"/>
      <c r="AM30" s="132"/>
      <c r="AN30" s="138"/>
      <c r="AO30" s="132"/>
      <c r="AP30" s="138"/>
      <c r="AQ30" s="132"/>
    </row>
    <row r="31" spans="2:43" s="168" customFormat="1" x14ac:dyDescent="0.4">
      <c r="B31" s="140" t="s">
        <v>3249</v>
      </c>
      <c r="C31" s="29"/>
      <c r="D31" s="131"/>
      <c r="E31" s="29"/>
      <c r="F31" s="131"/>
      <c r="G31" s="29"/>
      <c r="H31" s="131"/>
      <c r="I31" s="29"/>
      <c r="J31" s="133"/>
      <c r="K31" s="29"/>
      <c r="L31" s="131"/>
      <c r="M31" s="252"/>
      <c r="N31" s="166"/>
      <c r="O31" s="252"/>
      <c r="P31" s="166"/>
      <c r="Q31" s="29"/>
      <c r="R31" s="143"/>
      <c r="S31" s="29"/>
      <c r="T31" s="143"/>
      <c r="U31" s="29"/>
      <c r="V31" s="143"/>
      <c r="W31" s="132"/>
      <c r="X31" s="143"/>
      <c r="Y31" s="132"/>
      <c r="Z31" s="143"/>
      <c r="AA31" s="132"/>
      <c r="AB31" s="143"/>
      <c r="AC31" s="132"/>
      <c r="AD31" s="167"/>
      <c r="AE31" s="132"/>
      <c r="AF31" s="214"/>
      <c r="AG31" s="132"/>
      <c r="AH31" s="131"/>
      <c r="AI31" s="37"/>
      <c r="AJ31" s="133"/>
      <c r="AK31" s="132"/>
      <c r="AL31" s="138"/>
      <c r="AM31" s="132"/>
      <c r="AN31" s="138"/>
      <c r="AO31" s="132"/>
      <c r="AP31" s="138"/>
      <c r="AQ31" s="132"/>
    </row>
    <row r="32" spans="2:43" s="168" customFormat="1" x14ac:dyDescent="0.4">
      <c r="B32" s="140" t="s">
        <v>3250</v>
      </c>
      <c r="C32" s="29"/>
      <c r="D32" s="131"/>
      <c r="E32" s="29"/>
      <c r="F32" s="131"/>
      <c r="G32" s="29"/>
      <c r="H32" s="131"/>
      <c r="I32" s="29"/>
      <c r="J32" s="133"/>
      <c r="K32" s="29"/>
      <c r="L32" s="131"/>
      <c r="M32" s="252"/>
      <c r="N32" s="166"/>
      <c r="O32" s="252"/>
      <c r="P32" s="166"/>
      <c r="Q32" s="29"/>
      <c r="R32" s="143"/>
      <c r="S32" s="29"/>
      <c r="T32" s="143"/>
      <c r="U32" s="29"/>
      <c r="V32" s="143"/>
      <c r="W32" s="132"/>
      <c r="X32" s="143"/>
      <c r="Y32" s="132"/>
      <c r="Z32" s="143"/>
      <c r="AA32" s="132"/>
      <c r="AB32" s="143"/>
      <c r="AC32" s="132"/>
      <c r="AD32" s="167"/>
      <c r="AE32" s="132"/>
      <c r="AF32" s="214"/>
      <c r="AG32" s="132"/>
      <c r="AH32" s="131"/>
      <c r="AI32" s="37"/>
      <c r="AJ32" s="133"/>
      <c r="AK32" s="132"/>
      <c r="AL32" s="138"/>
      <c r="AM32" s="132"/>
      <c r="AN32" s="138"/>
      <c r="AO32" s="132"/>
      <c r="AP32" s="138"/>
      <c r="AQ32" s="132"/>
    </row>
    <row r="33" spans="2:43" s="168" customFormat="1" x14ac:dyDescent="0.4">
      <c r="B33" s="140" t="s">
        <v>3251</v>
      </c>
      <c r="C33" s="29"/>
      <c r="D33" s="131"/>
      <c r="E33" s="29"/>
      <c r="F33" s="131"/>
      <c r="G33" s="29"/>
      <c r="H33" s="131"/>
      <c r="I33" s="29"/>
      <c r="J33" s="133"/>
      <c r="K33" s="29"/>
      <c r="L33" s="131"/>
      <c r="M33" s="252"/>
      <c r="N33" s="166"/>
      <c r="O33" s="252"/>
      <c r="P33" s="166"/>
      <c r="Q33" s="29"/>
      <c r="R33" s="143"/>
      <c r="S33" s="29"/>
      <c r="T33" s="143"/>
      <c r="U33" s="29"/>
      <c r="V33" s="143"/>
      <c r="W33" s="132"/>
      <c r="X33" s="143"/>
      <c r="Y33" s="132"/>
      <c r="Z33" s="143"/>
      <c r="AA33" s="132"/>
      <c r="AB33" s="143"/>
      <c r="AC33" s="132"/>
      <c r="AD33" s="167"/>
      <c r="AE33" s="132"/>
      <c r="AF33" s="214"/>
      <c r="AG33" s="132"/>
      <c r="AH33" s="131"/>
      <c r="AI33" s="37"/>
      <c r="AJ33" s="133"/>
      <c r="AK33" s="132"/>
      <c r="AL33" s="138"/>
      <c r="AM33" s="132"/>
      <c r="AN33" s="138"/>
      <c r="AO33" s="132"/>
      <c r="AP33" s="138"/>
      <c r="AQ33" s="132"/>
    </row>
    <row r="34" spans="2:43" s="168" customFormat="1" x14ac:dyDescent="0.4">
      <c r="B34" s="140" t="s">
        <v>3252</v>
      </c>
      <c r="C34" s="29"/>
      <c r="D34" s="131"/>
      <c r="E34" s="29"/>
      <c r="F34" s="131"/>
      <c r="G34" s="29"/>
      <c r="H34" s="131"/>
      <c r="I34" s="29"/>
      <c r="J34" s="133"/>
      <c r="K34" s="29"/>
      <c r="L34" s="131"/>
      <c r="M34" s="252"/>
      <c r="N34" s="166"/>
      <c r="O34" s="252"/>
      <c r="P34" s="166"/>
      <c r="Q34" s="29"/>
      <c r="R34" s="143"/>
      <c r="S34" s="29"/>
      <c r="T34" s="143"/>
      <c r="U34" s="29"/>
      <c r="V34" s="143"/>
      <c r="W34" s="132"/>
      <c r="X34" s="143"/>
      <c r="Y34" s="132"/>
      <c r="Z34" s="143"/>
      <c r="AA34" s="132"/>
      <c r="AB34" s="143"/>
      <c r="AC34" s="132"/>
      <c r="AD34" s="167"/>
      <c r="AE34" s="132"/>
      <c r="AF34" s="214"/>
      <c r="AG34" s="132"/>
      <c r="AH34" s="131"/>
      <c r="AI34" s="37"/>
      <c r="AJ34" s="133"/>
      <c r="AK34" s="132"/>
      <c r="AL34" s="138"/>
      <c r="AM34" s="132"/>
      <c r="AN34" s="138"/>
      <c r="AO34" s="132"/>
      <c r="AP34" s="138"/>
      <c r="AQ34" s="132"/>
    </row>
    <row r="35" spans="2:43" s="168" customFormat="1" x14ac:dyDescent="0.4">
      <c r="B35" s="140" t="s">
        <v>3253</v>
      </c>
      <c r="C35" s="29"/>
      <c r="D35" s="131"/>
      <c r="E35" s="29"/>
      <c r="F35" s="131"/>
      <c r="G35" s="29"/>
      <c r="H35" s="131"/>
      <c r="I35" s="29"/>
      <c r="J35" s="133"/>
      <c r="K35" s="29"/>
      <c r="L35" s="131"/>
      <c r="M35" s="252"/>
      <c r="N35" s="166"/>
      <c r="O35" s="252"/>
      <c r="P35" s="166"/>
      <c r="Q35" s="29"/>
      <c r="R35" s="143"/>
      <c r="S35" s="29"/>
      <c r="T35" s="143"/>
      <c r="U35" s="29"/>
      <c r="V35" s="143"/>
      <c r="W35" s="132"/>
      <c r="X35" s="143"/>
      <c r="Y35" s="132"/>
      <c r="Z35" s="143"/>
      <c r="AA35" s="132"/>
      <c r="AB35" s="143"/>
      <c r="AC35" s="132"/>
      <c r="AD35" s="167"/>
      <c r="AE35" s="132"/>
      <c r="AF35" s="214"/>
      <c r="AG35" s="132"/>
      <c r="AH35" s="131"/>
      <c r="AI35" s="37"/>
      <c r="AJ35" s="133"/>
      <c r="AK35" s="132"/>
      <c r="AL35" s="138"/>
      <c r="AM35" s="132"/>
      <c r="AN35" s="138"/>
      <c r="AO35" s="132"/>
      <c r="AP35" s="138"/>
      <c r="AQ35" s="132"/>
    </row>
    <row r="36" spans="2:43" s="168" customFormat="1" x14ac:dyDescent="0.4">
      <c r="B36" s="140" t="s">
        <v>3254</v>
      </c>
      <c r="C36" s="29"/>
      <c r="D36" s="131"/>
      <c r="E36" s="29"/>
      <c r="F36" s="131"/>
      <c r="G36" s="29"/>
      <c r="H36" s="131"/>
      <c r="I36" s="29"/>
      <c r="J36" s="133"/>
      <c r="K36" s="29"/>
      <c r="L36" s="131"/>
      <c r="M36" s="252"/>
      <c r="N36" s="166"/>
      <c r="O36" s="252"/>
      <c r="P36" s="166"/>
      <c r="Q36" s="29"/>
      <c r="R36" s="143"/>
      <c r="S36" s="29"/>
      <c r="T36" s="143"/>
      <c r="U36" s="29"/>
      <c r="V36" s="143"/>
      <c r="W36" s="132"/>
      <c r="X36" s="143"/>
      <c r="Y36" s="132"/>
      <c r="Z36" s="143"/>
      <c r="AA36" s="132"/>
      <c r="AB36" s="143"/>
      <c r="AC36" s="132"/>
      <c r="AD36" s="167"/>
      <c r="AE36" s="132"/>
      <c r="AF36" s="214"/>
      <c r="AG36" s="132"/>
      <c r="AH36" s="131"/>
      <c r="AI36" s="37"/>
      <c r="AJ36" s="133"/>
      <c r="AK36" s="132"/>
      <c r="AL36" s="138"/>
      <c r="AM36" s="132"/>
      <c r="AN36" s="138"/>
      <c r="AO36" s="132"/>
      <c r="AP36" s="138"/>
      <c r="AQ36" s="132"/>
    </row>
    <row r="37" spans="2:43" s="168" customFormat="1" x14ac:dyDescent="0.4">
      <c r="B37" s="140" t="s">
        <v>3255</v>
      </c>
      <c r="C37" s="29"/>
      <c r="D37" s="131"/>
      <c r="E37" s="29"/>
      <c r="F37" s="131"/>
      <c r="G37" s="29"/>
      <c r="H37" s="131"/>
      <c r="I37" s="29"/>
      <c r="J37" s="133"/>
      <c r="K37" s="29"/>
      <c r="L37" s="131"/>
      <c r="M37" s="252"/>
      <c r="N37" s="166"/>
      <c r="O37" s="252"/>
      <c r="P37" s="166"/>
      <c r="Q37" s="29"/>
      <c r="R37" s="143"/>
      <c r="S37" s="29"/>
      <c r="T37" s="143"/>
      <c r="U37" s="29"/>
      <c r="V37" s="143"/>
      <c r="W37" s="132"/>
      <c r="X37" s="143"/>
      <c r="Y37" s="132"/>
      <c r="Z37" s="143"/>
      <c r="AA37" s="132"/>
      <c r="AB37" s="143"/>
      <c r="AC37" s="132"/>
      <c r="AD37" s="167"/>
      <c r="AE37" s="132"/>
      <c r="AF37" s="214"/>
      <c r="AG37" s="132"/>
      <c r="AH37" s="131"/>
      <c r="AI37" s="37"/>
      <c r="AJ37" s="133"/>
      <c r="AK37" s="132"/>
      <c r="AL37" s="138"/>
      <c r="AM37" s="132"/>
      <c r="AN37" s="138"/>
      <c r="AO37" s="132"/>
      <c r="AP37" s="138"/>
      <c r="AQ37" s="132"/>
    </row>
    <row r="38" spans="2:43" s="168" customFormat="1" x14ac:dyDescent="0.4">
      <c r="B38" s="140" t="s">
        <v>3256</v>
      </c>
      <c r="C38" s="29"/>
      <c r="D38" s="131"/>
      <c r="E38" s="29"/>
      <c r="F38" s="131"/>
      <c r="G38" s="29"/>
      <c r="H38" s="131"/>
      <c r="I38" s="29"/>
      <c r="J38" s="133"/>
      <c r="K38" s="29"/>
      <c r="L38" s="131"/>
      <c r="M38" s="252"/>
      <c r="N38" s="166"/>
      <c r="O38" s="252"/>
      <c r="P38" s="166"/>
      <c r="Q38" s="29"/>
      <c r="R38" s="143"/>
      <c r="S38" s="29"/>
      <c r="T38" s="143"/>
      <c r="U38" s="29"/>
      <c r="V38" s="143"/>
      <c r="W38" s="132"/>
      <c r="X38" s="143"/>
      <c r="Y38" s="132"/>
      <c r="Z38" s="143"/>
      <c r="AA38" s="132"/>
      <c r="AB38" s="143"/>
      <c r="AC38" s="132"/>
      <c r="AD38" s="167"/>
      <c r="AE38" s="132"/>
      <c r="AF38" s="214"/>
      <c r="AG38" s="132"/>
      <c r="AH38" s="131"/>
      <c r="AI38" s="37"/>
      <c r="AJ38" s="133"/>
      <c r="AK38" s="132"/>
      <c r="AL38" s="138"/>
      <c r="AM38" s="132"/>
      <c r="AN38" s="138"/>
      <c r="AO38" s="132"/>
      <c r="AP38" s="138"/>
      <c r="AQ38" s="132"/>
    </row>
    <row r="39" spans="2:43" s="168" customFormat="1" x14ac:dyDescent="0.4">
      <c r="B39" s="140" t="s">
        <v>3257</v>
      </c>
      <c r="C39" s="29"/>
      <c r="D39" s="131"/>
      <c r="E39" s="29"/>
      <c r="F39" s="131"/>
      <c r="G39" s="29"/>
      <c r="H39" s="131"/>
      <c r="I39" s="29"/>
      <c r="J39" s="133"/>
      <c r="K39" s="29"/>
      <c r="L39" s="131"/>
      <c r="M39" s="252"/>
      <c r="N39" s="166"/>
      <c r="O39" s="252"/>
      <c r="P39" s="166"/>
      <c r="Q39" s="29"/>
      <c r="R39" s="143"/>
      <c r="S39" s="29"/>
      <c r="T39" s="143"/>
      <c r="U39" s="29"/>
      <c r="V39" s="143"/>
      <c r="W39" s="132"/>
      <c r="X39" s="143"/>
      <c r="Y39" s="132"/>
      <c r="Z39" s="143"/>
      <c r="AA39" s="132"/>
      <c r="AB39" s="143"/>
      <c r="AC39" s="132"/>
      <c r="AD39" s="167"/>
      <c r="AE39" s="132"/>
      <c r="AF39" s="214"/>
      <c r="AG39" s="132"/>
      <c r="AH39" s="131"/>
      <c r="AI39" s="37"/>
      <c r="AJ39" s="133"/>
      <c r="AK39" s="132"/>
      <c r="AL39" s="138"/>
      <c r="AM39" s="132"/>
      <c r="AN39" s="138"/>
      <c r="AO39" s="132"/>
      <c r="AP39" s="138"/>
      <c r="AQ39" s="132"/>
    </row>
    <row r="40" spans="2:43" s="168" customFormat="1" x14ac:dyDescent="0.4">
      <c r="B40" s="140" t="s">
        <v>3258</v>
      </c>
      <c r="C40" s="29"/>
      <c r="D40" s="131"/>
      <c r="E40" s="29"/>
      <c r="F40" s="131"/>
      <c r="G40" s="29"/>
      <c r="H40" s="131"/>
      <c r="I40" s="29"/>
      <c r="J40" s="133"/>
      <c r="K40" s="29"/>
      <c r="L40" s="131"/>
      <c r="M40" s="252"/>
      <c r="N40" s="166"/>
      <c r="O40" s="252"/>
      <c r="P40" s="166"/>
      <c r="Q40" s="29"/>
      <c r="R40" s="143"/>
      <c r="S40" s="29"/>
      <c r="T40" s="143"/>
      <c r="U40" s="29"/>
      <c r="V40" s="143"/>
      <c r="W40" s="132"/>
      <c r="X40" s="143"/>
      <c r="Y40" s="132"/>
      <c r="Z40" s="143"/>
      <c r="AA40" s="132"/>
      <c r="AB40" s="143"/>
      <c r="AC40" s="132"/>
      <c r="AD40" s="167"/>
      <c r="AE40" s="132"/>
      <c r="AF40" s="214"/>
      <c r="AG40" s="132"/>
      <c r="AH40" s="131"/>
      <c r="AI40" s="37"/>
      <c r="AJ40" s="133"/>
      <c r="AK40" s="132"/>
      <c r="AL40" s="138"/>
      <c r="AM40" s="132"/>
      <c r="AN40" s="138"/>
      <c r="AO40" s="132"/>
      <c r="AP40" s="138"/>
      <c r="AQ40" s="132"/>
    </row>
    <row r="41" spans="2:43" s="168" customFormat="1" x14ac:dyDescent="0.4">
      <c r="B41" s="140" t="s">
        <v>3259</v>
      </c>
      <c r="C41" s="29"/>
      <c r="D41" s="131"/>
      <c r="E41" s="29"/>
      <c r="F41" s="131"/>
      <c r="G41" s="29"/>
      <c r="H41" s="131"/>
      <c r="I41" s="29"/>
      <c r="J41" s="133"/>
      <c r="K41" s="29"/>
      <c r="L41" s="131"/>
      <c r="M41" s="252"/>
      <c r="N41" s="166"/>
      <c r="O41" s="252"/>
      <c r="P41" s="166"/>
      <c r="Q41" s="29"/>
      <c r="R41" s="143"/>
      <c r="S41" s="29"/>
      <c r="T41" s="143"/>
      <c r="U41" s="29"/>
      <c r="V41" s="143"/>
      <c r="W41" s="132"/>
      <c r="X41" s="143"/>
      <c r="Y41" s="132"/>
      <c r="Z41" s="143"/>
      <c r="AA41" s="132"/>
      <c r="AB41" s="143"/>
      <c r="AC41" s="132"/>
      <c r="AD41" s="167"/>
      <c r="AE41" s="132"/>
      <c r="AF41" s="214"/>
      <c r="AG41" s="132"/>
      <c r="AH41" s="131"/>
      <c r="AI41" s="37"/>
      <c r="AJ41" s="133"/>
      <c r="AK41" s="132"/>
      <c r="AL41" s="138"/>
      <c r="AM41" s="132"/>
      <c r="AN41" s="138"/>
      <c r="AO41" s="132"/>
      <c r="AP41" s="138"/>
      <c r="AQ41" s="132"/>
    </row>
    <row r="42" spans="2:43" s="168" customFormat="1" x14ac:dyDescent="0.4">
      <c r="B42" s="140" t="s">
        <v>3260</v>
      </c>
      <c r="C42" s="29"/>
      <c r="D42" s="131"/>
      <c r="E42" s="29"/>
      <c r="F42" s="131"/>
      <c r="G42" s="29"/>
      <c r="H42" s="131"/>
      <c r="I42" s="29"/>
      <c r="J42" s="133"/>
      <c r="K42" s="29"/>
      <c r="L42" s="131"/>
      <c r="M42" s="252"/>
      <c r="N42" s="166"/>
      <c r="O42" s="252"/>
      <c r="P42" s="166"/>
      <c r="Q42" s="29"/>
      <c r="R42" s="143"/>
      <c r="S42" s="29"/>
      <c r="T42" s="143"/>
      <c r="U42" s="29"/>
      <c r="V42" s="143"/>
      <c r="W42" s="132"/>
      <c r="X42" s="143"/>
      <c r="Y42" s="132"/>
      <c r="Z42" s="143"/>
      <c r="AA42" s="132"/>
      <c r="AB42" s="143"/>
      <c r="AC42" s="132"/>
      <c r="AD42" s="167"/>
      <c r="AE42" s="132"/>
      <c r="AF42" s="214"/>
      <c r="AG42" s="132"/>
      <c r="AH42" s="131"/>
      <c r="AI42" s="37"/>
      <c r="AJ42" s="133"/>
      <c r="AK42" s="132"/>
      <c r="AL42" s="138"/>
      <c r="AM42" s="132"/>
      <c r="AN42" s="138"/>
      <c r="AO42" s="132"/>
      <c r="AP42" s="138"/>
      <c r="AQ42" s="132"/>
    </row>
    <row r="43" spans="2:43" s="168" customFormat="1" x14ac:dyDescent="0.4">
      <c r="B43" s="140" t="s">
        <v>3261</v>
      </c>
      <c r="C43" s="29"/>
      <c r="D43" s="131"/>
      <c r="E43" s="29"/>
      <c r="F43" s="131"/>
      <c r="G43" s="29"/>
      <c r="H43" s="131"/>
      <c r="I43" s="29"/>
      <c r="J43" s="133"/>
      <c r="K43" s="29"/>
      <c r="L43" s="131"/>
      <c r="M43" s="252"/>
      <c r="N43" s="166"/>
      <c r="O43" s="252"/>
      <c r="P43" s="166"/>
      <c r="Q43" s="29"/>
      <c r="R43" s="143"/>
      <c r="S43" s="29"/>
      <c r="T43" s="143"/>
      <c r="U43" s="29"/>
      <c r="V43" s="143"/>
      <c r="W43" s="132"/>
      <c r="X43" s="143"/>
      <c r="Y43" s="132"/>
      <c r="Z43" s="143"/>
      <c r="AA43" s="132"/>
      <c r="AB43" s="143"/>
      <c r="AC43" s="132"/>
      <c r="AD43" s="167"/>
      <c r="AE43" s="132"/>
      <c r="AF43" s="214"/>
      <c r="AG43" s="132"/>
      <c r="AH43" s="131"/>
      <c r="AI43" s="37"/>
      <c r="AJ43" s="133"/>
      <c r="AK43" s="132"/>
      <c r="AL43" s="138"/>
      <c r="AM43" s="132"/>
      <c r="AN43" s="138"/>
      <c r="AO43" s="132"/>
      <c r="AP43" s="138"/>
      <c r="AQ43" s="132"/>
    </row>
    <row r="44" spans="2:43" s="168" customFormat="1" x14ac:dyDescent="0.4">
      <c r="B44" s="140" t="s">
        <v>3262</v>
      </c>
      <c r="C44" s="29"/>
      <c r="D44" s="131"/>
      <c r="E44" s="29"/>
      <c r="F44" s="131"/>
      <c r="G44" s="29"/>
      <c r="H44" s="131"/>
      <c r="I44" s="29"/>
      <c r="J44" s="133"/>
      <c r="K44" s="29"/>
      <c r="L44" s="131"/>
      <c r="M44" s="252"/>
      <c r="N44" s="166"/>
      <c r="O44" s="252"/>
      <c r="P44" s="166"/>
      <c r="Q44" s="29"/>
      <c r="R44" s="143"/>
      <c r="S44" s="29"/>
      <c r="T44" s="143"/>
      <c r="U44" s="29"/>
      <c r="V44" s="143"/>
      <c r="W44" s="132"/>
      <c r="X44" s="143"/>
      <c r="Y44" s="132"/>
      <c r="Z44" s="143"/>
      <c r="AA44" s="132"/>
      <c r="AB44" s="143"/>
      <c r="AC44" s="132"/>
      <c r="AD44" s="167"/>
      <c r="AE44" s="132"/>
      <c r="AF44" s="214"/>
      <c r="AG44" s="132"/>
      <c r="AH44" s="131"/>
      <c r="AI44" s="37"/>
      <c r="AJ44" s="133"/>
      <c r="AK44" s="132"/>
      <c r="AL44" s="138"/>
      <c r="AM44" s="132"/>
      <c r="AN44" s="138"/>
      <c r="AO44" s="132"/>
      <c r="AP44" s="138"/>
      <c r="AQ44" s="132"/>
    </row>
    <row r="45" spans="2:43" s="168" customFormat="1" x14ac:dyDescent="0.4">
      <c r="B45" s="140" t="s">
        <v>3263</v>
      </c>
      <c r="C45" s="29"/>
      <c r="D45" s="131"/>
      <c r="E45" s="29"/>
      <c r="F45" s="131"/>
      <c r="G45" s="29"/>
      <c r="H45" s="131"/>
      <c r="I45" s="29"/>
      <c r="J45" s="133"/>
      <c r="K45" s="29"/>
      <c r="L45" s="131"/>
      <c r="M45" s="252"/>
      <c r="N45" s="166"/>
      <c r="O45" s="252"/>
      <c r="P45" s="166"/>
      <c r="Q45" s="29"/>
      <c r="R45" s="143"/>
      <c r="S45" s="29"/>
      <c r="T45" s="143"/>
      <c r="U45" s="29"/>
      <c r="V45" s="143"/>
      <c r="W45" s="132"/>
      <c r="X45" s="143"/>
      <c r="Y45" s="132"/>
      <c r="Z45" s="143"/>
      <c r="AA45" s="132"/>
      <c r="AB45" s="143"/>
      <c r="AC45" s="132"/>
      <c r="AD45" s="167"/>
      <c r="AE45" s="132"/>
      <c r="AF45" s="214"/>
      <c r="AG45" s="132"/>
      <c r="AH45" s="131"/>
      <c r="AI45" s="37"/>
      <c r="AJ45" s="133"/>
      <c r="AK45" s="132"/>
      <c r="AL45" s="138"/>
      <c r="AM45" s="132"/>
      <c r="AN45" s="138"/>
      <c r="AO45" s="132"/>
      <c r="AP45" s="138"/>
      <c r="AQ45" s="132"/>
    </row>
    <row r="46" spans="2:43" s="168" customFormat="1" x14ac:dyDescent="0.4">
      <c r="B46" s="140" t="s">
        <v>3264</v>
      </c>
      <c r="C46" s="29"/>
      <c r="D46" s="131"/>
      <c r="E46" s="29"/>
      <c r="F46" s="131"/>
      <c r="G46" s="29"/>
      <c r="H46" s="131"/>
      <c r="I46" s="29"/>
      <c r="J46" s="133"/>
      <c r="K46" s="29"/>
      <c r="L46" s="131"/>
      <c r="M46" s="252"/>
      <c r="N46" s="166"/>
      <c r="O46" s="252"/>
      <c r="P46" s="166"/>
      <c r="Q46" s="29"/>
      <c r="R46" s="143"/>
      <c r="S46" s="29"/>
      <c r="T46" s="143"/>
      <c r="U46" s="29"/>
      <c r="V46" s="143"/>
      <c r="W46" s="132"/>
      <c r="X46" s="143"/>
      <c r="Y46" s="132"/>
      <c r="Z46" s="143"/>
      <c r="AA46" s="132"/>
      <c r="AB46" s="143"/>
      <c r="AC46" s="132"/>
      <c r="AD46" s="167"/>
      <c r="AE46" s="132"/>
      <c r="AF46" s="214"/>
      <c r="AG46" s="132"/>
      <c r="AH46" s="131"/>
      <c r="AI46" s="37"/>
      <c r="AJ46" s="133"/>
      <c r="AK46" s="132"/>
      <c r="AL46" s="138"/>
      <c r="AM46" s="132"/>
      <c r="AN46" s="138"/>
      <c r="AO46" s="132"/>
      <c r="AP46" s="138"/>
      <c r="AQ46" s="132"/>
    </row>
    <row r="47" spans="2:43" s="168" customFormat="1" x14ac:dyDescent="0.4">
      <c r="B47" s="140" t="s">
        <v>3265</v>
      </c>
      <c r="C47" s="29"/>
      <c r="D47" s="131"/>
      <c r="E47" s="29"/>
      <c r="F47" s="131"/>
      <c r="G47" s="29"/>
      <c r="H47" s="131"/>
      <c r="I47" s="29"/>
      <c r="J47" s="133"/>
      <c r="K47" s="29"/>
      <c r="L47" s="131"/>
      <c r="M47" s="252"/>
      <c r="N47" s="166"/>
      <c r="O47" s="252"/>
      <c r="P47" s="166"/>
      <c r="Q47" s="29"/>
      <c r="R47" s="143"/>
      <c r="S47" s="29"/>
      <c r="T47" s="143"/>
      <c r="U47" s="29"/>
      <c r="V47" s="143"/>
      <c r="W47" s="132"/>
      <c r="X47" s="143"/>
      <c r="Y47" s="132"/>
      <c r="Z47" s="143"/>
      <c r="AA47" s="132"/>
      <c r="AB47" s="143"/>
      <c r="AC47" s="132"/>
      <c r="AD47" s="167"/>
      <c r="AE47" s="132"/>
      <c r="AF47" s="214"/>
      <c r="AG47" s="132"/>
      <c r="AH47" s="131"/>
      <c r="AI47" s="37"/>
      <c r="AJ47" s="133"/>
      <c r="AK47" s="132"/>
      <c r="AL47" s="138"/>
      <c r="AM47" s="132"/>
      <c r="AN47" s="138"/>
      <c r="AO47" s="132"/>
      <c r="AP47" s="138"/>
      <c r="AQ47" s="132"/>
    </row>
    <row r="48" spans="2:43" s="168" customFormat="1" x14ac:dyDescent="0.4">
      <c r="B48" s="140" t="s">
        <v>3266</v>
      </c>
      <c r="C48" s="29"/>
      <c r="D48" s="131"/>
      <c r="E48" s="29"/>
      <c r="F48" s="131"/>
      <c r="G48" s="29"/>
      <c r="H48" s="131"/>
      <c r="I48" s="29"/>
      <c r="J48" s="133"/>
      <c r="K48" s="29"/>
      <c r="L48" s="131"/>
      <c r="M48" s="252"/>
      <c r="N48" s="166"/>
      <c r="O48" s="252"/>
      <c r="P48" s="166"/>
      <c r="Q48" s="29"/>
      <c r="R48" s="143"/>
      <c r="S48" s="29"/>
      <c r="T48" s="143"/>
      <c r="U48" s="29"/>
      <c r="V48" s="143"/>
      <c r="W48" s="132"/>
      <c r="X48" s="143"/>
      <c r="Y48" s="132"/>
      <c r="Z48" s="143"/>
      <c r="AA48" s="132"/>
      <c r="AB48" s="143"/>
      <c r="AC48" s="132"/>
      <c r="AD48" s="167"/>
      <c r="AE48" s="132"/>
      <c r="AF48" s="214"/>
      <c r="AG48" s="132"/>
      <c r="AH48" s="131"/>
      <c r="AI48" s="37"/>
      <c r="AJ48" s="133"/>
      <c r="AK48" s="132"/>
      <c r="AL48" s="138"/>
      <c r="AM48" s="132"/>
      <c r="AN48" s="138"/>
      <c r="AO48" s="132"/>
      <c r="AP48" s="138"/>
      <c r="AQ48" s="132"/>
    </row>
    <row r="49" spans="2:43" s="168" customFormat="1" x14ac:dyDescent="0.4">
      <c r="B49" s="140" t="s">
        <v>3267</v>
      </c>
      <c r="C49" s="29"/>
      <c r="D49" s="131"/>
      <c r="E49" s="29"/>
      <c r="F49" s="131"/>
      <c r="G49" s="29"/>
      <c r="H49" s="131"/>
      <c r="I49" s="29"/>
      <c r="J49" s="133"/>
      <c r="K49" s="29"/>
      <c r="L49" s="131"/>
      <c r="M49" s="252"/>
      <c r="N49" s="166"/>
      <c r="O49" s="252"/>
      <c r="P49" s="166"/>
      <c r="Q49" s="29"/>
      <c r="R49" s="143"/>
      <c r="S49" s="29"/>
      <c r="T49" s="143"/>
      <c r="U49" s="29"/>
      <c r="V49" s="143"/>
      <c r="W49" s="132"/>
      <c r="X49" s="143"/>
      <c r="Y49" s="132"/>
      <c r="Z49" s="143"/>
      <c r="AA49" s="132"/>
      <c r="AB49" s="143"/>
      <c r="AC49" s="132"/>
      <c r="AD49" s="167"/>
      <c r="AE49" s="132"/>
      <c r="AF49" s="214"/>
      <c r="AG49" s="132"/>
      <c r="AH49" s="131"/>
      <c r="AI49" s="37"/>
      <c r="AJ49" s="133"/>
      <c r="AK49" s="132"/>
      <c r="AL49" s="138"/>
      <c r="AM49" s="132"/>
      <c r="AN49" s="138"/>
      <c r="AO49" s="132"/>
      <c r="AP49" s="138"/>
      <c r="AQ49" s="132"/>
    </row>
    <row r="50" spans="2:43" s="168" customFormat="1" x14ac:dyDescent="0.4">
      <c r="B50" s="140" t="s">
        <v>3268</v>
      </c>
      <c r="C50" s="29"/>
      <c r="D50" s="131"/>
      <c r="E50" s="29"/>
      <c r="F50" s="131"/>
      <c r="G50" s="29"/>
      <c r="H50" s="131"/>
      <c r="I50" s="29"/>
      <c r="J50" s="133"/>
      <c r="K50" s="29"/>
      <c r="L50" s="131"/>
      <c r="M50" s="252"/>
      <c r="N50" s="166"/>
      <c r="O50" s="252"/>
      <c r="P50" s="166"/>
      <c r="Q50" s="29"/>
      <c r="R50" s="143"/>
      <c r="S50" s="29"/>
      <c r="T50" s="143"/>
      <c r="U50" s="29"/>
      <c r="V50" s="143"/>
      <c r="W50" s="132"/>
      <c r="X50" s="143"/>
      <c r="Y50" s="132"/>
      <c r="Z50" s="143"/>
      <c r="AA50" s="132"/>
      <c r="AB50" s="143"/>
      <c r="AC50" s="132"/>
      <c r="AD50" s="167"/>
      <c r="AE50" s="132"/>
      <c r="AF50" s="214"/>
      <c r="AG50" s="132"/>
      <c r="AH50" s="131"/>
      <c r="AI50" s="37"/>
      <c r="AJ50" s="133"/>
      <c r="AK50" s="132"/>
      <c r="AL50" s="138"/>
      <c r="AM50" s="132"/>
      <c r="AN50" s="138"/>
      <c r="AO50" s="132"/>
      <c r="AP50" s="138"/>
      <c r="AQ50" s="132"/>
    </row>
    <row r="51" spans="2:43" s="168" customFormat="1" x14ac:dyDescent="0.4">
      <c r="B51" s="140" t="s">
        <v>3269</v>
      </c>
      <c r="C51" s="29"/>
      <c r="D51" s="131"/>
      <c r="E51" s="29"/>
      <c r="F51" s="131"/>
      <c r="G51" s="29"/>
      <c r="H51" s="131"/>
      <c r="I51" s="29"/>
      <c r="J51" s="133"/>
      <c r="K51" s="29"/>
      <c r="L51" s="131"/>
      <c r="M51" s="252"/>
      <c r="N51" s="166"/>
      <c r="O51" s="252"/>
      <c r="P51" s="166"/>
      <c r="Q51" s="29"/>
      <c r="R51" s="143"/>
      <c r="S51" s="29"/>
      <c r="T51" s="143"/>
      <c r="U51" s="29"/>
      <c r="V51" s="143"/>
      <c r="W51" s="132"/>
      <c r="X51" s="143"/>
      <c r="Y51" s="132"/>
      <c r="Z51" s="143"/>
      <c r="AA51" s="132"/>
      <c r="AB51" s="143"/>
      <c r="AC51" s="132"/>
      <c r="AD51" s="167"/>
      <c r="AE51" s="132"/>
      <c r="AF51" s="214"/>
      <c r="AG51" s="132"/>
      <c r="AH51" s="131"/>
      <c r="AI51" s="37"/>
      <c r="AJ51" s="133"/>
      <c r="AK51" s="132"/>
      <c r="AL51" s="138"/>
      <c r="AM51" s="132"/>
      <c r="AN51" s="138"/>
      <c r="AO51" s="132"/>
      <c r="AP51" s="138"/>
      <c r="AQ51" s="132"/>
    </row>
    <row r="52" spans="2:43" s="168" customFormat="1" x14ac:dyDescent="0.4">
      <c r="B52" s="140" t="s">
        <v>3270</v>
      </c>
      <c r="C52" s="29"/>
      <c r="D52" s="131"/>
      <c r="E52" s="29"/>
      <c r="F52" s="131"/>
      <c r="G52" s="29"/>
      <c r="H52" s="131"/>
      <c r="I52" s="29"/>
      <c r="J52" s="133"/>
      <c r="K52" s="29"/>
      <c r="L52" s="131"/>
      <c r="M52" s="252"/>
      <c r="N52" s="166"/>
      <c r="O52" s="252"/>
      <c r="P52" s="166"/>
      <c r="Q52" s="29"/>
      <c r="R52" s="143"/>
      <c r="S52" s="29"/>
      <c r="T52" s="143"/>
      <c r="U52" s="29"/>
      <c r="V52" s="143"/>
      <c r="W52" s="132"/>
      <c r="X52" s="143"/>
      <c r="Y52" s="132"/>
      <c r="Z52" s="143"/>
      <c r="AA52" s="132"/>
      <c r="AB52" s="143"/>
      <c r="AC52" s="132"/>
      <c r="AD52" s="167"/>
      <c r="AE52" s="132"/>
      <c r="AF52" s="214"/>
      <c r="AG52" s="132"/>
      <c r="AH52" s="131"/>
      <c r="AI52" s="37"/>
      <c r="AJ52" s="133"/>
      <c r="AK52" s="132"/>
      <c r="AL52" s="138"/>
      <c r="AM52" s="132"/>
      <c r="AN52" s="138"/>
      <c r="AO52" s="132"/>
      <c r="AP52" s="138"/>
      <c r="AQ52" s="132"/>
    </row>
    <row r="53" spans="2:43" s="168" customFormat="1" x14ac:dyDescent="0.4">
      <c r="B53" s="140" t="s">
        <v>3271</v>
      </c>
      <c r="C53" s="29"/>
      <c r="D53" s="131"/>
      <c r="E53" s="29"/>
      <c r="F53" s="131"/>
      <c r="G53" s="29"/>
      <c r="H53" s="131"/>
      <c r="I53" s="29"/>
      <c r="J53" s="133"/>
      <c r="K53" s="29"/>
      <c r="L53" s="131"/>
      <c r="M53" s="252"/>
      <c r="N53" s="166"/>
      <c r="O53" s="252"/>
      <c r="P53" s="166"/>
      <c r="Q53" s="29"/>
      <c r="R53" s="143"/>
      <c r="S53" s="29"/>
      <c r="T53" s="143"/>
      <c r="U53" s="29"/>
      <c r="V53" s="143"/>
      <c r="W53" s="132"/>
      <c r="X53" s="143"/>
      <c r="Y53" s="132"/>
      <c r="Z53" s="143"/>
      <c r="AA53" s="132"/>
      <c r="AB53" s="143"/>
      <c r="AC53" s="132"/>
      <c r="AD53" s="167"/>
      <c r="AE53" s="132"/>
      <c r="AF53" s="214"/>
      <c r="AG53" s="132"/>
      <c r="AH53" s="131"/>
      <c r="AI53" s="37"/>
      <c r="AJ53" s="133"/>
      <c r="AK53" s="132"/>
      <c r="AL53" s="138"/>
      <c r="AM53" s="132"/>
      <c r="AN53" s="138"/>
      <c r="AO53" s="132"/>
      <c r="AP53" s="138"/>
      <c r="AQ53" s="132"/>
    </row>
    <row r="54" spans="2:43" s="168" customFormat="1" x14ac:dyDescent="0.4">
      <c r="B54" s="140" t="s">
        <v>3272</v>
      </c>
      <c r="C54" s="29"/>
      <c r="D54" s="131"/>
      <c r="E54" s="29"/>
      <c r="F54" s="131"/>
      <c r="G54" s="29"/>
      <c r="H54" s="131"/>
      <c r="I54" s="29"/>
      <c r="J54" s="133"/>
      <c r="K54" s="29"/>
      <c r="L54" s="131"/>
      <c r="M54" s="252"/>
      <c r="N54" s="166"/>
      <c r="O54" s="252"/>
      <c r="P54" s="166"/>
      <c r="Q54" s="29"/>
      <c r="R54" s="143"/>
      <c r="S54" s="29"/>
      <c r="T54" s="143"/>
      <c r="U54" s="29"/>
      <c r="V54" s="143"/>
      <c r="W54" s="132"/>
      <c r="X54" s="143"/>
      <c r="Y54" s="132"/>
      <c r="Z54" s="143"/>
      <c r="AA54" s="132"/>
      <c r="AB54" s="143"/>
      <c r="AC54" s="132"/>
      <c r="AD54" s="167"/>
      <c r="AE54" s="132"/>
      <c r="AF54" s="214"/>
      <c r="AG54" s="132"/>
      <c r="AH54" s="131"/>
      <c r="AI54" s="37"/>
      <c r="AJ54" s="133"/>
      <c r="AK54" s="132"/>
      <c r="AL54" s="138"/>
      <c r="AM54" s="132"/>
      <c r="AN54" s="138"/>
      <c r="AO54" s="132"/>
      <c r="AP54" s="138"/>
      <c r="AQ54" s="132"/>
    </row>
    <row r="55" spans="2:43" s="168" customFormat="1" x14ac:dyDescent="0.4">
      <c r="B55" s="140" t="s">
        <v>3273</v>
      </c>
      <c r="C55" s="29"/>
      <c r="D55" s="131"/>
      <c r="E55" s="29"/>
      <c r="F55" s="131"/>
      <c r="G55" s="29"/>
      <c r="H55" s="131"/>
      <c r="I55" s="29"/>
      <c r="J55" s="133"/>
      <c r="K55" s="29"/>
      <c r="L55" s="131"/>
      <c r="M55" s="252"/>
      <c r="N55" s="166"/>
      <c r="O55" s="252"/>
      <c r="P55" s="166"/>
      <c r="Q55" s="29"/>
      <c r="R55" s="143"/>
      <c r="S55" s="29"/>
      <c r="T55" s="143"/>
      <c r="U55" s="29"/>
      <c r="V55" s="143"/>
      <c r="W55" s="132"/>
      <c r="X55" s="143"/>
      <c r="Y55" s="132"/>
      <c r="Z55" s="143"/>
      <c r="AA55" s="132"/>
      <c r="AB55" s="143"/>
      <c r="AC55" s="132"/>
      <c r="AD55" s="167"/>
      <c r="AE55" s="132"/>
      <c r="AF55" s="214"/>
      <c r="AG55" s="132"/>
      <c r="AH55" s="131"/>
      <c r="AI55" s="37"/>
      <c r="AJ55" s="133"/>
      <c r="AK55" s="132"/>
      <c r="AL55" s="138"/>
      <c r="AM55" s="132"/>
      <c r="AN55" s="138"/>
      <c r="AO55" s="132"/>
      <c r="AP55" s="138"/>
      <c r="AQ55" s="132"/>
    </row>
    <row r="56" spans="2:43" s="168" customFormat="1" x14ac:dyDescent="0.4">
      <c r="B56" s="140" t="s">
        <v>3274</v>
      </c>
      <c r="C56" s="29"/>
      <c r="D56" s="131"/>
      <c r="E56" s="29"/>
      <c r="F56" s="131"/>
      <c r="G56" s="29"/>
      <c r="H56" s="131"/>
      <c r="I56" s="29"/>
      <c r="J56" s="133"/>
      <c r="K56" s="29"/>
      <c r="L56" s="131"/>
      <c r="M56" s="252"/>
      <c r="N56" s="166"/>
      <c r="O56" s="252"/>
      <c r="P56" s="166"/>
      <c r="Q56" s="29"/>
      <c r="R56" s="143"/>
      <c r="S56" s="29"/>
      <c r="T56" s="143"/>
      <c r="U56" s="29"/>
      <c r="V56" s="143"/>
      <c r="W56" s="132"/>
      <c r="X56" s="143"/>
      <c r="Y56" s="132"/>
      <c r="Z56" s="143"/>
      <c r="AA56" s="132"/>
      <c r="AB56" s="143"/>
      <c r="AC56" s="132"/>
      <c r="AD56" s="167"/>
      <c r="AE56" s="132"/>
      <c r="AF56" s="214"/>
      <c r="AG56" s="132"/>
      <c r="AH56" s="131"/>
      <c r="AI56" s="37"/>
      <c r="AJ56" s="133"/>
      <c r="AK56" s="132"/>
      <c r="AL56" s="138"/>
      <c r="AM56" s="132"/>
      <c r="AN56" s="138"/>
      <c r="AO56" s="132"/>
      <c r="AP56" s="138"/>
      <c r="AQ56" s="132"/>
    </row>
    <row r="57" spans="2:43" s="168" customFormat="1" x14ac:dyDescent="0.4">
      <c r="B57" s="140" t="s">
        <v>3275</v>
      </c>
      <c r="C57" s="29"/>
      <c r="D57" s="131"/>
      <c r="E57" s="29"/>
      <c r="F57" s="131"/>
      <c r="G57" s="29"/>
      <c r="H57" s="131"/>
      <c r="I57" s="29"/>
      <c r="J57" s="133"/>
      <c r="K57" s="29"/>
      <c r="L57" s="131"/>
      <c r="M57" s="252"/>
      <c r="N57" s="166"/>
      <c r="O57" s="252"/>
      <c r="P57" s="166"/>
      <c r="Q57" s="29"/>
      <c r="R57" s="143"/>
      <c r="S57" s="29"/>
      <c r="T57" s="143"/>
      <c r="U57" s="29"/>
      <c r="V57" s="143"/>
      <c r="W57" s="132"/>
      <c r="X57" s="143"/>
      <c r="Y57" s="132"/>
      <c r="Z57" s="143"/>
      <c r="AA57" s="132"/>
      <c r="AB57" s="143"/>
      <c r="AC57" s="132"/>
      <c r="AD57" s="167"/>
      <c r="AE57" s="132"/>
      <c r="AF57" s="214"/>
      <c r="AG57" s="132"/>
      <c r="AH57" s="131"/>
      <c r="AI57" s="37"/>
      <c r="AJ57" s="133"/>
      <c r="AK57" s="132"/>
      <c r="AL57" s="138"/>
      <c r="AM57" s="132"/>
      <c r="AN57" s="138"/>
      <c r="AO57" s="132"/>
      <c r="AP57" s="138"/>
      <c r="AQ57" s="132"/>
    </row>
    <row r="58" spans="2:43" s="168" customFormat="1" x14ac:dyDescent="0.4">
      <c r="B58" s="140" t="s">
        <v>3276</v>
      </c>
      <c r="C58" s="29"/>
      <c r="D58" s="131"/>
      <c r="E58" s="29"/>
      <c r="F58" s="131"/>
      <c r="G58" s="29"/>
      <c r="H58" s="131"/>
      <c r="I58" s="29"/>
      <c r="J58" s="133"/>
      <c r="K58" s="29"/>
      <c r="L58" s="131"/>
      <c r="M58" s="252"/>
      <c r="N58" s="166"/>
      <c r="O58" s="252"/>
      <c r="P58" s="166"/>
      <c r="Q58" s="29"/>
      <c r="R58" s="143"/>
      <c r="S58" s="29"/>
      <c r="T58" s="143"/>
      <c r="U58" s="29"/>
      <c r="V58" s="143"/>
      <c r="W58" s="132"/>
      <c r="X58" s="143"/>
      <c r="Y58" s="132"/>
      <c r="Z58" s="143"/>
      <c r="AA58" s="132"/>
      <c r="AB58" s="143"/>
      <c r="AC58" s="132"/>
      <c r="AD58" s="167"/>
      <c r="AE58" s="132"/>
      <c r="AF58" s="214"/>
      <c r="AG58" s="132"/>
      <c r="AH58" s="131"/>
      <c r="AI58" s="37"/>
      <c r="AJ58" s="133"/>
      <c r="AK58" s="132"/>
      <c r="AL58" s="138"/>
      <c r="AM58" s="132"/>
      <c r="AN58" s="138"/>
      <c r="AO58" s="132"/>
      <c r="AP58" s="138"/>
      <c r="AQ58" s="132"/>
    </row>
    <row r="59" spans="2:43" s="168" customFormat="1" x14ac:dyDescent="0.4">
      <c r="B59" s="140" t="s">
        <v>3277</v>
      </c>
      <c r="C59" s="29"/>
      <c r="D59" s="131"/>
      <c r="E59" s="29"/>
      <c r="F59" s="131"/>
      <c r="G59" s="29"/>
      <c r="H59" s="131"/>
      <c r="I59" s="29"/>
      <c r="J59" s="133"/>
      <c r="K59" s="29"/>
      <c r="L59" s="131"/>
      <c r="M59" s="252"/>
      <c r="N59" s="166"/>
      <c r="O59" s="252"/>
      <c r="P59" s="166"/>
      <c r="Q59" s="29"/>
      <c r="R59" s="143"/>
      <c r="S59" s="29"/>
      <c r="T59" s="143"/>
      <c r="U59" s="29"/>
      <c r="V59" s="143"/>
      <c r="W59" s="132"/>
      <c r="X59" s="143"/>
      <c r="Y59" s="132"/>
      <c r="Z59" s="143"/>
      <c r="AA59" s="132"/>
      <c r="AB59" s="143"/>
      <c r="AC59" s="132"/>
      <c r="AD59" s="167"/>
      <c r="AE59" s="132"/>
      <c r="AF59" s="214"/>
      <c r="AG59" s="132"/>
      <c r="AH59" s="131"/>
      <c r="AI59" s="37"/>
      <c r="AJ59" s="133"/>
      <c r="AK59" s="132"/>
      <c r="AL59" s="138"/>
      <c r="AM59" s="132"/>
      <c r="AN59" s="138"/>
      <c r="AO59" s="132"/>
      <c r="AP59" s="138"/>
      <c r="AQ59" s="132"/>
    </row>
    <row r="60" spans="2:43" s="168" customFormat="1" x14ac:dyDescent="0.4">
      <c r="B60" s="140" t="s">
        <v>3278</v>
      </c>
      <c r="C60" s="29"/>
      <c r="D60" s="131"/>
      <c r="E60" s="29"/>
      <c r="F60" s="131"/>
      <c r="G60" s="29"/>
      <c r="H60" s="131"/>
      <c r="I60" s="29"/>
      <c r="J60" s="133"/>
      <c r="K60" s="29"/>
      <c r="L60" s="131"/>
      <c r="M60" s="252"/>
      <c r="N60" s="166"/>
      <c r="O60" s="252"/>
      <c r="P60" s="166"/>
      <c r="Q60" s="29"/>
      <c r="R60" s="143"/>
      <c r="S60" s="29"/>
      <c r="T60" s="143"/>
      <c r="U60" s="29"/>
      <c r="V60" s="143"/>
      <c r="W60" s="132"/>
      <c r="X60" s="143"/>
      <c r="Y60" s="132"/>
      <c r="Z60" s="143"/>
      <c r="AA60" s="132"/>
      <c r="AB60" s="143"/>
      <c r="AC60" s="132"/>
      <c r="AD60" s="167"/>
      <c r="AE60" s="132"/>
      <c r="AF60" s="214"/>
      <c r="AG60" s="132"/>
      <c r="AH60" s="131"/>
      <c r="AI60" s="37"/>
      <c r="AJ60" s="133"/>
      <c r="AK60" s="132"/>
      <c r="AL60" s="138"/>
      <c r="AM60" s="132"/>
      <c r="AN60" s="138"/>
      <c r="AO60" s="132"/>
      <c r="AP60" s="138"/>
      <c r="AQ60" s="132"/>
    </row>
    <row r="61" spans="2:43" s="168" customFormat="1" x14ac:dyDescent="0.4">
      <c r="B61" s="140" t="s">
        <v>3279</v>
      </c>
      <c r="C61" s="29"/>
      <c r="D61" s="131"/>
      <c r="E61" s="29"/>
      <c r="F61" s="131"/>
      <c r="G61" s="29"/>
      <c r="H61" s="131"/>
      <c r="I61" s="29"/>
      <c r="J61" s="133"/>
      <c r="K61" s="29"/>
      <c r="L61" s="131"/>
      <c r="M61" s="252"/>
      <c r="N61" s="166"/>
      <c r="O61" s="252"/>
      <c r="P61" s="166"/>
      <c r="Q61" s="29"/>
      <c r="R61" s="143"/>
      <c r="S61" s="29"/>
      <c r="T61" s="143"/>
      <c r="U61" s="29"/>
      <c r="V61" s="143"/>
      <c r="W61" s="132"/>
      <c r="X61" s="143"/>
      <c r="Y61" s="132"/>
      <c r="Z61" s="143"/>
      <c r="AA61" s="132"/>
      <c r="AB61" s="143"/>
      <c r="AC61" s="132"/>
      <c r="AD61" s="167"/>
      <c r="AE61" s="132"/>
      <c r="AF61" s="214"/>
      <c r="AG61" s="132"/>
      <c r="AH61" s="131"/>
      <c r="AI61" s="37"/>
      <c r="AJ61" s="133"/>
      <c r="AK61" s="132"/>
      <c r="AL61" s="138"/>
      <c r="AM61" s="132"/>
      <c r="AN61" s="138"/>
      <c r="AO61" s="132"/>
      <c r="AP61" s="138"/>
      <c r="AQ61" s="132"/>
    </row>
    <row r="62" spans="2:43" s="168" customFormat="1" x14ac:dyDescent="0.4">
      <c r="B62" s="140" t="s">
        <v>3280</v>
      </c>
      <c r="C62" s="29"/>
      <c r="D62" s="131"/>
      <c r="E62" s="29"/>
      <c r="F62" s="131"/>
      <c r="G62" s="29"/>
      <c r="H62" s="131"/>
      <c r="I62" s="29"/>
      <c r="J62" s="133"/>
      <c r="K62" s="29"/>
      <c r="L62" s="131"/>
      <c r="M62" s="252"/>
      <c r="N62" s="166"/>
      <c r="O62" s="252"/>
      <c r="P62" s="166"/>
      <c r="Q62" s="29"/>
      <c r="R62" s="143"/>
      <c r="S62" s="29"/>
      <c r="T62" s="143"/>
      <c r="U62" s="29"/>
      <c r="V62" s="143"/>
      <c r="W62" s="132"/>
      <c r="X62" s="143"/>
      <c r="Y62" s="132"/>
      <c r="Z62" s="143"/>
      <c r="AA62" s="132"/>
      <c r="AB62" s="143"/>
      <c r="AC62" s="132"/>
      <c r="AD62" s="167"/>
      <c r="AE62" s="132"/>
      <c r="AF62" s="214"/>
      <c r="AG62" s="132"/>
      <c r="AH62" s="131"/>
      <c r="AI62" s="37"/>
      <c r="AJ62" s="133"/>
      <c r="AK62" s="132"/>
      <c r="AL62" s="138"/>
      <c r="AM62" s="132"/>
      <c r="AN62" s="138"/>
      <c r="AO62" s="132"/>
      <c r="AP62" s="138"/>
      <c r="AQ62" s="132"/>
    </row>
    <row r="63" spans="2:43" s="168" customFormat="1" x14ac:dyDescent="0.4">
      <c r="B63" s="140" t="s">
        <v>3281</v>
      </c>
      <c r="C63" s="29"/>
      <c r="D63" s="131"/>
      <c r="E63" s="29"/>
      <c r="F63" s="131"/>
      <c r="G63" s="29"/>
      <c r="H63" s="131"/>
      <c r="I63" s="29"/>
      <c r="J63" s="133"/>
      <c r="K63" s="29"/>
      <c r="L63" s="131"/>
      <c r="M63" s="252"/>
      <c r="N63" s="166"/>
      <c r="O63" s="252"/>
      <c r="P63" s="166"/>
      <c r="Q63" s="29"/>
      <c r="R63" s="143"/>
      <c r="S63" s="29"/>
      <c r="T63" s="143"/>
      <c r="U63" s="29"/>
      <c r="V63" s="143"/>
      <c r="W63" s="132"/>
      <c r="X63" s="143"/>
      <c r="Y63" s="132"/>
      <c r="Z63" s="143"/>
      <c r="AA63" s="132"/>
      <c r="AB63" s="143"/>
      <c r="AC63" s="132"/>
      <c r="AD63" s="167"/>
      <c r="AE63" s="132"/>
      <c r="AF63" s="214"/>
      <c r="AG63" s="132"/>
      <c r="AH63" s="131"/>
      <c r="AI63" s="37"/>
      <c r="AJ63" s="133"/>
      <c r="AK63" s="132"/>
      <c r="AL63" s="138"/>
      <c r="AM63" s="132"/>
      <c r="AN63" s="138"/>
      <c r="AO63" s="132"/>
      <c r="AP63" s="138"/>
      <c r="AQ63" s="132"/>
    </row>
    <row r="64" spans="2:43" s="168" customFormat="1" x14ac:dyDescent="0.4">
      <c r="B64" s="140" t="s">
        <v>3282</v>
      </c>
      <c r="C64" s="29"/>
      <c r="D64" s="131"/>
      <c r="E64" s="29"/>
      <c r="F64" s="131"/>
      <c r="G64" s="29"/>
      <c r="H64" s="131"/>
      <c r="I64" s="29"/>
      <c r="J64" s="133"/>
      <c r="K64" s="29"/>
      <c r="L64" s="131"/>
      <c r="M64" s="252"/>
      <c r="N64" s="166"/>
      <c r="O64" s="252"/>
      <c r="P64" s="166"/>
      <c r="Q64" s="29"/>
      <c r="R64" s="143"/>
      <c r="S64" s="29"/>
      <c r="T64" s="143"/>
      <c r="U64" s="29"/>
      <c r="V64" s="143"/>
      <c r="W64" s="132"/>
      <c r="X64" s="143"/>
      <c r="Y64" s="132"/>
      <c r="Z64" s="143"/>
      <c r="AA64" s="132"/>
      <c r="AB64" s="143"/>
      <c r="AC64" s="132"/>
      <c r="AD64" s="167"/>
      <c r="AE64" s="132"/>
      <c r="AF64" s="214"/>
      <c r="AG64" s="132"/>
      <c r="AH64" s="131"/>
      <c r="AI64" s="37"/>
      <c r="AJ64" s="133"/>
      <c r="AK64" s="132"/>
      <c r="AL64" s="138"/>
      <c r="AM64" s="132"/>
      <c r="AN64" s="138"/>
      <c r="AO64" s="132"/>
      <c r="AP64" s="138"/>
      <c r="AQ64" s="132"/>
    </row>
    <row r="65" spans="2:43" s="168" customFormat="1" x14ac:dyDescent="0.4">
      <c r="B65" s="140" t="s">
        <v>3283</v>
      </c>
      <c r="C65" s="29"/>
      <c r="D65" s="131"/>
      <c r="E65" s="29"/>
      <c r="F65" s="131"/>
      <c r="G65" s="29"/>
      <c r="H65" s="131"/>
      <c r="I65" s="29"/>
      <c r="J65" s="133"/>
      <c r="K65" s="29"/>
      <c r="L65" s="131"/>
      <c r="M65" s="252"/>
      <c r="N65" s="166"/>
      <c r="O65" s="252"/>
      <c r="P65" s="166"/>
      <c r="Q65" s="29"/>
      <c r="R65" s="143"/>
      <c r="S65" s="29"/>
      <c r="T65" s="143"/>
      <c r="U65" s="29"/>
      <c r="V65" s="143"/>
      <c r="W65" s="132"/>
      <c r="X65" s="143"/>
      <c r="Y65" s="132"/>
      <c r="Z65" s="143"/>
      <c r="AA65" s="132"/>
      <c r="AB65" s="143"/>
      <c r="AC65" s="132"/>
      <c r="AD65" s="167"/>
      <c r="AE65" s="132"/>
      <c r="AF65" s="214"/>
      <c r="AG65" s="132"/>
      <c r="AH65" s="131"/>
      <c r="AI65" s="37"/>
      <c r="AJ65" s="133"/>
      <c r="AK65" s="132"/>
      <c r="AL65" s="138"/>
      <c r="AM65" s="132"/>
      <c r="AN65" s="138"/>
      <c r="AO65" s="132"/>
      <c r="AP65" s="138"/>
      <c r="AQ65" s="132"/>
    </row>
    <row r="66" spans="2:43" s="168" customFormat="1" x14ac:dyDescent="0.4">
      <c r="B66" s="140" t="s">
        <v>3284</v>
      </c>
      <c r="C66" s="29"/>
      <c r="D66" s="131"/>
      <c r="E66" s="29"/>
      <c r="F66" s="131"/>
      <c r="G66" s="29"/>
      <c r="H66" s="131"/>
      <c r="I66" s="29"/>
      <c r="J66" s="133"/>
      <c r="K66" s="29"/>
      <c r="L66" s="131"/>
      <c r="M66" s="252"/>
      <c r="N66" s="166"/>
      <c r="O66" s="252"/>
      <c r="P66" s="166"/>
      <c r="Q66" s="29"/>
      <c r="R66" s="143"/>
      <c r="S66" s="29"/>
      <c r="T66" s="143"/>
      <c r="U66" s="29"/>
      <c r="V66" s="143"/>
      <c r="W66" s="132"/>
      <c r="X66" s="143"/>
      <c r="Y66" s="132"/>
      <c r="Z66" s="143"/>
      <c r="AA66" s="132"/>
      <c r="AB66" s="143"/>
      <c r="AC66" s="132"/>
      <c r="AD66" s="167"/>
      <c r="AE66" s="132"/>
      <c r="AF66" s="214"/>
      <c r="AG66" s="132"/>
      <c r="AH66" s="131"/>
      <c r="AI66" s="37"/>
      <c r="AJ66" s="133"/>
      <c r="AK66" s="132"/>
      <c r="AL66" s="138"/>
      <c r="AM66" s="132"/>
      <c r="AN66" s="138"/>
      <c r="AO66" s="132"/>
      <c r="AP66" s="138"/>
      <c r="AQ66" s="132"/>
    </row>
    <row r="67" spans="2:43" s="168" customFormat="1" x14ac:dyDescent="0.4">
      <c r="B67" s="140" t="s">
        <v>3285</v>
      </c>
      <c r="C67" s="29"/>
      <c r="D67" s="131"/>
      <c r="E67" s="29"/>
      <c r="F67" s="131"/>
      <c r="G67" s="29"/>
      <c r="H67" s="131"/>
      <c r="I67" s="29"/>
      <c r="J67" s="133"/>
      <c r="K67" s="29"/>
      <c r="L67" s="131"/>
      <c r="M67" s="252"/>
      <c r="N67" s="166"/>
      <c r="O67" s="252"/>
      <c r="P67" s="166"/>
      <c r="Q67" s="29"/>
      <c r="R67" s="143"/>
      <c r="S67" s="29"/>
      <c r="T67" s="143"/>
      <c r="U67" s="29"/>
      <c r="V67" s="143"/>
      <c r="W67" s="132"/>
      <c r="X67" s="143"/>
      <c r="Y67" s="132"/>
      <c r="Z67" s="143"/>
      <c r="AA67" s="132"/>
      <c r="AB67" s="143"/>
      <c r="AC67" s="132"/>
      <c r="AD67" s="167"/>
      <c r="AE67" s="132"/>
      <c r="AF67" s="214"/>
      <c r="AG67" s="132"/>
      <c r="AH67" s="131"/>
      <c r="AI67" s="37"/>
      <c r="AJ67" s="133"/>
      <c r="AK67" s="132"/>
      <c r="AL67" s="138"/>
      <c r="AM67" s="132"/>
      <c r="AN67" s="138"/>
      <c r="AO67" s="132"/>
      <c r="AP67" s="138"/>
      <c r="AQ67" s="132"/>
    </row>
    <row r="68" spans="2:43" s="168" customFormat="1" x14ac:dyDescent="0.4">
      <c r="B68" s="140" t="s">
        <v>3286</v>
      </c>
      <c r="C68" s="29"/>
      <c r="D68" s="131"/>
      <c r="E68" s="29"/>
      <c r="F68" s="131"/>
      <c r="G68" s="29"/>
      <c r="H68" s="131"/>
      <c r="I68" s="29"/>
      <c r="J68" s="133"/>
      <c r="K68" s="29"/>
      <c r="L68" s="131"/>
      <c r="M68" s="252"/>
      <c r="N68" s="166"/>
      <c r="O68" s="252"/>
      <c r="P68" s="166"/>
      <c r="Q68" s="29"/>
      <c r="R68" s="143"/>
      <c r="S68" s="29"/>
      <c r="T68" s="143"/>
      <c r="U68" s="29"/>
      <c r="V68" s="143"/>
      <c r="W68" s="132"/>
      <c r="X68" s="143"/>
      <c r="Y68" s="132"/>
      <c r="Z68" s="143"/>
      <c r="AA68" s="132"/>
      <c r="AB68" s="143"/>
      <c r="AC68" s="132"/>
      <c r="AD68" s="167"/>
      <c r="AE68" s="132"/>
      <c r="AF68" s="214"/>
      <c r="AG68" s="132"/>
      <c r="AH68" s="131"/>
      <c r="AI68" s="37"/>
      <c r="AJ68" s="133"/>
      <c r="AK68" s="132"/>
      <c r="AL68" s="138"/>
      <c r="AM68" s="132"/>
      <c r="AN68" s="138"/>
      <c r="AO68" s="132"/>
      <c r="AP68" s="138"/>
      <c r="AQ68" s="132"/>
    </row>
    <row r="69" spans="2:43" s="168" customFormat="1" x14ac:dyDescent="0.4">
      <c r="B69" s="140" t="s">
        <v>3287</v>
      </c>
      <c r="C69" s="29"/>
      <c r="D69" s="131"/>
      <c r="E69" s="29"/>
      <c r="F69" s="131"/>
      <c r="G69" s="29"/>
      <c r="H69" s="131"/>
      <c r="I69" s="29"/>
      <c r="J69" s="133"/>
      <c r="K69" s="29"/>
      <c r="L69" s="131"/>
      <c r="M69" s="252"/>
      <c r="N69" s="166"/>
      <c r="O69" s="252"/>
      <c r="P69" s="166"/>
      <c r="Q69" s="29"/>
      <c r="R69" s="143"/>
      <c r="S69" s="29"/>
      <c r="T69" s="143"/>
      <c r="U69" s="29"/>
      <c r="V69" s="143"/>
      <c r="W69" s="132"/>
      <c r="X69" s="143"/>
      <c r="Y69" s="132"/>
      <c r="Z69" s="143"/>
      <c r="AA69" s="132"/>
      <c r="AB69" s="143"/>
      <c r="AC69" s="132"/>
      <c r="AD69" s="167"/>
      <c r="AE69" s="132"/>
      <c r="AF69" s="214"/>
      <c r="AG69" s="132"/>
      <c r="AH69" s="131"/>
      <c r="AI69" s="37"/>
      <c r="AJ69" s="133"/>
      <c r="AK69" s="132"/>
      <c r="AL69" s="138"/>
      <c r="AM69" s="132"/>
      <c r="AN69" s="138"/>
      <c r="AO69" s="132"/>
      <c r="AP69" s="138"/>
      <c r="AQ69" s="132"/>
    </row>
    <row r="70" spans="2:43" s="168" customFormat="1" x14ac:dyDescent="0.4">
      <c r="B70" s="140" t="s">
        <v>3288</v>
      </c>
      <c r="C70" s="29"/>
      <c r="D70" s="131"/>
      <c r="E70" s="29"/>
      <c r="F70" s="131"/>
      <c r="G70" s="29"/>
      <c r="H70" s="131"/>
      <c r="I70" s="29"/>
      <c r="J70" s="133"/>
      <c r="K70" s="29"/>
      <c r="L70" s="131"/>
      <c r="M70" s="252"/>
      <c r="N70" s="166"/>
      <c r="O70" s="252"/>
      <c r="P70" s="166"/>
      <c r="Q70" s="29"/>
      <c r="R70" s="143"/>
      <c r="S70" s="29"/>
      <c r="T70" s="143"/>
      <c r="U70" s="29"/>
      <c r="V70" s="143"/>
      <c r="W70" s="132"/>
      <c r="X70" s="143"/>
      <c r="Y70" s="132"/>
      <c r="Z70" s="143"/>
      <c r="AA70" s="132"/>
      <c r="AB70" s="143"/>
      <c r="AC70" s="132"/>
      <c r="AD70" s="167"/>
      <c r="AE70" s="132"/>
      <c r="AF70" s="214"/>
      <c r="AG70" s="132"/>
      <c r="AH70" s="131"/>
      <c r="AI70" s="37"/>
      <c r="AJ70" s="133"/>
      <c r="AK70" s="132"/>
      <c r="AL70" s="138"/>
      <c r="AM70" s="132"/>
      <c r="AN70" s="138"/>
      <c r="AO70" s="132"/>
      <c r="AP70" s="138"/>
      <c r="AQ70" s="132"/>
    </row>
    <row r="71" spans="2:43" s="168" customFormat="1" x14ac:dyDescent="0.4">
      <c r="B71" s="140" t="s">
        <v>3289</v>
      </c>
      <c r="C71" s="29"/>
      <c r="D71" s="131"/>
      <c r="E71" s="29"/>
      <c r="F71" s="131"/>
      <c r="G71" s="29"/>
      <c r="H71" s="131"/>
      <c r="I71" s="29"/>
      <c r="J71" s="133"/>
      <c r="K71" s="29"/>
      <c r="L71" s="131"/>
      <c r="M71" s="252"/>
      <c r="N71" s="166"/>
      <c r="O71" s="252"/>
      <c r="P71" s="166"/>
      <c r="Q71" s="29"/>
      <c r="R71" s="143"/>
      <c r="S71" s="29"/>
      <c r="T71" s="143"/>
      <c r="U71" s="29"/>
      <c r="V71" s="143"/>
      <c r="W71" s="132"/>
      <c r="X71" s="143"/>
      <c r="Y71" s="132"/>
      <c r="Z71" s="143"/>
      <c r="AA71" s="132"/>
      <c r="AB71" s="143"/>
      <c r="AC71" s="132"/>
      <c r="AD71" s="167"/>
      <c r="AE71" s="132"/>
      <c r="AF71" s="214"/>
      <c r="AG71" s="132"/>
      <c r="AH71" s="131"/>
      <c r="AI71" s="37"/>
      <c r="AJ71" s="133"/>
      <c r="AK71" s="132"/>
      <c r="AL71" s="138"/>
      <c r="AM71" s="132"/>
      <c r="AN71" s="138"/>
      <c r="AO71" s="132"/>
      <c r="AP71" s="138"/>
      <c r="AQ71" s="132"/>
    </row>
    <row r="72" spans="2:43" s="168" customFormat="1" x14ac:dyDescent="0.4">
      <c r="B72" s="140" t="s">
        <v>3290</v>
      </c>
      <c r="C72" s="29"/>
      <c r="D72" s="131"/>
      <c r="E72" s="29"/>
      <c r="F72" s="131"/>
      <c r="G72" s="29"/>
      <c r="H72" s="131"/>
      <c r="I72" s="29"/>
      <c r="J72" s="133"/>
      <c r="K72" s="29"/>
      <c r="L72" s="131"/>
      <c r="M72" s="252"/>
      <c r="N72" s="166"/>
      <c r="O72" s="252"/>
      <c r="P72" s="166"/>
      <c r="Q72" s="29"/>
      <c r="R72" s="143"/>
      <c r="S72" s="29"/>
      <c r="T72" s="143"/>
      <c r="U72" s="29"/>
      <c r="V72" s="143"/>
      <c r="W72" s="132"/>
      <c r="X72" s="143"/>
      <c r="Y72" s="132"/>
      <c r="Z72" s="143"/>
      <c r="AA72" s="132"/>
      <c r="AB72" s="143"/>
      <c r="AC72" s="132"/>
      <c r="AD72" s="167"/>
      <c r="AE72" s="132"/>
      <c r="AF72" s="214"/>
      <c r="AG72" s="132"/>
      <c r="AH72" s="131"/>
      <c r="AI72" s="37"/>
      <c r="AJ72" s="133"/>
      <c r="AK72" s="132"/>
      <c r="AL72" s="138"/>
      <c r="AM72" s="132"/>
      <c r="AN72" s="138"/>
      <c r="AO72" s="132"/>
      <c r="AP72" s="138"/>
      <c r="AQ72" s="132"/>
    </row>
    <row r="73" spans="2:43" s="168" customFormat="1" x14ac:dyDescent="0.4">
      <c r="B73" s="140" t="s">
        <v>3291</v>
      </c>
      <c r="C73" s="29"/>
      <c r="D73" s="131"/>
      <c r="E73" s="29"/>
      <c r="F73" s="131"/>
      <c r="G73" s="29"/>
      <c r="H73" s="131"/>
      <c r="I73" s="29"/>
      <c r="J73" s="133"/>
      <c r="K73" s="29"/>
      <c r="L73" s="131"/>
      <c r="M73" s="252"/>
      <c r="N73" s="166"/>
      <c r="O73" s="252"/>
      <c r="P73" s="166"/>
      <c r="Q73" s="29"/>
      <c r="R73" s="143"/>
      <c r="S73" s="29"/>
      <c r="T73" s="143"/>
      <c r="U73" s="29"/>
      <c r="V73" s="143"/>
      <c r="W73" s="132"/>
      <c r="X73" s="143"/>
      <c r="Y73" s="132"/>
      <c r="Z73" s="143"/>
      <c r="AA73" s="132"/>
      <c r="AB73" s="143"/>
      <c r="AC73" s="132"/>
      <c r="AD73" s="167"/>
      <c r="AE73" s="132"/>
      <c r="AF73" s="214"/>
      <c r="AG73" s="132"/>
      <c r="AH73" s="131"/>
      <c r="AI73" s="37"/>
      <c r="AJ73" s="133"/>
      <c r="AK73" s="132"/>
      <c r="AL73" s="138"/>
      <c r="AM73" s="132"/>
      <c r="AN73" s="138"/>
      <c r="AO73" s="132"/>
      <c r="AP73" s="138"/>
      <c r="AQ73" s="132"/>
    </row>
    <row r="74" spans="2:43" s="168" customFormat="1" x14ac:dyDescent="0.4">
      <c r="B74" s="140" t="s">
        <v>3292</v>
      </c>
      <c r="C74" s="29"/>
      <c r="D74" s="131"/>
      <c r="E74" s="29"/>
      <c r="F74" s="131"/>
      <c r="G74" s="29"/>
      <c r="H74" s="131"/>
      <c r="I74" s="29"/>
      <c r="J74" s="133"/>
      <c r="K74" s="29"/>
      <c r="L74" s="131"/>
      <c r="M74" s="252"/>
      <c r="N74" s="166"/>
      <c r="O74" s="252"/>
      <c r="P74" s="166"/>
      <c r="Q74" s="29"/>
      <c r="R74" s="143"/>
      <c r="S74" s="29"/>
      <c r="T74" s="143"/>
      <c r="U74" s="29"/>
      <c r="V74" s="143"/>
      <c r="W74" s="132"/>
      <c r="X74" s="143"/>
      <c r="Y74" s="132"/>
      <c r="Z74" s="143"/>
      <c r="AA74" s="132"/>
      <c r="AB74" s="143"/>
      <c r="AC74" s="132"/>
      <c r="AD74" s="167"/>
      <c r="AE74" s="132"/>
      <c r="AF74" s="214"/>
      <c r="AG74" s="132"/>
      <c r="AH74" s="131"/>
      <c r="AI74" s="37"/>
      <c r="AJ74" s="133"/>
      <c r="AK74" s="132"/>
      <c r="AL74" s="138"/>
      <c r="AM74" s="132"/>
      <c r="AN74" s="138"/>
      <c r="AO74" s="132"/>
      <c r="AP74" s="138"/>
      <c r="AQ74" s="132"/>
    </row>
    <row r="75" spans="2:43" s="168" customFormat="1" x14ac:dyDescent="0.4">
      <c r="B75" s="140" t="s">
        <v>3293</v>
      </c>
      <c r="C75" s="29"/>
      <c r="D75" s="131"/>
      <c r="E75" s="29"/>
      <c r="F75" s="131"/>
      <c r="G75" s="29"/>
      <c r="H75" s="131"/>
      <c r="I75" s="29"/>
      <c r="J75" s="133"/>
      <c r="K75" s="29"/>
      <c r="L75" s="131"/>
      <c r="M75" s="252"/>
      <c r="N75" s="166"/>
      <c r="O75" s="252"/>
      <c r="P75" s="166"/>
      <c r="Q75" s="29"/>
      <c r="R75" s="143"/>
      <c r="S75" s="29"/>
      <c r="T75" s="143"/>
      <c r="U75" s="29"/>
      <c r="V75" s="143"/>
      <c r="W75" s="132"/>
      <c r="X75" s="143"/>
      <c r="Y75" s="132"/>
      <c r="Z75" s="143"/>
      <c r="AA75" s="132"/>
      <c r="AB75" s="143"/>
      <c r="AC75" s="132"/>
      <c r="AD75" s="167"/>
      <c r="AE75" s="132"/>
      <c r="AF75" s="214"/>
      <c r="AG75" s="132"/>
      <c r="AH75" s="131"/>
      <c r="AI75" s="37"/>
      <c r="AJ75" s="133"/>
      <c r="AK75" s="132"/>
      <c r="AL75" s="138"/>
      <c r="AM75" s="132"/>
      <c r="AN75" s="138"/>
      <c r="AO75" s="132"/>
      <c r="AP75" s="138"/>
      <c r="AQ75" s="132"/>
    </row>
    <row r="76" spans="2:43" s="168" customFormat="1" x14ac:dyDescent="0.4">
      <c r="B76" s="140" t="s">
        <v>3294</v>
      </c>
      <c r="C76" s="29"/>
      <c r="D76" s="131"/>
      <c r="E76" s="29"/>
      <c r="F76" s="131"/>
      <c r="G76" s="29"/>
      <c r="H76" s="131"/>
      <c r="I76" s="29"/>
      <c r="J76" s="133"/>
      <c r="K76" s="29"/>
      <c r="L76" s="131"/>
      <c r="M76" s="252"/>
      <c r="N76" s="166"/>
      <c r="O76" s="252"/>
      <c r="P76" s="166"/>
      <c r="Q76" s="29"/>
      <c r="R76" s="143"/>
      <c r="S76" s="29"/>
      <c r="T76" s="143"/>
      <c r="U76" s="29"/>
      <c r="V76" s="143"/>
      <c r="W76" s="132"/>
      <c r="X76" s="143"/>
      <c r="Y76" s="132"/>
      <c r="Z76" s="143"/>
      <c r="AA76" s="132"/>
      <c r="AB76" s="143"/>
      <c r="AC76" s="132"/>
      <c r="AD76" s="167"/>
      <c r="AE76" s="132"/>
      <c r="AF76" s="214"/>
      <c r="AG76" s="132"/>
      <c r="AH76" s="131"/>
      <c r="AI76" s="37"/>
      <c r="AJ76" s="133"/>
      <c r="AK76" s="132"/>
      <c r="AL76" s="138"/>
      <c r="AM76" s="132"/>
      <c r="AN76" s="138"/>
      <c r="AO76" s="132"/>
      <c r="AP76" s="138"/>
      <c r="AQ76" s="132"/>
    </row>
    <row r="77" spans="2:43" s="168" customFormat="1" x14ac:dyDescent="0.4">
      <c r="B77" s="140" t="s">
        <v>3295</v>
      </c>
      <c r="C77" s="29"/>
      <c r="D77" s="131"/>
      <c r="E77" s="29"/>
      <c r="F77" s="131"/>
      <c r="G77" s="29"/>
      <c r="H77" s="131"/>
      <c r="I77" s="29"/>
      <c r="J77" s="133"/>
      <c r="K77" s="29"/>
      <c r="L77" s="131"/>
      <c r="M77" s="252"/>
      <c r="N77" s="166"/>
      <c r="O77" s="252"/>
      <c r="P77" s="166"/>
      <c r="Q77" s="29"/>
      <c r="R77" s="143"/>
      <c r="S77" s="29"/>
      <c r="T77" s="143"/>
      <c r="U77" s="29"/>
      <c r="V77" s="143"/>
      <c r="W77" s="132"/>
      <c r="X77" s="143"/>
      <c r="Y77" s="132"/>
      <c r="Z77" s="143"/>
      <c r="AA77" s="132"/>
      <c r="AB77" s="143"/>
      <c r="AC77" s="132"/>
      <c r="AD77" s="167"/>
      <c r="AE77" s="132"/>
      <c r="AF77" s="214"/>
      <c r="AG77" s="132"/>
      <c r="AH77" s="131"/>
      <c r="AI77" s="37"/>
      <c r="AJ77" s="133"/>
      <c r="AK77" s="132"/>
      <c r="AL77" s="138"/>
      <c r="AM77" s="132"/>
      <c r="AN77" s="138"/>
      <c r="AO77" s="132"/>
      <c r="AP77" s="138"/>
      <c r="AQ77" s="132"/>
    </row>
    <row r="78" spans="2:43" s="168" customFormat="1" x14ac:dyDescent="0.4">
      <c r="B78" s="140" t="s">
        <v>3296</v>
      </c>
      <c r="C78" s="29"/>
      <c r="D78" s="131"/>
      <c r="E78" s="29"/>
      <c r="F78" s="131"/>
      <c r="G78" s="29"/>
      <c r="H78" s="131"/>
      <c r="I78" s="29"/>
      <c r="J78" s="133"/>
      <c r="K78" s="29"/>
      <c r="L78" s="131"/>
      <c r="M78" s="252"/>
      <c r="N78" s="166"/>
      <c r="O78" s="252"/>
      <c r="P78" s="166"/>
      <c r="Q78" s="29"/>
      <c r="R78" s="143"/>
      <c r="S78" s="29"/>
      <c r="T78" s="143"/>
      <c r="U78" s="29"/>
      <c r="V78" s="143"/>
      <c r="W78" s="132"/>
      <c r="X78" s="143"/>
      <c r="Y78" s="132"/>
      <c r="Z78" s="143"/>
      <c r="AA78" s="132"/>
      <c r="AB78" s="143"/>
      <c r="AC78" s="132"/>
      <c r="AD78" s="167"/>
      <c r="AE78" s="132"/>
      <c r="AF78" s="214"/>
      <c r="AG78" s="132"/>
      <c r="AH78" s="131"/>
      <c r="AI78" s="37"/>
      <c r="AJ78" s="133"/>
      <c r="AK78" s="132"/>
      <c r="AL78" s="138"/>
      <c r="AM78" s="132"/>
      <c r="AN78" s="138"/>
      <c r="AO78" s="132"/>
      <c r="AP78" s="138"/>
      <c r="AQ78" s="132"/>
    </row>
    <row r="79" spans="2:43" s="168" customFormat="1" x14ac:dyDescent="0.4">
      <c r="B79" s="140" t="s">
        <v>3297</v>
      </c>
      <c r="C79" s="29"/>
      <c r="D79" s="131"/>
      <c r="E79" s="29"/>
      <c r="F79" s="131"/>
      <c r="G79" s="29"/>
      <c r="H79" s="131"/>
      <c r="I79" s="29"/>
      <c r="J79" s="133"/>
      <c r="K79" s="29"/>
      <c r="L79" s="131"/>
      <c r="M79" s="252"/>
      <c r="N79" s="166"/>
      <c r="O79" s="252"/>
      <c r="P79" s="166"/>
      <c r="Q79" s="29"/>
      <c r="R79" s="143"/>
      <c r="S79" s="29"/>
      <c r="T79" s="143"/>
      <c r="U79" s="29"/>
      <c r="V79" s="143"/>
      <c r="W79" s="132"/>
      <c r="X79" s="143"/>
      <c r="Y79" s="132"/>
      <c r="Z79" s="143"/>
      <c r="AA79" s="132"/>
      <c r="AB79" s="143"/>
      <c r="AC79" s="132"/>
      <c r="AD79" s="167"/>
      <c r="AE79" s="132"/>
      <c r="AF79" s="214"/>
      <c r="AG79" s="132"/>
      <c r="AH79" s="131"/>
      <c r="AI79" s="37"/>
      <c r="AJ79" s="133"/>
      <c r="AK79" s="132"/>
      <c r="AL79" s="138"/>
      <c r="AM79" s="132"/>
      <c r="AN79" s="138"/>
      <c r="AO79" s="132"/>
      <c r="AP79" s="138"/>
      <c r="AQ79" s="132"/>
    </row>
    <row r="80" spans="2:43" s="168" customFormat="1" x14ac:dyDescent="0.4">
      <c r="B80" s="140" t="s">
        <v>3298</v>
      </c>
      <c r="C80" s="29"/>
      <c r="D80" s="131"/>
      <c r="E80" s="29"/>
      <c r="F80" s="131"/>
      <c r="G80" s="29"/>
      <c r="H80" s="131"/>
      <c r="I80" s="29"/>
      <c r="J80" s="133"/>
      <c r="K80" s="29"/>
      <c r="L80" s="131"/>
      <c r="M80" s="252"/>
      <c r="N80" s="166"/>
      <c r="O80" s="252"/>
      <c r="P80" s="166"/>
      <c r="Q80" s="29"/>
      <c r="R80" s="143"/>
      <c r="S80" s="29"/>
      <c r="T80" s="143"/>
      <c r="U80" s="29"/>
      <c r="V80" s="143"/>
      <c r="W80" s="132"/>
      <c r="X80" s="143"/>
      <c r="Y80" s="132"/>
      <c r="Z80" s="143"/>
      <c r="AA80" s="132"/>
      <c r="AB80" s="143"/>
      <c r="AC80" s="132"/>
      <c r="AD80" s="167"/>
      <c r="AE80" s="132"/>
      <c r="AF80" s="214"/>
      <c r="AG80" s="132"/>
      <c r="AH80" s="131"/>
      <c r="AI80" s="37"/>
      <c r="AJ80" s="133"/>
      <c r="AK80" s="132"/>
      <c r="AL80" s="138"/>
      <c r="AM80" s="132"/>
      <c r="AN80" s="138"/>
      <c r="AO80" s="132"/>
      <c r="AP80" s="138"/>
      <c r="AQ80" s="132"/>
    </row>
    <row r="81" spans="2:43" s="168" customFormat="1" x14ac:dyDescent="0.4">
      <c r="B81" s="140" t="s">
        <v>3299</v>
      </c>
      <c r="C81" s="29"/>
      <c r="D81" s="131"/>
      <c r="E81" s="29"/>
      <c r="F81" s="131"/>
      <c r="G81" s="29"/>
      <c r="H81" s="131"/>
      <c r="I81" s="29"/>
      <c r="J81" s="133"/>
      <c r="K81" s="29"/>
      <c r="L81" s="131"/>
      <c r="M81" s="252"/>
      <c r="N81" s="166"/>
      <c r="O81" s="252"/>
      <c r="P81" s="166"/>
      <c r="Q81" s="29"/>
      <c r="R81" s="143"/>
      <c r="S81" s="29"/>
      <c r="T81" s="143"/>
      <c r="U81" s="29"/>
      <c r="V81" s="143"/>
      <c r="W81" s="132"/>
      <c r="X81" s="143"/>
      <c r="Y81" s="132"/>
      <c r="Z81" s="143"/>
      <c r="AA81" s="132"/>
      <c r="AB81" s="143"/>
      <c r="AC81" s="132"/>
      <c r="AD81" s="167"/>
      <c r="AE81" s="132"/>
      <c r="AF81" s="214"/>
      <c r="AG81" s="132"/>
      <c r="AH81" s="131"/>
      <c r="AI81" s="37"/>
      <c r="AJ81" s="133"/>
      <c r="AK81" s="132"/>
      <c r="AL81" s="138"/>
      <c r="AM81" s="132"/>
      <c r="AN81" s="138"/>
      <c r="AO81" s="132"/>
      <c r="AP81" s="138"/>
      <c r="AQ81" s="132"/>
    </row>
    <row r="82" spans="2:43" s="168" customFormat="1" x14ac:dyDescent="0.4">
      <c r="B82" s="140" t="s">
        <v>3300</v>
      </c>
      <c r="C82" s="29"/>
      <c r="D82" s="131"/>
      <c r="E82" s="29"/>
      <c r="F82" s="131"/>
      <c r="G82" s="29"/>
      <c r="H82" s="131"/>
      <c r="I82" s="29"/>
      <c r="J82" s="133"/>
      <c r="K82" s="29"/>
      <c r="L82" s="131"/>
      <c r="M82" s="252"/>
      <c r="N82" s="166"/>
      <c r="O82" s="252"/>
      <c r="P82" s="166"/>
      <c r="Q82" s="29"/>
      <c r="R82" s="143"/>
      <c r="S82" s="29"/>
      <c r="T82" s="143"/>
      <c r="U82" s="29"/>
      <c r="V82" s="143"/>
      <c r="W82" s="132"/>
      <c r="X82" s="143"/>
      <c r="Y82" s="132"/>
      <c r="Z82" s="143"/>
      <c r="AA82" s="132"/>
      <c r="AB82" s="143"/>
      <c r="AC82" s="132"/>
      <c r="AD82" s="167"/>
      <c r="AE82" s="132"/>
      <c r="AF82" s="214"/>
      <c r="AG82" s="132"/>
      <c r="AH82" s="131"/>
      <c r="AI82" s="37"/>
      <c r="AJ82" s="133"/>
      <c r="AK82" s="132"/>
      <c r="AL82" s="138"/>
      <c r="AM82" s="132"/>
      <c r="AN82" s="138"/>
      <c r="AO82" s="132"/>
      <c r="AP82" s="138"/>
      <c r="AQ82" s="132"/>
    </row>
    <row r="83" spans="2:43" s="168" customFormat="1" x14ac:dyDescent="0.4">
      <c r="B83" s="140" t="s">
        <v>3301</v>
      </c>
      <c r="C83" s="29"/>
      <c r="D83" s="131"/>
      <c r="E83" s="29"/>
      <c r="F83" s="131"/>
      <c r="G83" s="29"/>
      <c r="H83" s="131"/>
      <c r="I83" s="29"/>
      <c r="J83" s="133"/>
      <c r="K83" s="29"/>
      <c r="L83" s="131"/>
      <c r="M83" s="252"/>
      <c r="N83" s="166"/>
      <c r="O83" s="252"/>
      <c r="P83" s="166"/>
      <c r="Q83" s="29"/>
      <c r="R83" s="143"/>
      <c r="S83" s="29"/>
      <c r="T83" s="143"/>
      <c r="U83" s="29"/>
      <c r="V83" s="143"/>
      <c r="W83" s="132"/>
      <c r="X83" s="143"/>
      <c r="Y83" s="132"/>
      <c r="Z83" s="143"/>
      <c r="AA83" s="132"/>
      <c r="AB83" s="143"/>
      <c r="AC83" s="132"/>
      <c r="AD83" s="167"/>
      <c r="AE83" s="132"/>
      <c r="AF83" s="214"/>
      <c r="AG83" s="132"/>
      <c r="AH83" s="131"/>
      <c r="AI83" s="37"/>
      <c r="AJ83" s="133"/>
      <c r="AK83" s="132"/>
      <c r="AL83" s="138"/>
      <c r="AM83" s="132"/>
      <c r="AN83" s="138"/>
      <c r="AO83" s="132"/>
      <c r="AP83" s="138"/>
      <c r="AQ83" s="132"/>
    </row>
    <row r="84" spans="2:43" s="168" customFormat="1" x14ac:dyDescent="0.4">
      <c r="B84" s="140" t="s">
        <v>3302</v>
      </c>
      <c r="C84" s="29"/>
      <c r="D84" s="131"/>
      <c r="E84" s="29"/>
      <c r="F84" s="131"/>
      <c r="G84" s="29"/>
      <c r="H84" s="131"/>
      <c r="I84" s="29"/>
      <c r="J84" s="133"/>
      <c r="K84" s="29"/>
      <c r="L84" s="131"/>
      <c r="M84" s="252"/>
      <c r="N84" s="166"/>
      <c r="O84" s="252"/>
      <c r="P84" s="166"/>
      <c r="Q84" s="29"/>
      <c r="R84" s="143"/>
      <c r="S84" s="29"/>
      <c r="T84" s="143"/>
      <c r="U84" s="29"/>
      <c r="V84" s="143"/>
      <c r="W84" s="132"/>
      <c r="X84" s="143"/>
      <c r="Y84" s="132"/>
      <c r="Z84" s="143"/>
      <c r="AA84" s="132"/>
      <c r="AB84" s="143"/>
      <c r="AC84" s="132"/>
      <c r="AD84" s="167"/>
      <c r="AE84" s="132"/>
      <c r="AF84" s="214"/>
      <c r="AG84" s="132"/>
      <c r="AH84" s="131"/>
      <c r="AI84" s="37"/>
      <c r="AJ84" s="133"/>
      <c r="AK84" s="132"/>
      <c r="AL84" s="138"/>
      <c r="AM84" s="132"/>
      <c r="AN84" s="138"/>
      <c r="AO84" s="132"/>
      <c r="AP84" s="138"/>
      <c r="AQ84" s="132"/>
    </row>
    <row r="85" spans="2:43" s="168" customFormat="1" x14ac:dyDescent="0.4">
      <c r="B85" s="140" t="s">
        <v>3303</v>
      </c>
      <c r="C85" s="29"/>
      <c r="D85" s="131"/>
      <c r="E85" s="29"/>
      <c r="F85" s="131"/>
      <c r="G85" s="29"/>
      <c r="H85" s="131"/>
      <c r="I85" s="29"/>
      <c r="J85" s="133"/>
      <c r="K85" s="29"/>
      <c r="L85" s="131"/>
      <c r="M85" s="252"/>
      <c r="N85" s="166"/>
      <c r="O85" s="252"/>
      <c r="P85" s="166"/>
      <c r="Q85" s="29"/>
      <c r="R85" s="143"/>
      <c r="S85" s="29"/>
      <c r="T85" s="143"/>
      <c r="U85" s="29"/>
      <c r="V85" s="143"/>
      <c r="W85" s="132"/>
      <c r="X85" s="143"/>
      <c r="Y85" s="132"/>
      <c r="Z85" s="143"/>
      <c r="AA85" s="132"/>
      <c r="AB85" s="143"/>
      <c r="AC85" s="132"/>
      <c r="AD85" s="167"/>
      <c r="AE85" s="132"/>
      <c r="AF85" s="214"/>
      <c r="AG85" s="132"/>
      <c r="AH85" s="131"/>
      <c r="AI85" s="37"/>
      <c r="AJ85" s="133"/>
      <c r="AK85" s="132"/>
      <c r="AL85" s="138"/>
      <c r="AM85" s="132"/>
      <c r="AN85" s="138"/>
      <c r="AO85" s="132"/>
      <c r="AP85" s="138"/>
      <c r="AQ85" s="132"/>
    </row>
    <row r="86" spans="2:43" s="168" customFormat="1" x14ac:dyDescent="0.4">
      <c r="B86" s="140" t="s">
        <v>3304</v>
      </c>
      <c r="C86" s="29"/>
      <c r="D86" s="131"/>
      <c r="E86" s="29"/>
      <c r="F86" s="131"/>
      <c r="G86" s="29"/>
      <c r="H86" s="131"/>
      <c r="I86" s="29"/>
      <c r="J86" s="133"/>
      <c r="K86" s="29"/>
      <c r="L86" s="131"/>
      <c r="M86" s="252"/>
      <c r="N86" s="166"/>
      <c r="O86" s="252"/>
      <c r="P86" s="166"/>
      <c r="Q86" s="29"/>
      <c r="R86" s="143"/>
      <c r="S86" s="29"/>
      <c r="T86" s="143"/>
      <c r="U86" s="29"/>
      <c r="V86" s="143"/>
      <c r="W86" s="132"/>
      <c r="X86" s="143"/>
      <c r="Y86" s="132"/>
      <c r="Z86" s="143"/>
      <c r="AA86" s="132"/>
      <c r="AB86" s="143"/>
      <c r="AC86" s="132"/>
      <c r="AD86" s="167"/>
      <c r="AE86" s="132"/>
      <c r="AF86" s="214"/>
      <c r="AG86" s="132"/>
      <c r="AH86" s="131"/>
      <c r="AI86" s="37"/>
      <c r="AJ86" s="133"/>
      <c r="AK86" s="132"/>
      <c r="AL86" s="138"/>
      <c r="AM86" s="132"/>
      <c r="AN86" s="138"/>
      <c r="AO86" s="132"/>
      <c r="AP86" s="138"/>
      <c r="AQ86" s="132"/>
    </row>
    <row r="87" spans="2:43" s="168" customFormat="1" x14ac:dyDescent="0.4">
      <c r="B87" s="140" t="s">
        <v>3305</v>
      </c>
      <c r="C87" s="29"/>
      <c r="D87" s="131"/>
      <c r="E87" s="29"/>
      <c r="F87" s="131"/>
      <c r="G87" s="29"/>
      <c r="H87" s="131"/>
      <c r="I87" s="29"/>
      <c r="J87" s="133"/>
      <c r="K87" s="29"/>
      <c r="L87" s="131"/>
      <c r="M87" s="252"/>
      <c r="N87" s="166"/>
      <c r="O87" s="252"/>
      <c r="P87" s="166"/>
      <c r="Q87" s="29"/>
      <c r="R87" s="143"/>
      <c r="S87" s="29"/>
      <c r="T87" s="143"/>
      <c r="U87" s="29"/>
      <c r="V87" s="143"/>
      <c r="W87" s="132"/>
      <c r="X87" s="143"/>
      <c r="Y87" s="132"/>
      <c r="Z87" s="143"/>
      <c r="AA87" s="132"/>
      <c r="AB87" s="143"/>
      <c r="AC87" s="132"/>
      <c r="AD87" s="167"/>
      <c r="AE87" s="132"/>
      <c r="AF87" s="214"/>
      <c r="AG87" s="132"/>
      <c r="AH87" s="131"/>
      <c r="AI87" s="37"/>
      <c r="AJ87" s="133"/>
      <c r="AK87" s="132"/>
      <c r="AL87" s="138"/>
      <c r="AM87" s="132"/>
      <c r="AN87" s="138"/>
      <c r="AO87" s="132"/>
      <c r="AP87" s="138"/>
      <c r="AQ87" s="132"/>
    </row>
    <row r="88" spans="2:43" s="168" customFormat="1" x14ac:dyDescent="0.4">
      <c r="B88" s="140" t="s">
        <v>3306</v>
      </c>
      <c r="C88" s="29"/>
      <c r="D88" s="131"/>
      <c r="E88" s="29"/>
      <c r="F88" s="131"/>
      <c r="G88" s="29"/>
      <c r="H88" s="131"/>
      <c r="I88" s="29"/>
      <c r="J88" s="133"/>
      <c r="K88" s="29"/>
      <c r="L88" s="131"/>
      <c r="M88" s="252"/>
      <c r="N88" s="166"/>
      <c r="O88" s="252"/>
      <c r="P88" s="166"/>
      <c r="Q88" s="29"/>
      <c r="R88" s="143"/>
      <c r="S88" s="29"/>
      <c r="T88" s="143"/>
      <c r="U88" s="29"/>
      <c r="V88" s="143"/>
      <c r="W88" s="132"/>
      <c r="X88" s="143"/>
      <c r="Y88" s="132"/>
      <c r="Z88" s="143"/>
      <c r="AA88" s="132"/>
      <c r="AB88" s="143"/>
      <c r="AC88" s="132"/>
      <c r="AD88" s="167"/>
      <c r="AE88" s="132"/>
      <c r="AF88" s="214"/>
      <c r="AG88" s="132"/>
      <c r="AH88" s="131"/>
      <c r="AI88" s="37"/>
      <c r="AJ88" s="133"/>
      <c r="AK88" s="132"/>
      <c r="AL88" s="138"/>
      <c r="AM88" s="132"/>
      <c r="AN88" s="138"/>
      <c r="AO88" s="132"/>
      <c r="AP88" s="138"/>
      <c r="AQ88" s="132"/>
    </row>
    <row r="89" spans="2:43" s="168" customFormat="1" x14ac:dyDescent="0.4">
      <c r="B89" s="140" t="s">
        <v>3307</v>
      </c>
      <c r="C89" s="29"/>
      <c r="D89" s="131"/>
      <c r="E89" s="29"/>
      <c r="F89" s="131"/>
      <c r="G89" s="29"/>
      <c r="H89" s="131"/>
      <c r="I89" s="29"/>
      <c r="J89" s="133"/>
      <c r="K89" s="29"/>
      <c r="L89" s="131"/>
      <c r="M89" s="252"/>
      <c r="N89" s="166"/>
      <c r="O89" s="252"/>
      <c r="P89" s="166"/>
      <c r="Q89" s="29"/>
      <c r="R89" s="143"/>
      <c r="S89" s="29"/>
      <c r="T89" s="143"/>
      <c r="U89" s="29"/>
      <c r="V89" s="143"/>
      <c r="W89" s="132"/>
      <c r="X89" s="143"/>
      <c r="Y89" s="132"/>
      <c r="Z89" s="143"/>
      <c r="AA89" s="132"/>
      <c r="AB89" s="143"/>
      <c r="AC89" s="132"/>
      <c r="AD89" s="167"/>
      <c r="AE89" s="132"/>
      <c r="AF89" s="214"/>
      <c r="AG89" s="132"/>
      <c r="AH89" s="131"/>
      <c r="AI89" s="37"/>
      <c r="AJ89" s="133"/>
      <c r="AK89" s="132"/>
      <c r="AL89" s="138"/>
      <c r="AM89" s="132"/>
      <c r="AN89" s="138"/>
      <c r="AO89" s="132"/>
      <c r="AP89" s="138"/>
      <c r="AQ89" s="132"/>
    </row>
    <row r="90" spans="2:43" s="168" customFormat="1" x14ac:dyDescent="0.4">
      <c r="B90" s="140" t="s">
        <v>3308</v>
      </c>
      <c r="C90" s="29"/>
      <c r="D90" s="131"/>
      <c r="E90" s="29"/>
      <c r="F90" s="131"/>
      <c r="G90" s="29"/>
      <c r="H90" s="131"/>
      <c r="I90" s="29"/>
      <c r="J90" s="133"/>
      <c r="K90" s="29"/>
      <c r="L90" s="131"/>
      <c r="M90" s="252"/>
      <c r="N90" s="166"/>
      <c r="O90" s="252"/>
      <c r="P90" s="166"/>
      <c r="Q90" s="29"/>
      <c r="R90" s="143"/>
      <c r="S90" s="29"/>
      <c r="T90" s="143"/>
      <c r="U90" s="29"/>
      <c r="V90" s="143"/>
      <c r="W90" s="132"/>
      <c r="X90" s="143"/>
      <c r="Y90" s="132"/>
      <c r="Z90" s="143"/>
      <c r="AA90" s="132"/>
      <c r="AB90" s="143"/>
      <c r="AC90" s="132"/>
      <c r="AD90" s="167"/>
      <c r="AE90" s="132"/>
      <c r="AF90" s="214"/>
      <c r="AG90" s="132"/>
      <c r="AH90" s="131"/>
      <c r="AI90" s="37"/>
      <c r="AJ90" s="133"/>
      <c r="AK90" s="132"/>
      <c r="AL90" s="138"/>
      <c r="AM90" s="132"/>
      <c r="AN90" s="138"/>
      <c r="AO90" s="132"/>
      <c r="AP90" s="138"/>
      <c r="AQ90" s="132"/>
    </row>
    <row r="91" spans="2:43" s="168" customFormat="1" x14ac:dyDescent="0.4">
      <c r="B91" s="140" t="s">
        <v>3309</v>
      </c>
      <c r="C91" s="29"/>
      <c r="D91" s="131"/>
      <c r="E91" s="29"/>
      <c r="F91" s="131"/>
      <c r="G91" s="29"/>
      <c r="H91" s="131"/>
      <c r="I91" s="29"/>
      <c r="J91" s="133"/>
      <c r="K91" s="29"/>
      <c r="L91" s="131"/>
      <c r="M91" s="252"/>
      <c r="N91" s="166"/>
      <c r="O91" s="252"/>
      <c r="P91" s="166"/>
      <c r="Q91" s="29"/>
      <c r="R91" s="143"/>
      <c r="S91" s="29"/>
      <c r="T91" s="143"/>
      <c r="U91" s="29"/>
      <c r="V91" s="143"/>
      <c r="W91" s="132"/>
      <c r="X91" s="143"/>
      <c r="Y91" s="132"/>
      <c r="Z91" s="143"/>
      <c r="AA91" s="132"/>
      <c r="AB91" s="143"/>
      <c r="AC91" s="132"/>
      <c r="AD91" s="167"/>
      <c r="AE91" s="132"/>
      <c r="AF91" s="214"/>
      <c r="AG91" s="132"/>
      <c r="AH91" s="131"/>
      <c r="AI91" s="37"/>
      <c r="AJ91" s="133"/>
      <c r="AK91" s="132"/>
      <c r="AL91" s="138"/>
      <c r="AM91" s="132"/>
      <c r="AN91" s="138"/>
      <c r="AO91" s="132"/>
      <c r="AP91" s="138"/>
      <c r="AQ91" s="132"/>
    </row>
    <row r="92" spans="2:43" s="168" customFormat="1" x14ac:dyDescent="0.4">
      <c r="B92" s="140" t="s">
        <v>3310</v>
      </c>
      <c r="C92" s="29"/>
      <c r="D92" s="131"/>
      <c r="E92" s="29"/>
      <c r="F92" s="131"/>
      <c r="G92" s="29"/>
      <c r="H92" s="131"/>
      <c r="I92" s="29"/>
      <c r="J92" s="133"/>
      <c r="K92" s="29"/>
      <c r="L92" s="131"/>
      <c r="M92" s="252"/>
      <c r="N92" s="166"/>
      <c r="O92" s="252"/>
      <c r="P92" s="166"/>
      <c r="Q92" s="29"/>
      <c r="R92" s="143"/>
      <c r="S92" s="29"/>
      <c r="T92" s="143"/>
      <c r="U92" s="29"/>
      <c r="V92" s="143"/>
      <c r="W92" s="132"/>
      <c r="X92" s="143"/>
      <c r="Y92" s="132"/>
      <c r="Z92" s="143"/>
      <c r="AA92" s="132"/>
      <c r="AB92" s="143"/>
      <c r="AC92" s="132"/>
      <c r="AD92" s="167"/>
      <c r="AE92" s="132"/>
      <c r="AF92" s="214"/>
      <c r="AG92" s="132"/>
      <c r="AH92" s="131"/>
      <c r="AI92" s="37"/>
      <c r="AJ92" s="133"/>
      <c r="AK92" s="132"/>
      <c r="AL92" s="138"/>
      <c r="AM92" s="132"/>
      <c r="AN92" s="138"/>
      <c r="AO92" s="132"/>
      <c r="AP92" s="138"/>
      <c r="AQ92" s="132"/>
    </row>
    <row r="93" spans="2:43" s="168" customFormat="1" x14ac:dyDescent="0.4">
      <c r="B93" s="140" t="s">
        <v>3311</v>
      </c>
      <c r="C93" s="29"/>
      <c r="D93" s="131"/>
      <c r="E93" s="29"/>
      <c r="F93" s="131"/>
      <c r="G93" s="29"/>
      <c r="H93" s="131"/>
      <c r="I93" s="29"/>
      <c r="J93" s="133"/>
      <c r="K93" s="29"/>
      <c r="L93" s="131"/>
      <c r="M93" s="252"/>
      <c r="N93" s="166"/>
      <c r="O93" s="252"/>
      <c r="P93" s="166"/>
      <c r="Q93" s="29"/>
      <c r="R93" s="143"/>
      <c r="S93" s="29"/>
      <c r="T93" s="143"/>
      <c r="U93" s="29"/>
      <c r="V93" s="143"/>
      <c r="W93" s="132"/>
      <c r="X93" s="143"/>
      <c r="Y93" s="132"/>
      <c r="Z93" s="143"/>
      <c r="AA93" s="132"/>
      <c r="AB93" s="143"/>
      <c r="AC93" s="132"/>
      <c r="AD93" s="167"/>
      <c r="AE93" s="132"/>
      <c r="AF93" s="214"/>
      <c r="AG93" s="132"/>
      <c r="AH93" s="131"/>
      <c r="AI93" s="37"/>
      <c r="AJ93" s="133"/>
      <c r="AK93" s="132"/>
      <c r="AL93" s="138"/>
      <c r="AM93" s="132"/>
      <c r="AN93" s="138"/>
      <c r="AO93" s="132"/>
      <c r="AP93" s="138"/>
      <c r="AQ93" s="132"/>
    </row>
    <row r="94" spans="2:43" s="168" customFormat="1" x14ac:dyDescent="0.4">
      <c r="B94" s="140" t="s">
        <v>3312</v>
      </c>
      <c r="C94" s="29"/>
      <c r="D94" s="131"/>
      <c r="E94" s="29"/>
      <c r="F94" s="131"/>
      <c r="G94" s="29"/>
      <c r="H94" s="131"/>
      <c r="I94" s="29"/>
      <c r="J94" s="133"/>
      <c r="K94" s="29"/>
      <c r="L94" s="131"/>
      <c r="M94" s="252"/>
      <c r="N94" s="166"/>
      <c r="O94" s="252"/>
      <c r="P94" s="166"/>
      <c r="Q94" s="29"/>
      <c r="R94" s="143"/>
      <c r="S94" s="29"/>
      <c r="T94" s="143"/>
      <c r="U94" s="29"/>
      <c r="V94" s="143"/>
      <c r="W94" s="132"/>
      <c r="X94" s="143"/>
      <c r="Y94" s="132"/>
      <c r="Z94" s="143"/>
      <c r="AA94" s="132"/>
      <c r="AB94" s="143"/>
      <c r="AC94" s="132"/>
      <c r="AD94" s="167"/>
      <c r="AE94" s="132"/>
      <c r="AF94" s="214"/>
      <c r="AG94" s="132"/>
      <c r="AH94" s="131"/>
      <c r="AI94" s="37"/>
      <c r="AJ94" s="133"/>
      <c r="AK94" s="132"/>
      <c r="AL94" s="138"/>
      <c r="AM94" s="132"/>
      <c r="AN94" s="138"/>
      <c r="AO94" s="132"/>
      <c r="AP94" s="138"/>
      <c r="AQ94" s="132"/>
    </row>
    <row r="95" spans="2:43" s="168" customFormat="1" x14ac:dyDescent="0.4">
      <c r="B95" s="140" t="s">
        <v>3313</v>
      </c>
      <c r="C95" s="29"/>
      <c r="D95" s="131"/>
      <c r="E95" s="29"/>
      <c r="F95" s="131"/>
      <c r="G95" s="29"/>
      <c r="H95" s="131"/>
      <c r="I95" s="29"/>
      <c r="J95" s="133"/>
      <c r="K95" s="29"/>
      <c r="L95" s="131"/>
      <c r="M95" s="252"/>
      <c r="N95" s="166"/>
      <c r="O95" s="252"/>
      <c r="P95" s="166"/>
      <c r="Q95" s="29"/>
      <c r="R95" s="143"/>
      <c r="S95" s="29"/>
      <c r="T95" s="143"/>
      <c r="U95" s="29"/>
      <c r="V95" s="143"/>
      <c r="W95" s="132"/>
      <c r="X95" s="143"/>
      <c r="Y95" s="132"/>
      <c r="Z95" s="143"/>
      <c r="AA95" s="132"/>
      <c r="AB95" s="143"/>
      <c r="AC95" s="132"/>
      <c r="AD95" s="167"/>
      <c r="AE95" s="132"/>
      <c r="AF95" s="214"/>
      <c r="AG95" s="132"/>
      <c r="AH95" s="131"/>
      <c r="AI95" s="37"/>
      <c r="AJ95" s="133"/>
      <c r="AK95" s="132"/>
      <c r="AL95" s="138"/>
      <c r="AM95" s="132"/>
      <c r="AN95" s="138"/>
      <c r="AO95" s="132"/>
      <c r="AP95" s="138"/>
      <c r="AQ95" s="132"/>
    </row>
    <row r="96" spans="2:43" s="168" customFormat="1" x14ac:dyDescent="0.4">
      <c r="B96" s="140" t="s">
        <v>3314</v>
      </c>
      <c r="C96" s="29"/>
      <c r="D96" s="131"/>
      <c r="E96" s="29"/>
      <c r="F96" s="131"/>
      <c r="G96" s="29"/>
      <c r="H96" s="131"/>
      <c r="I96" s="29"/>
      <c r="J96" s="133"/>
      <c r="K96" s="29"/>
      <c r="L96" s="131"/>
      <c r="M96" s="252"/>
      <c r="N96" s="166"/>
      <c r="O96" s="252"/>
      <c r="P96" s="166"/>
      <c r="Q96" s="29"/>
      <c r="R96" s="143"/>
      <c r="S96" s="29"/>
      <c r="T96" s="143"/>
      <c r="U96" s="29"/>
      <c r="V96" s="143"/>
      <c r="W96" s="132"/>
      <c r="X96" s="143"/>
      <c r="Y96" s="132"/>
      <c r="Z96" s="143"/>
      <c r="AA96" s="132"/>
      <c r="AB96" s="143"/>
      <c r="AC96" s="132"/>
      <c r="AD96" s="167"/>
      <c r="AE96" s="132"/>
      <c r="AF96" s="214"/>
      <c r="AG96" s="132"/>
      <c r="AH96" s="131"/>
      <c r="AI96" s="37"/>
      <c r="AJ96" s="133"/>
      <c r="AK96" s="132"/>
      <c r="AL96" s="138"/>
      <c r="AM96" s="132"/>
      <c r="AN96" s="138"/>
      <c r="AO96" s="132"/>
      <c r="AP96" s="138"/>
      <c r="AQ96" s="132"/>
    </row>
    <row r="97" spans="2:43" s="168" customFormat="1" x14ac:dyDescent="0.4">
      <c r="B97" s="140" t="s">
        <v>3315</v>
      </c>
      <c r="C97" s="29"/>
      <c r="D97" s="131"/>
      <c r="E97" s="29"/>
      <c r="F97" s="131"/>
      <c r="G97" s="29"/>
      <c r="H97" s="131"/>
      <c r="I97" s="29"/>
      <c r="J97" s="133"/>
      <c r="K97" s="29"/>
      <c r="L97" s="131"/>
      <c r="M97" s="252"/>
      <c r="N97" s="166"/>
      <c r="O97" s="252"/>
      <c r="P97" s="166"/>
      <c r="Q97" s="29"/>
      <c r="R97" s="143"/>
      <c r="S97" s="29"/>
      <c r="T97" s="143"/>
      <c r="U97" s="29"/>
      <c r="V97" s="143"/>
      <c r="W97" s="132"/>
      <c r="X97" s="143"/>
      <c r="Y97" s="132"/>
      <c r="Z97" s="143"/>
      <c r="AA97" s="132"/>
      <c r="AB97" s="143"/>
      <c r="AC97" s="132"/>
      <c r="AD97" s="167"/>
      <c r="AE97" s="132"/>
      <c r="AF97" s="214"/>
      <c r="AG97" s="132"/>
      <c r="AH97" s="131"/>
      <c r="AI97" s="37"/>
      <c r="AJ97" s="133"/>
      <c r="AK97" s="132"/>
      <c r="AL97" s="138"/>
      <c r="AM97" s="132"/>
      <c r="AN97" s="138"/>
      <c r="AO97" s="132"/>
      <c r="AP97" s="138"/>
      <c r="AQ97" s="132"/>
    </row>
    <row r="98" spans="2:43" s="168" customFormat="1" x14ac:dyDescent="0.4">
      <c r="B98" s="140" t="s">
        <v>3316</v>
      </c>
      <c r="C98" s="29"/>
      <c r="D98" s="131"/>
      <c r="E98" s="29"/>
      <c r="F98" s="131"/>
      <c r="G98" s="29"/>
      <c r="H98" s="131"/>
      <c r="I98" s="29"/>
      <c r="J98" s="133"/>
      <c r="K98" s="29"/>
      <c r="L98" s="131"/>
      <c r="M98" s="252"/>
      <c r="N98" s="166"/>
      <c r="O98" s="252"/>
      <c r="P98" s="166"/>
      <c r="Q98" s="29"/>
      <c r="R98" s="143"/>
      <c r="S98" s="29"/>
      <c r="T98" s="143"/>
      <c r="U98" s="29"/>
      <c r="V98" s="143"/>
      <c r="W98" s="132"/>
      <c r="X98" s="143"/>
      <c r="Y98" s="132"/>
      <c r="Z98" s="143"/>
      <c r="AA98" s="132"/>
      <c r="AB98" s="143"/>
      <c r="AC98" s="132"/>
      <c r="AD98" s="167"/>
      <c r="AE98" s="132"/>
      <c r="AF98" s="214"/>
      <c r="AG98" s="132"/>
      <c r="AH98" s="131"/>
      <c r="AI98" s="37"/>
      <c r="AJ98" s="133"/>
      <c r="AK98" s="132"/>
      <c r="AL98" s="138"/>
      <c r="AM98" s="132"/>
      <c r="AN98" s="138"/>
      <c r="AO98" s="132"/>
      <c r="AP98" s="138"/>
      <c r="AQ98" s="132"/>
    </row>
    <row r="99" spans="2:43" s="168" customFormat="1" x14ac:dyDescent="0.4">
      <c r="B99" s="140" t="s">
        <v>3317</v>
      </c>
      <c r="C99" s="29"/>
      <c r="D99" s="131"/>
      <c r="E99" s="29"/>
      <c r="F99" s="131"/>
      <c r="G99" s="29"/>
      <c r="H99" s="131"/>
      <c r="I99" s="29"/>
      <c r="J99" s="133"/>
      <c r="K99" s="29"/>
      <c r="L99" s="131"/>
      <c r="M99" s="252"/>
      <c r="N99" s="166"/>
      <c r="O99" s="252"/>
      <c r="P99" s="166"/>
      <c r="Q99" s="29"/>
      <c r="R99" s="143"/>
      <c r="S99" s="29"/>
      <c r="T99" s="143"/>
      <c r="U99" s="29"/>
      <c r="V99" s="143"/>
      <c r="W99" s="132"/>
      <c r="X99" s="143"/>
      <c r="Y99" s="132"/>
      <c r="Z99" s="143"/>
      <c r="AA99" s="132"/>
      <c r="AB99" s="143"/>
      <c r="AC99" s="132"/>
      <c r="AD99" s="167"/>
      <c r="AE99" s="132"/>
      <c r="AF99" s="214"/>
      <c r="AG99" s="132"/>
      <c r="AH99" s="131"/>
      <c r="AI99" s="37"/>
      <c r="AJ99" s="133"/>
      <c r="AK99" s="132"/>
      <c r="AL99" s="138"/>
      <c r="AM99" s="132"/>
      <c r="AN99" s="138"/>
      <c r="AO99" s="132"/>
      <c r="AP99" s="138"/>
      <c r="AQ99" s="132"/>
    </row>
    <row r="100" spans="2:43" s="168" customFormat="1" x14ac:dyDescent="0.4">
      <c r="B100" s="140" t="s">
        <v>3318</v>
      </c>
      <c r="C100" s="29"/>
      <c r="D100" s="131"/>
      <c r="E100" s="29"/>
      <c r="F100" s="131"/>
      <c r="G100" s="29"/>
      <c r="H100" s="131"/>
      <c r="I100" s="29"/>
      <c r="J100" s="133"/>
      <c r="K100" s="29"/>
      <c r="L100" s="131"/>
      <c r="M100" s="252"/>
      <c r="N100" s="166"/>
      <c r="O100" s="252"/>
      <c r="P100" s="166"/>
      <c r="Q100" s="29"/>
      <c r="R100" s="143"/>
      <c r="S100" s="29"/>
      <c r="T100" s="143"/>
      <c r="U100" s="29"/>
      <c r="V100" s="143"/>
      <c r="W100" s="132"/>
      <c r="X100" s="143"/>
      <c r="Y100" s="132"/>
      <c r="Z100" s="143"/>
      <c r="AA100" s="132"/>
      <c r="AB100" s="143"/>
      <c r="AC100" s="132"/>
      <c r="AD100" s="167"/>
      <c r="AE100" s="132"/>
      <c r="AF100" s="214"/>
      <c r="AG100" s="132"/>
      <c r="AH100" s="131"/>
      <c r="AI100" s="37"/>
      <c r="AJ100" s="133"/>
      <c r="AK100" s="132"/>
      <c r="AL100" s="138"/>
      <c r="AM100" s="132"/>
      <c r="AN100" s="138"/>
      <c r="AO100" s="132"/>
      <c r="AP100" s="138"/>
      <c r="AQ100" s="132"/>
    </row>
    <row r="101" spans="2:43" s="168" customFormat="1" x14ac:dyDescent="0.4">
      <c r="B101" s="140" t="s">
        <v>3319</v>
      </c>
      <c r="C101" s="29"/>
      <c r="D101" s="131"/>
      <c r="E101" s="29"/>
      <c r="F101" s="131"/>
      <c r="G101" s="29"/>
      <c r="H101" s="131"/>
      <c r="I101" s="29"/>
      <c r="J101" s="133"/>
      <c r="K101" s="29"/>
      <c r="L101" s="131"/>
      <c r="M101" s="252"/>
      <c r="N101" s="166"/>
      <c r="O101" s="252"/>
      <c r="P101" s="166"/>
      <c r="Q101" s="29"/>
      <c r="R101" s="143"/>
      <c r="S101" s="29"/>
      <c r="T101" s="143"/>
      <c r="U101" s="29"/>
      <c r="V101" s="143"/>
      <c r="W101" s="132"/>
      <c r="X101" s="143"/>
      <c r="Y101" s="132"/>
      <c r="Z101" s="143"/>
      <c r="AA101" s="132"/>
      <c r="AB101" s="143"/>
      <c r="AC101" s="132"/>
      <c r="AD101" s="167"/>
      <c r="AE101" s="132"/>
      <c r="AF101" s="214"/>
      <c r="AG101" s="132"/>
      <c r="AH101" s="131"/>
      <c r="AI101" s="37"/>
      <c r="AJ101" s="133"/>
      <c r="AK101" s="132"/>
      <c r="AL101" s="138"/>
      <c r="AM101" s="132"/>
      <c r="AN101" s="138"/>
      <c r="AO101" s="132"/>
      <c r="AP101" s="138"/>
      <c r="AQ101" s="132"/>
    </row>
    <row r="102" spans="2:43" s="168" customFormat="1" x14ac:dyDescent="0.4">
      <c r="B102" s="140" t="s">
        <v>3320</v>
      </c>
      <c r="C102" s="29"/>
      <c r="D102" s="131"/>
      <c r="E102" s="29"/>
      <c r="F102" s="131"/>
      <c r="G102" s="29"/>
      <c r="H102" s="131"/>
      <c r="I102" s="29"/>
      <c r="J102" s="133"/>
      <c r="K102" s="29"/>
      <c r="L102" s="131"/>
      <c r="M102" s="252"/>
      <c r="N102" s="166"/>
      <c r="O102" s="252"/>
      <c r="P102" s="166"/>
      <c r="Q102" s="29"/>
      <c r="R102" s="143"/>
      <c r="S102" s="29"/>
      <c r="T102" s="143"/>
      <c r="U102" s="29"/>
      <c r="V102" s="143"/>
      <c r="W102" s="132"/>
      <c r="X102" s="143"/>
      <c r="Y102" s="132"/>
      <c r="Z102" s="143"/>
      <c r="AA102" s="132"/>
      <c r="AB102" s="143"/>
      <c r="AC102" s="132"/>
      <c r="AD102" s="167"/>
      <c r="AE102" s="132"/>
      <c r="AF102" s="214"/>
      <c r="AG102" s="132"/>
      <c r="AH102" s="131"/>
      <c r="AI102" s="37"/>
      <c r="AJ102" s="133"/>
      <c r="AK102" s="132"/>
      <c r="AL102" s="138"/>
      <c r="AM102" s="132"/>
      <c r="AN102" s="138"/>
      <c r="AO102" s="132"/>
      <c r="AP102" s="138"/>
      <c r="AQ102" s="132"/>
    </row>
    <row r="103" spans="2:43" s="168" customFormat="1" x14ac:dyDescent="0.4">
      <c r="B103" s="140" t="s">
        <v>3321</v>
      </c>
      <c r="C103" s="29"/>
      <c r="D103" s="131"/>
      <c r="E103" s="29"/>
      <c r="F103" s="131"/>
      <c r="G103" s="29"/>
      <c r="H103" s="131"/>
      <c r="I103" s="29"/>
      <c r="J103" s="133"/>
      <c r="K103" s="29"/>
      <c r="L103" s="131"/>
      <c r="M103" s="252"/>
      <c r="N103" s="166"/>
      <c r="O103" s="252"/>
      <c r="P103" s="166"/>
      <c r="Q103" s="29"/>
      <c r="R103" s="143"/>
      <c r="S103" s="29"/>
      <c r="T103" s="143"/>
      <c r="U103" s="29"/>
      <c r="V103" s="143"/>
      <c r="W103" s="132"/>
      <c r="X103" s="143"/>
      <c r="Y103" s="132"/>
      <c r="Z103" s="143"/>
      <c r="AA103" s="132"/>
      <c r="AB103" s="143"/>
      <c r="AC103" s="132"/>
      <c r="AD103" s="167"/>
      <c r="AE103" s="132"/>
      <c r="AF103" s="214"/>
      <c r="AG103" s="132"/>
      <c r="AH103" s="131"/>
      <c r="AI103" s="37"/>
      <c r="AJ103" s="133"/>
      <c r="AK103" s="132"/>
      <c r="AL103" s="138"/>
      <c r="AM103" s="132"/>
      <c r="AN103" s="138"/>
      <c r="AO103" s="132"/>
      <c r="AP103" s="138"/>
      <c r="AQ103" s="132"/>
    </row>
    <row r="104" spans="2:43" s="168" customFormat="1" x14ac:dyDescent="0.4">
      <c r="B104" s="140" t="s">
        <v>3322</v>
      </c>
      <c r="C104" s="29"/>
      <c r="D104" s="131"/>
      <c r="E104" s="29"/>
      <c r="F104" s="131"/>
      <c r="G104" s="29"/>
      <c r="H104" s="131"/>
      <c r="I104" s="29"/>
      <c r="J104" s="133"/>
      <c r="K104" s="29"/>
      <c r="L104" s="131"/>
      <c r="M104" s="252"/>
      <c r="N104" s="166"/>
      <c r="O104" s="252"/>
      <c r="P104" s="166"/>
      <c r="Q104" s="29"/>
      <c r="R104" s="143"/>
      <c r="S104" s="29"/>
      <c r="T104" s="143"/>
      <c r="U104" s="29"/>
      <c r="V104" s="143"/>
      <c r="W104" s="132"/>
      <c r="X104" s="143"/>
      <c r="Y104" s="132"/>
      <c r="Z104" s="143"/>
      <c r="AA104" s="132"/>
      <c r="AB104" s="143"/>
      <c r="AC104" s="132"/>
      <c r="AD104" s="167"/>
      <c r="AE104" s="132"/>
      <c r="AF104" s="214"/>
      <c r="AG104" s="132"/>
      <c r="AH104" s="131"/>
      <c r="AI104" s="37"/>
      <c r="AJ104" s="133"/>
      <c r="AK104" s="132"/>
      <c r="AL104" s="138"/>
      <c r="AM104" s="132"/>
      <c r="AN104" s="138"/>
      <c r="AO104" s="132"/>
      <c r="AP104" s="138"/>
      <c r="AQ104" s="132"/>
    </row>
    <row r="105" spans="2:43" s="168" customFormat="1" x14ac:dyDescent="0.4">
      <c r="B105" s="140" t="s">
        <v>3323</v>
      </c>
      <c r="C105" s="29"/>
      <c r="D105" s="131"/>
      <c r="E105" s="29"/>
      <c r="F105" s="131"/>
      <c r="G105" s="29"/>
      <c r="H105" s="131"/>
      <c r="I105" s="29"/>
      <c r="J105" s="133"/>
      <c r="K105" s="29"/>
      <c r="L105" s="131"/>
      <c r="M105" s="252"/>
      <c r="N105" s="166"/>
      <c r="O105" s="252"/>
      <c r="P105" s="166"/>
      <c r="Q105" s="29"/>
      <c r="R105" s="143"/>
      <c r="S105" s="29"/>
      <c r="T105" s="143"/>
      <c r="U105" s="29"/>
      <c r="V105" s="143"/>
      <c r="W105" s="132"/>
      <c r="X105" s="143"/>
      <c r="Y105" s="132"/>
      <c r="Z105" s="143"/>
      <c r="AA105" s="132"/>
      <c r="AB105" s="143"/>
      <c r="AC105" s="132"/>
      <c r="AD105" s="167"/>
      <c r="AE105" s="132"/>
      <c r="AF105" s="214"/>
      <c r="AG105" s="132"/>
      <c r="AH105" s="131"/>
      <c r="AI105" s="37"/>
      <c r="AJ105" s="133"/>
      <c r="AK105" s="132"/>
      <c r="AL105" s="138"/>
      <c r="AM105" s="132"/>
      <c r="AN105" s="138"/>
      <c r="AO105" s="132"/>
      <c r="AP105" s="138"/>
      <c r="AQ105" s="132"/>
    </row>
    <row r="106" spans="2:43" s="168" customFormat="1" x14ac:dyDescent="0.4">
      <c r="B106" s="140" t="s">
        <v>3324</v>
      </c>
      <c r="C106" s="29"/>
      <c r="D106" s="131"/>
      <c r="E106" s="29"/>
      <c r="F106" s="131"/>
      <c r="G106" s="29"/>
      <c r="H106" s="131"/>
      <c r="I106" s="29"/>
      <c r="J106" s="133"/>
      <c r="K106" s="29"/>
      <c r="L106" s="131"/>
      <c r="M106" s="252"/>
      <c r="N106" s="166"/>
      <c r="O106" s="252"/>
      <c r="P106" s="166"/>
      <c r="Q106" s="29"/>
      <c r="R106" s="143"/>
      <c r="S106" s="29"/>
      <c r="T106" s="143"/>
      <c r="U106" s="29"/>
      <c r="V106" s="143"/>
      <c r="W106" s="132"/>
      <c r="X106" s="143"/>
      <c r="Y106" s="132"/>
      <c r="Z106" s="143"/>
      <c r="AA106" s="132"/>
      <c r="AB106" s="143"/>
      <c r="AC106" s="132"/>
      <c r="AD106" s="167"/>
      <c r="AE106" s="132"/>
      <c r="AF106" s="214"/>
      <c r="AG106" s="132"/>
      <c r="AH106" s="131"/>
      <c r="AI106" s="37"/>
      <c r="AJ106" s="133"/>
      <c r="AK106" s="132"/>
      <c r="AL106" s="138"/>
      <c r="AM106" s="132"/>
      <c r="AN106" s="138"/>
      <c r="AO106" s="132"/>
      <c r="AP106" s="138"/>
      <c r="AQ106" s="132"/>
    </row>
    <row r="107" spans="2:43" s="168" customFormat="1" x14ac:dyDescent="0.4">
      <c r="B107" s="140" t="s">
        <v>3325</v>
      </c>
      <c r="C107" s="29"/>
      <c r="D107" s="131"/>
      <c r="E107" s="29"/>
      <c r="F107" s="131"/>
      <c r="G107" s="29"/>
      <c r="H107" s="131"/>
      <c r="I107" s="29"/>
      <c r="J107" s="133"/>
      <c r="K107" s="29"/>
      <c r="L107" s="131"/>
      <c r="M107" s="252"/>
      <c r="N107" s="166"/>
      <c r="O107" s="252"/>
      <c r="P107" s="166"/>
      <c r="Q107" s="29"/>
      <c r="R107" s="143"/>
      <c r="S107" s="29"/>
      <c r="T107" s="143"/>
      <c r="U107" s="29"/>
      <c r="V107" s="143"/>
      <c r="W107" s="132"/>
      <c r="X107" s="143"/>
      <c r="Y107" s="132"/>
      <c r="Z107" s="143"/>
      <c r="AA107" s="132"/>
      <c r="AB107" s="143"/>
      <c r="AC107" s="132"/>
      <c r="AD107" s="167"/>
      <c r="AE107" s="132"/>
      <c r="AF107" s="214"/>
      <c r="AG107" s="132"/>
      <c r="AH107" s="131"/>
      <c r="AI107" s="37"/>
      <c r="AJ107" s="133"/>
      <c r="AK107" s="132"/>
      <c r="AL107" s="138"/>
      <c r="AM107" s="132"/>
      <c r="AN107" s="138"/>
      <c r="AO107" s="132"/>
      <c r="AP107" s="138"/>
      <c r="AQ107" s="132"/>
    </row>
    <row r="108" spans="2:43" s="168" customFormat="1" x14ac:dyDescent="0.4">
      <c r="B108" s="140" t="s">
        <v>3326</v>
      </c>
      <c r="C108" s="29"/>
      <c r="D108" s="131"/>
      <c r="E108" s="29"/>
      <c r="F108" s="131"/>
      <c r="G108" s="29"/>
      <c r="H108" s="131"/>
      <c r="I108" s="29"/>
      <c r="J108" s="133"/>
      <c r="K108" s="29"/>
      <c r="L108" s="131"/>
      <c r="M108" s="252"/>
      <c r="N108" s="166"/>
      <c r="O108" s="252"/>
      <c r="P108" s="166"/>
      <c r="Q108" s="29"/>
      <c r="R108" s="143"/>
      <c r="S108" s="29"/>
      <c r="T108" s="143"/>
      <c r="U108" s="29"/>
      <c r="V108" s="143"/>
      <c r="W108" s="132"/>
      <c r="X108" s="143"/>
      <c r="Y108" s="132"/>
      <c r="Z108" s="143"/>
      <c r="AA108" s="132"/>
      <c r="AB108" s="143"/>
      <c r="AC108" s="132"/>
      <c r="AD108" s="167"/>
      <c r="AE108" s="132"/>
      <c r="AF108" s="214"/>
      <c r="AG108" s="132"/>
      <c r="AH108" s="131"/>
      <c r="AI108" s="37"/>
      <c r="AJ108" s="133"/>
      <c r="AK108" s="132"/>
      <c r="AL108" s="138"/>
      <c r="AM108" s="132"/>
      <c r="AN108" s="138"/>
      <c r="AO108" s="132"/>
      <c r="AP108" s="138"/>
      <c r="AQ108" s="132"/>
    </row>
    <row r="109" spans="2:43" s="168" customFormat="1" x14ac:dyDescent="0.4">
      <c r="B109" s="140" t="s">
        <v>3327</v>
      </c>
      <c r="C109" s="29"/>
      <c r="D109" s="131"/>
      <c r="E109" s="29"/>
      <c r="F109" s="131"/>
      <c r="G109" s="29"/>
      <c r="H109" s="131"/>
      <c r="I109" s="29"/>
      <c r="J109" s="133"/>
      <c r="K109" s="29"/>
      <c r="L109" s="131"/>
      <c r="M109" s="252"/>
      <c r="N109" s="166"/>
      <c r="O109" s="252"/>
      <c r="P109" s="166"/>
      <c r="Q109" s="29"/>
      <c r="R109" s="143"/>
      <c r="S109" s="29"/>
      <c r="T109" s="143"/>
      <c r="U109" s="29"/>
      <c r="V109" s="143"/>
      <c r="W109" s="132"/>
      <c r="X109" s="143"/>
      <c r="Y109" s="132"/>
      <c r="Z109" s="143"/>
      <c r="AA109" s="132"/>
      <c r="AB109" s="143"/>
      <c r="AC109" s="132"/>
      <c r="AD109" s="167"/>
      <c r="AE109" s="132"/>
      <c r="AF109" s="214"/>
      <c r="AG109" s="132"/>
      <c r="AH109" s="131"/>
      <c r="AI109" s="37"/>
      <c r="AJ109" s="133"/>
      <c r="AK109" s="132"/>
      <c r="AL109" s="138"/>
      <c r="AM109" s="132"/>
      <c r="AN109" s="138"/>
      <c r="AO109" s="132"/>
      <c r="AP109" s="138"/>
      <c r="AQ109" s="132"/>
    </row>
    <row r="110" spans="2:43" s="168" customFormat="1" x14ac:dyDescent="0.4">
      <c r="B110" s="140" t="s">
        <v>3328</v>
      </c>
      <c r="C110" s="29"/>
      <c r="D110" s="131"/>
      <c r="E110" s="29"/>
      <c r="F110" s="131"/>
      <c r="G110" s="29"/>
      <c r="H110" s="131"/>
      <c r="I110" s="29"/>
      <c r="J110" s="133"/>
      <c r="K110" s="29"/>
      <c r="L110" s="131"/>
      <c r="M110" s="252"/>
      <c r="N110" s="166"/>
      <c r="O110" s="252"/>
      <c r="P110" s="166"/>
      <c r="Q110" s="29"/>
      <c r="R110" s="143"/>
      <c r="S110" s="29"/>
      <c r="T110" s="143"/>
      <c r="U110" s="29"/>
      <c r="V110" s="143"/>
      <c r="W110" s="132"/>
      <c r="X110" s="143"/>
      <c r="Y110" s="132"/>
      <c r="Z110" s="143"/>
      <c r="AA110" s="132"/>
      <c r="AB110" s="143"/>
      <c r="AC110" s="132"/>
      <c r="AD110" s="167"/>
      <c r="AE110" s="132"/>
      <c r="AF110" s="214"/>
      <c r="AG110" s="132"/>
      <c r="AH110" s="131"/>
      <c r="AI110" s="37"/>
      <c r="AJ110" s="133"/>
      <c r="AK110" s="132"/>
      <c r="AL110" s="138"/>
      <c r="AM110" s="132"/>
      <c r="AN110" s="138"/>
      <c r="AO110" s="132"/>
      <c r="AP110" s="138"/>
      <c r="AQ110" s="132"/>
    </row>
    <row r="111" spans="2:43" s="168" customFormat="1" x14ac:dyDescent="0.4">
      <c r="B111" s="140" t="s">
        <v>3329</v>
      </c>
      <c r="C111" s="29"/>
      <c r="D111" s="131"/>
      <c r="E111" s="29"/>
      <c r="F111" s="131"/>
      <c r="G111" s="29"/>
      <c r="H111" s="131"/>
      <c r="I111" s="29"/>
      <c r="J111" s="133"/>
      <c r="K111" s="29"/>
      <c r="L111" s="131"/>
      <c r="M111" s="252"/>
      <c r="N111" s="166"/>
      <c r="O111" s="252"/>
      <c r="P111" s="166"/>
      <c r="Q111" s="29"/>
      <c r="R111" s="143"/>
      <c r="S111" s="29"/>
      <c r="T111" s="143"/>
      <c r="U111" s="29"/>
      <c r="V111" s="143"/>
      <c r="W111" s="132"/>
      <c r="X111" s="143"/>
      <c r="Y111" s="132"/>
      <c r="Z111" s="143"/>
      <c r="AA111" s="132"/>
      <c r="AB111" s="143"/>
      <c r="AC111" s="132"/>
      <c r="AD111" s="167"/>
      <c r="AE111" s="132"/>
      <c r="AF111" s="214"/>
      <c r="AG111" s="132"/>
      <c r="AH111" s="131"/>
      <c r="AI111" s="37"/>
      <c r="AJ111" s="133"/>
      <c r="AK111" s="132"/>
      <c r="AL111" s="138"/>
      <c r="AM111" s="132"/>
      <c r="AN111" s="138"/>
      <c r="AO111" s="132"/>
      <c r="AP111" s="138"/>
      <c r="AQ111" s="132"/>
    </row>
    <row r="112" spans="2:43" s="168" customFormat="1" x14ac:dyDescent="0.4">
      <c r="B112" s="140" t="s">
        <v>3330</v>
      </c>
      <c r="C112" s="29"/>
      <c r="D112" s="131"/>
      <c r="E112" s="29"/>
      <c r="F112" s="131"/>
      <c r="G112" s="29"/>
      <c r="H112" s="131"/>
      <c r="I112" s="29"/>
      <c r="J112" s="133"/>
      <c r="K112" s="29"/>
      <c r="L112" s="131"/>
      <c r="M112" s="252"/>
      <c r="N112" s="166"/>
      <c r="O112" s="252"/>
      <c r="P112" s="166"/>
      <c r="Q112" s="29"/>
      <c r="R112" s="143"/>
      <c r="S112" s="29"/>
      <c r="T112" s="143"/>
      <c r="U112" s="29"/>
      <c r="V112" s="143"/>
      <c r="W112" s="132"/>
      <c r="X112" s="143"/>
      <c r="Y112" s="132"/>
      <c r="Z112" s="143"/>
      <c r="AA112" s="132"/>
      <c r="AB112" s="143"/>
      <c r="AC112" s="132"/>
      <c r="AD112" s="167"/>
      <c r="AE112" s="132"/>
      <c r="AF112" s="214"/>
      <c r="AG112" s="132"/>
      <c r="AH112" s="131"/>
      <c r="AI112" s="37"/>
      <c r="AJ112" s="133"/>
      <c r="AK112" s="132"/>
      <c r="AL112" s="138"/>
      <c r="AM112" s="132"/>
      <c r="AN112" s="138"/>
      <c r="AO112" s="132"/>
      <c r="AP112" s="138"/>
      <c r="AQ112" s="132"/>
    </row>
    <row r="113" spans="2:43" s="168" customFormat="1" x14ac:dyDescent="0.4">
      <c r="B113" s="140" t="s">
        <v>3331</v>
      </c>
      <c r="C113" s="29"/>
      <c r="D113" s="131"/>
      <c r="E113" s="29"/>
      <c r="F113" s="131"/>
      <c r="G113" s="29"/>
      <c r="H113" s="131"/>
      <c r="I113" s="29"/>
      <c r="J113" s="133"/>
      <c r="K113" s="29"/>
      <c r="L113" s="131"/>
      <c r="M113" s="252"/>
      <c r="N113" s="166"/>
      <c r="O113" s="252"/>
      <c r="P113" s="166"/>
      <c r="Q113" s="29"/>
      <c r="R113" s="143"/>
      <c r="S113" s="29"/>
      <c r="T113" s="143"/>
      <c r="U113" s="29"/>
      <c r="V113" s="143"/>
      <c r="W113" s="132"/>
      <c r="X113" s="143"/>
      <c r="Y113" s="132"/>
      <c r="Z113" s="143"/>
      <c r="AA113" s="132"/>
      <c r="AB113" s="143"/>
      <c r="AC113" s="132"/>
      <c r="AD113" s="167"/>
      <c r="AE113" s="132"/>
      <c r="AF113" s="214"/>
      <c r="AG113" s="132"/>
      <c r="AH113" s="131"/>
      <c r="AI113" s="37"/>
      <c r="AJ113" s="133"/>
      <c r="AK113" s="132"/>
      <c r="AL113" s="138"/>
      <c r="AM113" s="132"/>
      <c r="AN113" s="138"/>
      <c r="AO113" s="132"/>
      <c r="AP113" s="138"/>
      <c r="AQ113" s="132"/>
    </row>
    <row r="114" spans="2:43" s="168" customFormat="1" x14ac:dyDescent="0.4">
      <c r="B114" s="140" t="s">
        <v>3332</v>
      </c>
      <c r="C114" s="29"/>
      <c r="D114" s="131"/>
      <c r="E114" s="29"/>
      <c r="F114" s="131"/>
      <c r="G114" s="29"/>
      <c r="H114" s="131"/>
      <c r="I114" s="29"/>
      <c r="J114" s="133"/>
      <c r="K114" s="29"/>
      <c r="L114" s="131"/>
      <c r="M114" s="252"/>
      <c r="N114" s="166"/>
      <c r="O114" s="252"/>
      <c r="P114" s="166"/>
      <c r="Q114" s="29"/>
      <c r="R114" s="143"/>
      <c r="S114" s="29"/>
      <c r="T114" s="143"/>
      <c r="U114" s="29"/>
      <c r="V114" s="143"/>
      <c r="W114" s="132"/>
      <c r="X114" s="143"/>
      <c r="Y114" s="132"/>
      <c r="Z114" s="143"/>
      <c r="AA114" s="132"/>
      <c r="AB114" s="143"/>
      <c r="AC114" s="132"/>
      <c r="AD114" s="167"/>
      <c r="AE114" s="132"/>
      <c r="AF114" s="214"/>
      <c r="AG114" s="132"/>
      <c r="AH114" s="131"/>
      <c r="AI114" s="37"/>
      <c r="AJ114" s="133"/>
      <c r="AK114" s="132"/>
      <c r="AL114" s="138"/>
      <c r="AM114" s="132"/>
      <c r="AN114" s="138"/>
      <c r="AO114" s="132"/>
      <c r="AP114" s="138"/>
      <c r="AQ114" s="132"/>
    </row>
    <row r="115" spans="2:43" s="168" customFormat="1" x14ac:dyDescent="0.4">
      <c r="B115" s="140" t="s">
        <v>3333</v>
      </c>
      <c r="C115" s="29"/>
      <c r="D115" s="131"/>
      <c r="E115" s="29"/>
      <c r="F115" s="131"/>
      <c r="G115" s="29"/>
      <c r="H115" s="131"/>
      <c r="I115" s="29"/>
      <c r="J115" s="133"/>
      <c r="K115" s="29"/>
      <c r="L115" s="131"/>
      <c r="M115" s="252"/>
      <c r="N115" s="166"/>
      <c r="O115" s="252"/>
      <c r="P115" s="166"/>
      <c r="Q115" s="29"/>
      <c r="R115" s="143"/>
      <c r="S115" s="29"/>
      <c r="T115" s="143"/>
      <c r="U115" s="29"/>
      <c r="V115" s="143"/>
      <c r="W115" s="132"/>
      <c r="X115" s="143"/>
      <c r="Y115" s="132"/>
      <c r="Z115" s="143"/>
      <c r="AA115" s="132"/>
      <c r="AB115" s="143"/>
      <c r="AC115" s="132"/>
      <c r="AD115" s="167"/>
      <c r="AE115" s="132"/>
      <c r="AF115" s="214"/>
      <c r="AG115" s="132"/>
      <c r="AH115" s="131"/>
      <c r="AI115" s="37"/>
      <c r="AJ115" s="133"/>
      <c r="AK115" s="132"/>
      <c r="AL115" s="138"/>
      <c r="AM115" s="132"/>
      <c r="AN115" s="138"/>
      <c r="AO115" s="132"/>
      <c r="AP115" s="138"/>
      <c r="AQ115" s="132"/>
    </row>
    <row r="116" spans="2:43" s="168" customFormat="1" x14ac:dyDescent="0.4">
      <c r="B116" s="140" t="s">
        <v>3334</v>
      </c>
      <c r="C116" s="29"/>
      <c r="D116" s="131"/>
      <c r="E116" s="29"/>
      <c r="F116" s="131"/>
      <c r="G116" s="29"/>
      <c r="H116" s="131"/>
      <c r="I116" s="29"/>
      <c r="J116" s="133"/>
      <c r="K116" s="29"/>
      <c r="L116" s="131"/>
      <c r="M116" s="252"/>
      <c r="N116" s="166"/>
      <c r="O116" s="252"/>
      <c r="P116" s="166"/>
      <c r="Q116" s="29"/>
      <c r="R116" s="143"/>
      <c r="S116" s="29"/>
      <c r="T116" s="143"/>
      <c r="U116" s="29"/>
      <c r="V116" s="143"/>
      <c r="W116" s="132"/>
      <c r="X116" s="143"/>
      <c r="Y116" s="132"/>
      <c r="Z116" s="143"/>
      <c r="AA116" s="132"/>
      <c r="AB116" s="143"/>
      <c r="AC116" s="132"/>
      <c r="AD116" s="167"/>
      <c r="AE116" s="132"/>
      <c r="AF116" s="214"/>
      <c r="AG116" s="132"/>
      <c r="AH116" s="131"/>
      <c r="AI116" s="37"/>
      <c r="AJ116" s="133"/>
      <c r="AK116" s="132"/>
      <c r="AL116" s="138"/>
      <c r="AM116" s="132"/>
      <c r="AN116" s="138"/>
      <c r="AO116" s="132"/>
      <c r="AP116" s="138"/>
      <c r="AQ116" s="132"/>
    </row>
    <row r="117" spans="2:43" s="168" customFormat="1" x14ac:dyDescent="0.4">
      <c r="B117" s="140" t="s">
        <v>3335</v>
      </c>
      <c r="C117" s="29"/>
      <c r="D117" s="131"/>
      <c r="E117" s="29"/>
      <c r="F117" s="131"/>
      <c r="G117" s="29"/>
      <c r="H117" s="131"/>
      <c r="I117" s="29"/>
      <c r="J117" s="133"/>
      <c r="K117" s="29"/>
      <c r="L117" s="131"/>
      <c r="M117" s="252"/>
      <c r="N117" s="166"/>
      <c r="O117" s="252"/>
      <c r="P117" s="166"/>
      <c r="Q117" s="29"/>
      <c r="R117" s="143"/>
      <c r="S117" s="29"/>
      <c r="T117" s="143"/>
      <c r="U117" s="29"/>
      <c r="V117" s="143"/>
      <c r="W117" s="132"/>
      <c r="X117" s="143"/>
      <c r="Y117" s="132"/>
      <c r="Z117" s="143"/>
      <c r="AA117" s="132"/>
      <c r="AB117" s="143"/>
      <c r="AC117" s="132"/>
      <c r="AD117" s="167"/>
      <c r="AE117" s="132"/>
      <c r="AF117" s="214"/>
      <c r="AG117" s="132"/>
      <c r="AH117" s="131"/>
      <c r="AI117" s="37"/>
      <c r="AJ117" s="133"/>
      <c r="AK117" s="132"/>
      <c r="AL117" s="138"/>
      <c r="AM117" s="132"/>
      <c r="AN117" s="138"/>
      <c r="AO117" s="132"/>
      <c r="AP117" s="138"/>
      <c r="AQ117" s="132"/>
    </row>
    <row r="118" spans="2:43" s="168" customFormat="1" x14ac:dyDescent="0.4">
      <c r="B118" s="140" t="s">
        <v>3336</v>
      </c>
      <c r="C118" s="29"/>
      <c r="D118" s="131"/>
      <c r="E118" s="29"/>
      <c r="F118" s="131"/>
      <c r="G118" s="29"/>
      <c r="H118" s="131"/>
      <c r="I118" s="29"/>
      <c r="J118" s="133"/>
      <c r="K118" s="29"/>
      <c r="L118" s="131"/>
      <c r="M118" s="252"/>
      <c r="N118" s="166"/>
      <c r="O118" s="252"/>
      <c r="P118" s="166"/>
      <c r="Q118" s="29"/>
      <c r="R118" s="143"/>
      <c r="S118" s="29"/>
      <c r="T118" s="143"/>
      <c r="U118" s="29"/>
      <c r="V118" s="143"/>
      <c r="W118" s="132"/>
      <c r="X118" s="143"/>
      <c r="Y118" s="132"/>
      <c r="Z118" s="143"/>
      <c r="AA118" s="132"/>
      <c r="AB118" s="143"/>
      <c r="AC118" s="132"/>
      <c r="AD118" s="167"/>
      <c r="AE118" s="132"/>
      <c r="AF118" s="214"/>
      <c r="AG118" s="132"/>
      <c r="AH118" s="131"/>
      <c r="AI118" s="37"/>
      <c r="AJ118" s="133"/>
      <c r="AK118" s="132"/>
      <c r="AL118" s="138"/>
      <c r="AM118" s="132"/>
      <c r="AN118" s="138"/>
      <c r="AO118" s="132"/>
      <c r="AP118" s="138"/>
      <c r="AQ118" s="132"/>
    </row>
    <row r="119" spans="2:43" s="168" customFormat="1" x14ac:dyDescent="0.4">
      <c r="B119" s="140" t="s">
        <v>3337</v>
      </c>
      <c r="C119" s="29"/>
      <c r="D119" s="131"/>
      <c r="E119" s="29"/>
      <c r="F119" s="131"/>
      <c r="G119" s="29"/>
      <c r="H119" s="131"/>
      <c r="I119" s="29"/>
      <c r="J119" s="133"/>
      <c r="K119" s="29"/>
      <c r="L119" s="131"/>
      <c r="M119" s="252"/>
      <c r="N119" s="166"/>
      <c r="O119" s="252"/>
      <c r="P119" s="166"/>
      <c r="Q119" s="29"/>
      <c r="R119" s="143"/>
      <c r="S119" s="29"/>
      <c r="T119" s="143"/>
      <c r="U119" s="29"/>
      <c r="V119" s="143"/>
      <c r="W119" s="132"/>
      <c r="X119" s="143"/>
      <c r="Y119" s="132"/>
      <c r="Z119" s="143"/>
      <c r="AA119" s="132"/>
      <c r="AB119" s="143"/>
      <c r="AC119" s="132"/>
      <c r="AD119" s="167"/>
      <c r="AE119" s="132"/>
      <c r="AF119" s="214"/>
      <c r="AG119" s="132"/>
      <c r="AH119" s="131"/>
      <c r="AI119" s="37"/>
      <c r="AJ119" s="133"/>
      <c r="AK119" s="132"/>
      <c r="AL119" s="138"/>
      <c r="AM119" s="132"/>
      <c r="AN119" s="138"/>
      <c r="AO119" s="132"/>
      <c r="AP119" s="138"/>
      <c r="AQ119" s="132"/>
    </row>
    <row r="120" spans="2:43" s="168" customFormat="1" x14ac:dyDescent="0.4">
      <c r="B120" s="140" t="s">
        <v>3338</v>
      </c>
      <c r="C120" s="29"/>
      <c r="D120" s="131"/>
      <c r="E120" s="29"/>
      <c r="F120" s="131"/>
      <c r="G120" s="29"/>
      <c r="H120" s="131"/>
      <c r="I120" s="29"/>
      <c r="J120" s="133"/>
      <c r="K120" s="29"/>
      <c r="L120" s="131"/>
      <c r="M120" s="252"/>
      <c r="N120" s="166"/>
      <c r="O120" s="252"/>
      <c r="P120" s="166"/>
      <c r="Q120" s="29"/>
      <c r="R120" s="143"/>
      <c r="S120" s="29"/>
      <c r="T120" s="143"/>
      <c r="U120" s="29"/>
      <c r="V120" s="143"/>
      <c r="W120" s="132"/>
      <c r="X120" s="143"/>
      <c r="Y120" s="132"/>
      <c r="Z120" s="143"/>
      <c r="AA120" s="132"/>
      <c r="AB120" s="143"/>
      <c r="AC120" s="132"/>
      <c r="AD120" s="167"/>
      <c r="AE120" s="132"/>
      <c r="AF120" s="214"/>
      <c r="AG120" s="132"/>
      <c r="AH120" s="131"/>
      <c r="AI120" s="37"/>
      <c r="AJ120" s="133"/>
      <c r="AK120" s="132"/>
      <c r="AL120" s="138"/>
      <c r="AM120" s="132"/>
      <c r="AN120" s="138"/>
      <c r="AO120" s="132"/>
      <c r="AP120" s="138"/>
      <c r="AQ120" s="132"/>
    </row>
    <row r="121" spans="2:43" s="168" customFormat="1" x14ac:dyDescent="0.4">
      <c r="B121" s="140" t="s">
        <v>3339</v>
      </c>
      <c r="C121" s="29"/>
      <c r="D121" s="131"/>
      <c r="E121" s="29"/>
      <c r="F121" s="131"/>
      <c r="G121" s="29"/>
      <c r="H121" s="131"/>
      <c r="I121" s="29"/>
      <c r="J121" s="133"/>
      <c r="K121" s="29"/>
      <c r="L121" s="131"/>
      <c r="M121" s="252"/>
      <c r="N121" s="166"/>
      <c r="O121" s="252"/>
      <c r="P121" s="166"/>
      <c r="Q121" s="29"/>
      <c r="R121" s="143"/>
      <c r="S121" s="29"/>
      <c r="T121" s="143"/>
      <c r="U121" s="29"/>
      <c r="V121" s="143"/>
      <c r="W121" s="132"/>
      <c r="X121" s="143"/>
      <c r="Y121" s="132"/>
      <c r="Z121" s="143"/>
      <c r="AA121" s="132"/>
      <c r="AB121" s="143"/>
      <c r="AC121" s="132"/>
      <c r="AD121" s="167"/>
      <c r="AE121" s="132"/>
      <c r="AF121" s="214"/>
      <c r="AG121" s="132"/>
      <c r="AH121" s="131"/>
      <c r="AI121" s="37"/>
      <c r="AJ121" s="133"/>
      <c r="AK121" s="132"/>
      <c r="AL121" s="138"/>
      <c r="AM121" s="132"/>
      <c r="AN121" s="138"/>
      <c r="AO121" s="132"/>
      <c r="AP121" s="138"/>
      <c r="AQ121" s="132"/>
    </row>
    <row r="122" spans="2:43" s="168" customFormat="1" x14ac:dyDescent="0.4">
      <c r="B122" s="140" t="s">
        <v>3340</v>
      </c>
      <c r="C122" s="29"/>
      <c r="D122" s="131"/>
      <c r="E122" s="29"/>
      <c r="F122" s="131"/>
      <c r="G122" s="29"/>
      <c r="H122" s="131"/>
      <c r="I122" s="29"/>
      <c r="J122" s="133"/>
      <c r="K122" s="29"/>
      <c r="L122" s="131"/>
      <c r="M122" s="252"/>
      <c r="N122" s="166"/>
      <c r="O122" s="252"/>
      <c r="P122" s="166"/>
      <c r="Q122" s="29"/>
      <c r="R122" s="143"/>
      <c r="S122" s="29"/>
      <c r="T122" s="143"/>
      <c r="U122" s="29"/>
      <c r="V122" s="143"/>
      <c r="W122" s="132"/>
      <c r="X122" s="143"/>
      <c r="Y122" s="132"/>
      <c r="Z122" s="143"/>
      <c r="AA122" s="132"/>
      <c r="AB122" s="143"/>
      <c r="AC122" s="132"/>
      <c r="AD122" s="167"/>
      <c r="AE122" s="132"/>
      <c r="AF122" s="214"/>
      <c r="AG122" s="132"/>
      <c r="AH122" s="131"/>
      <c r="AI122" s="37"/>
      <c r="AJ122" s="133"/>
      <c r="AK122" s="132"/>
      <c r="AL122" s="138"/>
      <c r="AM122" s="132"/>
      <c r="AN122" s="138"/>
      <c r="AO122" s="132"/>
      <c r="AP122" s="138"/>
      <c r="AQ122" s="132"/>
    </row>
    <row r="123" spans="2:43" s="168" customFormat="1" x14ac:dyDescent="0.4">
      <c r="B123" s="140" t="s">
        <v>3341</v>
      </c>
      <c r="C123" s="29"/>
      <c r="D123" s="131"/>
      <c r="E123" s="29"/>
      <c r="F123" s="131"/>
      <c r="G123" s="29"/>
      <c r="H123" s="131"/>
      <c r="I123" s="29"/>
      <c r="J123" s="133"/>
      <c r="K123" s="29"/>
      <c r="L123" s="131"/>
      <c r="M123" s="252"/>
      <c r="N123" s="166"/>
      <c r="O123" s="252"/>
      <c r="P123" s="166"/>
      <c r="Q123" s="29"/>
      <c r="R123" s="143"/>
      <c r="S123" s="29"/>
      <c r="T123" s="143"/>
      <c r="U123" s="29"/>
      <c r="V123" s="143"/>
      <c r="W123" s="132"/>
      <c r="X123" s="143"/>
      <c r="Y123" s="132"/>
      <c r="Z123" s="143"/>
      <c r="AA123" s="132"/>
      <c r="AB123" s="143"/>
      <c r="AC123" s="132"/>
      <c r="AD123" s="167"/>
      <c r="AE123" s="132"/>
      <c r="AF123" s="214"/>
      <c r="AG123" s="132"/>
      <c r="AH123" s="131"/>
      <c r="AI123" s="37"/>
      <c r="AJ123" s="133"/>
      <c r="AK123" s="132"/>
      <c r="AL123" s="138"/>
      <c r="AM123" s="132"/>
      <c r="AN123" s="138"/>
      <c r="AO123" s="132"/>
      <c r="AP123" s="138"/>
      <c r="AQ123" s="132"/>
    </row>
    <row r="124" spans="2:43" s="168" customFormat="1" x14ac:dyDescent="0.4">
      <c r="B124" s="140" t="s">
        <v>3342</v>
      </c>
      <c r="C124" s="29"/>
      <c r="D124" s="131"/>
      <c r="E124" s="29"/>
      <c r="F124" s="131"/>
      <c r="G124" s="29"/>
      <c r="H124" s="131"/>
      <c r="I124" s="29"/>
      <c r="J124" s="133"/>
      <c r="K124" s="29"/>
      <c r="L124" s="131"/>
      <c r="M124" s="252"/>
      <c r="N124" s="166"/>
      <c r="O124" s="252"/>
      <c r="P124" s="166"/>
      <c r="Q124" s="29"/>
      <c r="R124" s="143"/>
      <c r="S124" s="29"/>
      <c r="T124" s="143"/>
      <c r="U124" s="29"/>
      <c r="V124" s="143"/>
      <c r="W124" s="132"/>
      <c r="X124" s="143"/>
      <c r="Y124" s="132"/>
      <c r="Z124" s="143"/>
      <c r="AA124" s="132"/>
      <c r="AB124" s="143"/>
      <c r="AC124" s="132"/>
      <c r="AD124" s="167"/>
      <c r="AE124" s="132"/>
      <c r="AF124" s="214"/>
      <c r="AG124" s="132"/>
      <c r="AH124" s="131"/>
      <c r="AI124" s="37"/>
      <c r="AJ124" s="133"/>
      <c r="AK124" s="132"/>
      <c r="AL124" s="138"/>
      <c r="AM124" s="132"/>
      <c r="AN124" s="138"/>
      <c r="AO124" s="132"/>
      <c r="AP124" s="138"/>
      <c r="AQ124" s="132"/>
    </row>
    <row r="125" spans="2:43" s="168" customFormat="1" x14ac:dyDescent="0.4">
      <c r="B125" s="140" t="s">
        <v>3343</v>
      </c>
      <c r="C125" s="29"/>
      <c r="D125" s="131"/>
      <c r="E125" s="29"/>
      <c r="F125" s="131"/>
      <c r="G125" s="29"/>
      <c r="H125" s="131"/>
      <c r="I125" s="29"/>
      <c r="J125" s="133"/>
      <c r="K125" s="29"/>
      <c r="L125" s="131"/>
      <c r="M125" s="252"/>
      <c r="N125" s="166"/>
      <c r="O125" s="252"/>
      <c r="P125" s="166"/>
      <c r="Q125" s="29"/>
      <c r="R125" s="143"/>
      <c r="S125" s="29"/>
      <c r="T125" s="143"/>
      <c r="U125" s="29"/>
      <c r="V125" s="143"/>
      <c r="W125" s="132"/>
      <c r="X125" s="143"/>
      <c r="Y125" s="132"/>
      <c r="Z125" s="143"/>
      <c r="AA125" s="132"/>
      <c r="AB125" s="143"/>
      <c r="AC125" s="132"/>
      <c r="AD125" s="167"/>
      <c r="AE125" s="132"/>
      <c r="AF125" s="214"/>
      <c r="AG125" s="132"/>
      <c r="AH125" s="131"/>
      <c r="AI125" s="37"/>
      <c r="AJ125" s="133"/>
      <c r="AK125" s="132"/>
      <c r="AL125" s="138"/>
      <c r="AM125" s="132"/>
      <c r="AN125" s="138"/>
      <c r="AO125" s="132"/>
      <c r="AP125" s="138"/>
      <c r="AQ125" s="132"/>
    </row>
    <row r="126" spans="2:43" s="168" customFormat="1" x14ac:dyDescent="0.4">
      <c r="B126" s="140" t="s">
        <v>3344</v>
      </c>
      <c r="C126" s="29"/>
      <c r="D126" s="131"/>
      <c r="E126" s="29"/>
      <c r="F126" s="131"/>
      <c r="G126" s="29"/>
      <c r="H126" s="131"/>
      <c r="I126" s="29"/>
      <c r="J126" s="133"/>
      <c r="K126" s="29"/>
      <c r="L126" s="131"/>
      <c r="M126" s="252"/>
      <c r="N126" s="166"/>
      <c r="O126" s="252"/>
      <c r="P126" s="166"/>
      <c r="Q126" s="29"/>
      <c r="R126" s="143"/>
      <c r="S126" s="29"/>
      <c r="T126" s="143"/>
      <c r="U126" s="29"/>
      <c r="V126" s="143"/>
      <c r="W126" s="132"/>
      <c r="X126" s="143"/>
      <c r="Y126" s="132"/>
      <c r="Z126" s="143"/>
      <c r="AA126" s="132"/>
      <c r="AB126" s="143"/>
      <c r="AC126" s="132"/>
      <c r="AD126" s="167"/>
      <c r="AE126" s="132"/>
      <c r="AF126" s="214"/>
      <c r="AG126" s="132"/>
      <c r="AH126" s="131"/>
      <c r="AI126" s="37"/>
      <c r="AJ126" s="133"/>
      <c r="AK126" s="132"/>
      <c r="AL126" s="138"/>
      <c r="AM126" s="132"/>
      <c r="AN126" s="138"/>
      <c r="AO126" s="132"/>
      <c r="AP126" s="138"/>
      <c r="AQ126" s="132"/>
    </row>
    <row r="127" spans="2:43" s="168" customFormat="1" x14ac:dyDescent="0.4">
      <c r="B127" s="140" t="s">
        <v>3345</v>
      </c>
      <c r="C127" s="29"/>
      <c r="D127" s="131"/>
      <c r="E127" s="29"/>
      <c r="F127" s="131"/>
      <c r="G127" s="29"/>
      <c r="H127" s="131"/>
      <c r="I127" s="29"/>
      <c r="J127" s="133"/>
      <c r="K127" s="29"/>
      <c r="L127" s="131"/>
      <c r="M127" s="252"/>
      <c r="N127" s="166"/>
      <c r="O127" s="252"/>
      <c r="P127" s="166"/>
      <c r="Q127" s="29"/>
      <c r="R127" s="143"/>
      <c r="S127" s="29"/>
      <c r="T127" s="143"/>
      <c r="U127" s="29"/>
      <c r="V127" s="143"/>
      <c r="W127" s="132"/>
      <c r="X127" s="143"/>
      <c r="Y127" s="132"/>
      <c r="Z127" s="143"/>
      <c r="AA127" s="132"/>
      <c r="AB127" s="143"/>
      <c r="AC127" s="132"/>
      <c r="AD127" s="167"/>
      <c r="AE127" s="132"/>
      <c r="AF127" s="214"/>
      <c r="AG127" s="132"/>
      <c r="AH127" s="131"/>
      <c r="AI127" s="37"/>
      <c r="AJ127" s="133"/>
      <c r="AK127" s="132"/>
      <c r="AL127" s="138"/>
      <c r="AM127" s="132"/>
      <c r="AN127" s="138"/>
      <c r="AO127" s="132"/>
      <c r="AP127" s="138"/>
      <c r="AQ127" s="132"/>
    </row>
    <row r="128" spans="2:43" s="168" customFormat="1" x14ac:dyDescent="0.4">
      <c r="B128" s="140" t="s">
        <v>3346</v>
      </c>
      <c r="C128" s="29"/>
      <c r="D128" s="131"/>
      <c r="E128" s="29"/>
      <c r="F128" s="131"/>
      <c r="G128" s="29"/>
      <c r="H128" s="131"/>
      <c r="I128" s="29"/>
      <c r="J128" s="133"/>
      <c r="K128" s="29"/>
      <c r="L128" s="131"/>
      <c r="M128" s="252"/>
      <c r="N128" s="166"/>
      <c r="O128" s="252"/>
      <c r="P128" s="166"/>
      <c r="Q128" s="29"/>
      <c r="R128" s="143"/>
      <c r="S128" s="29"/>
      <c r="T128" s="143"/>
      <c r="U128" s="29"/>
      <c r="V128" s="143"/>
      <c r="W128" s="132"/>
      <c r="X128" s="143"/>
      <c r="Y128" s="132"/>
      <c r="Z128" s="143"/>
      <c r="AA128" s="132"/>
      <c r="AB128" s="143"/>
      <c r="AC128" s="132"/>
      <c r="AD128" s="167"/>
      <c r="AE128" s="132"/>
      <c r="AF128" s="214"/>
      <c r="AG128" s="132"/>
      <c r="AH128" s="131"/>
      <c r="AI128" s="37"/>
      <c r="AJ128" s="133"/>
      <c r="AK128" s="132"/>
      <c r="AL128" s="138"/>
      <c r="AM128" s="132"/>
      <c r="AN128" s="138"/>
      <c r="AO128" s="132"/>
      <c r="AP128" s="138"/>
      <c r="AQ128" s="132"/>
    </row>
    <row r="129" spans="2:43" s="168" customFormat="1" x14ac:dyDescent="0.4">
      <c r="B129" s="140" t="s">
        <v>3347</v>
      </c>
      <c r="C129" s="29"/>
      <c r="D129" s="131"/>
      <c r="E129" s="29"/>
      <c r="F129" s="131"/>
      <c r="G129" s="29"/>
      <c r="H129" s="131"/>
      <c r="I129" s="29"/>
      <c r="J129" s="133"/>
      <c r="K129" s="29"/>
      <c r="L129" s="131"/>
      <c r="M129" s="252"/>
      <c r="N129" s="166"/>
      <c r="O129" s="252"/>
      <c r="P129" s="166"/>
      <c r="Q129" s="29"/>
      <c r="R129" s="143"/>
      <c r="S129" s="29"/>
      <c r="T129" s="143"/>
      <c r="U129" s="29"/>
      <c r="V129" s="143"/>
      <c r="W129" s="132"/>
      <c r="X129" s="143"/>
      <c r="Y129" s="132"/>
      <c r="Z129" s="143"/>
      <c r="AA129" s="132"/>
      <c r="AB129" s="143"/>
      <c r="AC129" s="132"/>
      <c r="AD129" s="167"/>
      <c r="AE129" s="132"/>
      <c r="AF129" s="214"/>
      <c r="AG129" s="132"/>
      <c r="AH129" s="131"/>
      <c r="AI129" s="37"/>
      <c r="AJ129" s="133"/>
      <c r="AK129" s="132"/>
      <c r="AL129" s="138"/>
      <c r="AM129" s="132"/>
      <c r="AN129" s="138"/>
      <c r="AO129" s="132"/>
      <c r="AP129" s="138"/>
      <c r="AQ129" s="132"/>
    </row>
    <row r="130" spans="2:43" s="168" customFormat="1" x14ac:dyDescent="0.4">
      <c r="B130" s="140" t="s">
        <v>3348</v>
      </c>
      <c r="C130" s="29"/>
      <c r="D130" s="131"/>
      <c r="E130" s="29"/>
      <c r="F130" s="131"/>
      <c r="G130" s="29"/>
      <c r="H130" s="131"/>
      <c r="I130" s="29"/>
      <c r="J130" s="133"/>
      <c r="K130" s="29"/>
      <c r="L130" s="131"/>
      <c r="M130" s="252"/>
      <c r="N130" s="166"/>
      <c r="O130" s="252"/>
      <c r="P130" s="166"/>
      <c r="Q130" s="29"/>
      <c r="R130" s="143"/>
      <c r="S130" s="29"/>
      <c r="T130" s="143"/>
      <c r="U130" s="29"/>
      <c r="V130" s="143"/>
      <c r="W130" s="132"/>
      <c r="X130" s="143"/>
      <c r="Y130" s="132"/>
      <c r="Z130" s="143"/>
      <c r="AA130" s="132"/>
      <c r="AB130" s="143"/>
      <c r="AC130" s="132"/>
      <c r="AD130" s="167"/>
      <c r="AE130" s="132"/>
      <c r="AF130" s="214"/>
      <c r="AG130" s="132"/>
      <c r="AH130" s="131"/>
      <c r="AI130" s="37"/>
      <c r="AJ130" s="133"/>
      <c r="AK130" s="132"/>
      <c r="AL130" s="138"/>
      <c r="AM130" s="132"/>
      <c r="AN130" s="138"/>
      <c r="AO130" s="132"/>
      <c r="AP130" s="138"/>
      <c r="AQ130" s="132"/>
    </row>
    <row r="131" spans="2:43" s="168" customFormat="1" x14ac:dyDescent="0.4">
      <c r="B131" s="140" t="s">
        <v>3349</v>
      </c>
      <c r="C131" s="29"/>
      <c r="D131" s="131"/>
      <c r="E131" s="29"/>
      <c r="F131" s="131"/>
      <c r="G131" s="29"/>
      <c r="H131" s="131"/>
      <c r="I131" s="29"/>
      <c r="J131" s="133"/>
      <c r="K131" s="29"/>
      <c r="L131" s="131"/>
      <c r="M131" s="252"/>
      <c r="N131" s="166"/>
      <c r="O131" s="252"/>
      <c r="P131" s="166"/>
      <c r="Q131" s="29"/>
      <c r="R131" s="143"/>
      <c r="S131" s="29"/>
      <c r="T131" s="143"/>
      <c r="U131" s="29"/>
      <c r="V131" s="143"/>
      <c r="W131" s="132"/>
      <c r="X131" s="143"/>
      <c r="Y131" s="132"/>
      <c r="Z131" s="143"/>
      <c r="AA131" s="132"/>
      <c r="AB131" s="143"/>
      <c r="AC131" s="132"/>
      <c r="AD131" s="167"/>
      <c r="AE131" s="132"/>
      <c r="AF131" s="214"/>
      <c r="AG131" s="132"/>
      <c r="AH131" s="131"/>
      <c r="AI131" s="37"/>
      <c r="AJ131" s="133"/>
      <c r="AK131" s="132"/>
      <c r="AL131" s="138"/>
      <c r="AM131" s="132"/>
      <c r="AN131" s="138"/>
      <c r="AO131" s="132"/>
      <c r="AP131" s="138"/>
      <c r="AQ131" s="132"/>
    </row>
    <row r="132" spans="2:43" s="168" customFormat="1" x14ac:dyDescent="0.4">
      <c r="B132" s="140" t="s">
        <v>3350</v>
      </c>
      <c r="C132" s="29"/>
      <c r="D132" s="131"/>
      <c r="E132" s="29"/>
      <c r="F132" s="131"/>
      <c r="G132" s="29"/>
      <c r="H132" s="131"/>
      <c r="I132" s="29"/>
      <c r="J132" s="133"/>
      <c r="K132" s="29"/>
      <c r="L132" s="131"/>
      <c r="M132" s="252"/>
      <c r="N132" s="166"/>
      <c r="O132" s="252"/>
      <c r="P132" s="166"/>
      <c r="Q132" s="29"/>
      <c r="R132" s="143"/>
      <c r="S132" s="29"/>
      <c r="T132" s="143"/>
      <c r="U132" s="29"/>
      <c r="V132" s="143"/>
      <c r="W132" s="132"/>
      <c r="X132" s="143"/>
      <c r="Y132" s="132"/>
      <c r="Z132" s="143"/>
      <c r="AA132" s="132"/>
      <c r="AB132" s="143"/>
      <c r="AC132" s="132"/>
      <c r="AD132" s="167"/>
      <c r="AE132" s="132"/>
      <c r="AF132" s="214"/>
      <c r="AG132" s="132"/>
      <c r="AH132" s="131"/>
      <c r="AI132" s="37"/>
      <c r="AJ132" s="133"/>
      <c r="AK132" s="132"/>
      <c r="AL132" s="138"/>
      <c r="AM132" s="132"/>
      <c r="AN132" s="138"/>
      <c r="AO132" s="132"/>
      <c r="AP132" s="138"/>
      <c r="AQ132" s="132"/>
    </row>
    <row r="133" spans="2:43" s="168" customFormat="1" x14ac:dyDescent="0.4">
      <c r="B133" s="140" t="s">
        <v>3351</v>
      </c>
      <c r="C133" s="29"/>
      <c r="D133" s="131"/>
      <c r="E133" s="29"/>
      <c r="F133" s="131"/>
      <c r="G133" s="29"/>
      <c r="H133" s="131"/>
      <c r="I133" s="29"/>
      <c r="J133" s="133"/>
      <c r="K133" s="29"/>
      <c r="L133" s="131"/>
      <c r="M133" s="252"/>
      <c r="N133" s="166"/>
      <c r="O133" s="252"/>
      <c r="P133" s="166"/>
      <c r="Q133" s="29"/>
      <c r="R133" s="143"/>
      <c r="S133" s="29"/>
      <c r="T133" s="143"/>
      <c r="U133" s="29"/>
      <c r="V133" s="143"/>
      <c r="W133" s="132"/>
      <c r="X133" s="143"/>
      <c r="Y133" s="132"/>
      <c r="Z133" s="143"/>
      <c r="AA133" s="132"/>
      <c r="AB133" s="143"/>
      <c r="AC133" s="132"/>
      <c r="AD133" s="167"/>
      <c r="AE133" s="132"/>
      <c r="AF133" s="214"/>
      <c r="AG133" s="132"/>
      <c r="AH133" s="131"/>
      <c r="AI133" s="37"/>
      <c r="AJ133" s="133"/>
      <c r="AK133" s="132"/>
      <c r="AL133" s="138"/>
      <c r="AM133" s="132"/>
      <c r="AN133" s="138"/>
      <c r="AO133" s="132"/>
      <c r="AP133" s="138"/>
      <c r="AQ133" s="132"/>
    </row>
    <row r="134" spans="2:43" s="168" customFormat="1" x14ac:dyDescent="0.4">
      <c r="B134" s="140" t="s">
        <v>3352</v>
      </c>
      <c r="C134" s="29"/>
      <c r="D134" s="131"/>
      <c r="E134" s="29"/>
      <c r="F134" s="131"/>
      <c r="G134" s="29"/>
      <c r="H134" s="131"/>
      <c r="I134" s="29"/>
      <c r="J134" s="133"/>
      <c r="K134" s="29"/>
      <c r="L134" s="131"/>
      <c r="M134" s="252"/>
      <c r="N134" s="166"/>
      <c r="O134" s="252"/>
      <c r="P134" s="166"/>
      <c r="Q134" s="29"/>
      <c r="R134" s="143"/>
      <c r="S134" s="29"/>
      <c r="T134" s="143"/>
      <c r="U134" s="29"/>
      <c r="V134" s="143"/>
      <c r="W134" s="132"/>
      <c r="X134" s="143"/>
      <c r="Y134" s="132"/>
      <c r="Z134" s="143"/>
      <c r="AA134" s="132"/>
      <c r="AB134" s="143"/>
      <c r="AC134" s="132"/>
      <c r="AD134" s="167"/>
      <c r="AE134" s="132"/>
      <c r="AF134" s="214"/>
      <c r="AG134" s="132"/>
      <c r="AH134" s="131"/>
      <c r="AI134" s="37"/>
      <c r="AJ134" s="133"/>
      <c r="AK134" s="132"/>
      <c r="AL134" s="138"/>
      <c r="AM134" s="132"/>
      <c r="AN134" s="138"/>
      <c r="AO134" s="132"/>
      <c r="AP134" s="138"/>
      <c r="AQ134" s="132"/>
    </row>
    <row r="135" spans="2:43" s="168" customFormat="1" x14ac:dyDescent="0.4">
      <c r="B135" s="140" t="s">
        <v>3353</v>
      </c>
      <c r="C135" s="29"/>
      <c r="D135" s="131"/>
      <c r="E135" s="29"/>
      <c r="F135" s="131"/>
      <c r="G135" s="29"/>
      <c r="H135" s="131"/>
      <c r="I135" s="29"/>
      <c r="J135" s="133"/>
      <c r="K135" s="29"/>
      <c r="L135" s="131"/>
      <c r="M135" s="252"/>
      <c r="N135" s="166"/>
      <c r="O135" s="252"/>
      <c r="P135" s="166"/>
      <c r="Q135" s="29"/>
      <c r="R135" s="143"/>
      <c r="S135" s="29"/>
      <c r="T135" s="143"/>
      <c r="U135" s="29"/>
      <c r="V135" s="143"/>
      <c r="W135" s="132"/>
      <c r="X135" s="143"/>
      <c r="Y135" s="132"/>
      <c r="Z135" s="143"/>
      <c r="AA135" s="132"/>
      <c r="AB135" s="143"/>
      <c r="AC135" s="132"/>
      <c r="AD135" s="167"/>
      <c r="AE135" s="132"/>
      <c r="AF135" s="214"/>
      <c r="AG135" s="132"/>
      <c r="AH135" s="131"/>
      <c r="AI135" s="37"/>
      <c r="AJ135" s="133"/>
      <c r="AK135" s="132"/>
      <c r="AL135" s="138"/>
      <c r="AM135" s="132"/>
      <c r="AN135" s="138"/>
      <c r="AO135" s="132"/>
      <c r="AP135" s="138"/>
      <c r="AQ135" s="132"/>
    </row>
    <row r="136" spans="2:43" s="168" customFormat="1" x14ac:dyDescent="0.4">
      <c r="B136" s="140" t="s">
        <v>3354</v>
      </c>
      <c r="C136" s="29"/>
      <c r="D136" s="131"/>
      <c r="E136" s="29"/>
      <c r="F136" s="131"/>
      <c r="G136" s="29"/>
      <c r="H136" s="131"/>
      <c r="I136" s="29"/>
      <c r="J136" s="133"/>
      <c r="K136" s="29"/>
      <c r="L136" s="131"/>
      <c r="M136" s="252"/>
      <c r="N136" s="166"/>
      <c r="O136" s="252"/>
      <c r="P136" s="166"/>
      <c r="Q136" s="29"/>
      <c r="R136" s="143"/>
      <c r="S136" s="29"/>
      <c r="T136" s="143"/>
      <c r="U136" s="29"/>
      <c r="V136" s="143"/>
      <c r="W136" s="132"/>
      <c r="X136" s="143"/>
      <c r="Y136" s="132"/>
      <c r="Z136" s="143"/>
      <c r="AA136" s="132"/>
      <c r="AB136" s="143"/>
      <c r="AC136" s="132"/>
      <c r="AD136" s="167"/>
      <c r="AE136" s="132"/>
      <c r="AF136" s="214"/>
      <c r="AG136" s="132"/>
      <c r="AH136" s="131"/>
      <c r="AI136" s="37"/>
      <c r="AJ136" s="133"/>
      <c r="AK136" s="132"/>
      <c r="AL136" s="138"/>
      <c r="AM136" s="132"/>
      <c r="AN136" s="138"/>
      <c r="AO136" s="132"/>
      <c r="AP136" s="138"/>
      <c r="AQ136" s="132"/>
    </row>
    <row r="137" spans="2:43" s="168" customFormat="1" x14ac:dyDescent="0.4">
      <c r="B137" s="140" t="s">
        <v>3355</v>
      </c>
      <c r="C137" s="29"/>
      <c r="D137" s="131"/>
      <c r="E137" s="29"/>
      <c r="F137" s="131"/>
      <c r="G137" s="29"/>
      <c r="H137" s="131"/>
      <c r="I137" s="29"/>
      <c r="J137" s="133"/>
      <c r="K137" s="29"/>
      <c r="L137" s="131"/>
      <c r="M137" s="252"/>
      <c r="N137" s="166"/>
      <c r="O137" s="252"/>
      <c r="P137" s="166"/>
      <c r="Q137" s="29"/>
      <c r="R137" s="143"/>
      <c r="S137" s="29"/>
      <c r="T137" s="143"/>
      <c r="U137" s="29"/>
      <c r="V137" s="143"/>
      <c r="W137" s="132"/>
      <c r="X137" s="143"/>
      <c r="Y137" s="132"/>
      <c r="Z137" s="143"/>
      <c r="AA137" s="132"/>
      <c r="AB137" s="143"/>
      <c r="AC137" s="132"/>
      <c r="AD137" s="167"/>
      <c r="AE137" s="132"/>
      <c r="AF137" s="214"/>
      <c r="AG137" s="132"/>
      <c r="AH137" s="131"/>
      <c r="AI137" s="37"/>
      <c r="AJ137" s="133"/>
      <c r="AK137" s="132"/>
      <c r="AL137" s="138"/>
      <c r="AM137" s="132"/>
      <c r="AN137" s="138"/>
      <c r="AO137" s="132"/>
      <c r="AP137" s="138"/>
      <c r="AQ137" s="132"/>
    </row>
    <row r="138" spans="2:43" s="168" customFormat="1" x14ac:dyDescent="0.4">
      <c r="B138" s="140" t="s">
        <v>3356</v>
      </c>
      <c r="C138" s="29"/>
      <c r="D138" s="131"/>
      <c r="E138" s="29"/>
      <c r="F138" s="131"/>
      <c r="G138" s="29"/>
      <c r="H138" s="131"/>
      <c r="I138" s="29"/>
      <c r="J138" s="133"/>
      <c r="K138" s="29"/>
      <c r="L138" s="131"/>
      <c r="M138" s="252"/>
      <c r="N138" s="166"/>
      <c r="O138" s="252"/>
      <c r="P138" s="166"/>
      <c r="Q138" s="29"/>
      <c r="R138" s="143"/>
      <c r="S138" s="29"/>
      <c r="T138" s="143"/>
      <c r="U138" s="29"/>
      <c r="V138" s="143"/>
      <c r="W138" s="132"/>
      <c r="X138" s="143"/>
      <c r="Y138" s="132"/>
      <c r="Z138" s="143"/>
      <c r="AA138" s="132"/>
      <c r="AB138" s="143"/>
      <c r="AC138" s="132"/>
      <c r="AD138" s="167"/>
      <c r="AE138" s="132"/>
      <c r="AF138" s="214"/>
      <c r="AG138" s="132"/>
      <c r="AH138" s="131"/>
      <c r="AI138" s="37"/>
      <c r="AJ138" s="133"/>
      <c r="AK138" s="132"/>
      <c r="AL138" s="138"/>
      <c r="AM138" s="132"/>
      <c r="AN138" s="138"/>
      <c r="AO138" s="132"/>
      <c r="AP138" s="138"/>
      <c r="AQ138" s="132"/>
    </row>
    <row r="139" spans="2:43" s="168" customFormat="1" x14ac:dyDescent="0.4">
      <c r="B139" s="140" t="s">
        <v>3357</v>
      </c>
      <c r="C139" s="29"/>
      <c r="D139" s="131"/>
      <c r="E139" s="29"/>
      <c r="F139" s="131"/>
      <c r="G139" s="29"/>
      <c r="H139" s="131"/>
      <c r="I139" s="29"/>
      <c r="J139" s="133"/>
      <c r="K139" s="29"/>
      <c r="L139" s="131"/>
      <c r="M139" s="252"/>
      <c r="N139" s="166"/>
      <c r="O139" s="252"/>
      <c r="P139" s="166"/>
      <c r="Q139" s="29"/>
      <c r="R139" s="143"/>
      <c r="S139" s="29"/>
      <c r="T139" s="143"/>
      <c r="U139" s="29"/>
      <c r="V139" s="143"/>
      <c r="W139" s="132"/>
      <c r="X139" s="143"/>
      <c r="Y139" s="132"/>
      <c r="Z139" s="143"/>
      <c r="AA139" s="132"/>
      <c r="AB139" s="143"/>
      <c r="AC139" s="132"/>
      <c r="AD139" s="167"/>
      <c r="AE139" s="132"/>
      <c r="AF139" s="214"/>
      <c r="AG139" s="132"/>
      <c r="AH139" s="131"/>
      <c r="AI139" s="37"/>
      <c r="AJ139" s="133"/>
      <c r="AK139" s="132"/>
      <c r="AL139" s="138"/>
      <c r="AM139" s="132"/>
      <c r="AN139" s="138"/>
      <c r="AO139" s="132"/>
      <c r="AP139" s="138"/>
      <c r="AQ139" s="132"/>
    </row>
    <row r="140" spans="2:43" s="168" customFormat="1" x14ac:dyDescent="0.4">
      <c r="B140" s="140" t="s">
        <v>3358</v>
      </c>
      <c r="C140" s="29"/>
      <c r="D140" s="131"/>
      <c r="E140" s="29"/>
      <c r="F140" s="131"/>
      <c r="G140" s="29"/>
      <c r="H140" s="131"/>
      <c r="I140" s="29"/>
      <c r="J140" s="133"/>
      <c r="K140" s="29"/>
      <c r="L140" s="131"/>
      <c r="M140" s="252"/>
      <c r="N140" s="166"/>
      <c r="O140" s="252"/>
      <c r="P140" s="166"/>
      <c r="Q140" s="29"/>
      <c r="R140" s="143"/>
      <c r="S140" s="29"/>
      <c r="T140" s="143"/>
      <c r="U140" s="29"/>
      <c r="V140" s="143"/>
      <c r="W140" s="132"/>
      <c r="X140" s="143"/>
      <c r="Y140" s="132"/>
      <c r="Z140" s="143"/>
      <c r="AA140" s="132"/>
      <c r="AB140" s="143"/>
      <c r="AC140" s="132"/>
      <c r="AD140" s="167"/>
      <c r="AE140" s="132"/>
      <c r="AF140" s="214"/>
      <c r="AG140" s="132"/>
      <c r="AH140" s="131"/>
      <c r="AI140" s="37"/>
      <c r="AJ140" s="133"/>
      <c r="AK140" s="132"/>
      <c r="AL140" s="138"/>
      <c r="AM140" s="132"/>
      <c r="AN140" s="138"/>
      <c r="AO140" s="132"/>
      <c r="AP140" s="138"/>
      <c r="AQ140" s="132"/>
    </row>
    <row r="141" spans="2:43" s="168" customFormat="1" x14ac:dyDescent="0.4">
      <c r="B141" s="140" t="s">
        <v>3359</v>
      </c>
      <c r="C141" s="29"/>
      <c r="D141" s="131"/>
      <c r="E141" s="29"/>
      <c r="F141" s="131"/>
      <c r="G141" s="29"/>
      <c r="H141" s="131"/>
      <c r="I141" s="29"/>
      <c r="J141" s="133"/>
      <c r="K141" s="29"/>
      <c r="L141" s="131"/>
      <c r="M141" s="252"/>
      <c r="N141" s="166"/>
      <c r="O141" s="252"/>
      <c r="P141" s="166"/>
      <c r="Q141" s="29"/>
      <c r="R141" s="143"/>
      <c r="S141" s="29"/>
      <c r="T141" s="143"/>
      <c r="U141" s="29"/>
      <c r="V141" s="143"/>
      <c r="W141" s="132"/>
      <c r="X141" s="143"/>
      <c r="Y141" s="132"/>
      <c r="Z141" s="143"/>
      <c r="AA141" s="132"/>
      <c r="AB141" s="143"/>
      <c r="AC141" s="132"/>
      <c r="AD141" s="167"/>
      <c r="AE141" s="132"/>
      <c r="AF141" s="214"/>
      <c r="AG141" s="132"/>
      <c r="AH141" s="131"/>
      <c r="AI141" s="37"/>
      <c r="AJ141" s="133"/>
      <c r="AK141" s="132"/>
      <c r="AL141" s="138"/>
      <c r="AM141" s="132"/>
      <c r="AN141" s="138"/>
      <c r="AO141" s="132"/>
      <c r="AP141" s="138"/>
      <c r="AQ141" s="132"/>
    </row>
    <row r="142" spans="2:43" s="168" customFormat="1" x14ac:dyDescent="0.4">
      <c r="B142" s="140" t="s">
        <v>3360</v>
      </c>
      <c r="C142" s="29"/>
      <c r="D142" s="131"/>
      <c r="E142" s="29"/>
      <c r="F142" s="131"/>
      <c r="G142" s="29"/>
      <c r="H142" s="131"/>
      <c r="I142" s="29"/>
      <c r="J142" s="133"/>
      <c r="K142" s="29"/>
      <c r="L142" s="131"/>
      <c r="M142" s="252"/>
      <c r="N142" s="166"/>
      <c r="O142" s="252"/>
      <c r="P142" s="166"/>
      <c r="Q142" s="29"/>
      <c r="R142" s="143"/>
      <c r="S142" s="29"/>
      <c r="T142" s="143"/>
      <c r="U142" s="29"/>
      <c r="V142" s="143"/>
      <c r="W142" s="132"/>
      <c r="X142" s="143"/>
      <c r="Y142" s="132"/>
      <c r="Z142" s="143"/>
      <c r="AA142" s="132"/>
      <c r="AB142" s="143"/>
      <c r="AC142" s="132"/>
      <c r="AD142" s="167"/>
      <c r="AE142" s="132"/>
      <c r="AF142" s="214"/>
      <c r="AG142" s="132"/>
      <c r="AH142" s="131"/>
      <c r="AI142" s="37"/>
      <c r="AJ142" s="133"/>
      <c r="AK142" s="132"/>
      <c r="AL142" s="138"/>
      <c r="AM142" s="132"/>
      <c r="AN142" s="138"/>
      <c r="AO142" s="132"/>
      <c r="AP142" s="138"/>
      <c r="AQ142" s="132"/>
    </row>
    <row r="143" spans="2:43" s="168" customFormat="1" x14ac:dyDescent="0.4">
      <c r="B143" s="140" t="s">
        <v>3361</v>
      </c>
      <c r="C143" s="29"/>
      <c r="D143" s="131"/>
      <c r="E143" s="29"/>
      <c r="F143" s="131"/>
      <c r="G143" s="29"/>
      <c r="H143" s="131"/>
      <c r="I143" s="29"/>
      <c r="J143" s="133"/>
      <c r="K143" s="29"/>
      <c r="L143" s="131"/>
      <c r="M143" s="252"/>
      <c r="N143" s="166"/>
      <c r="O143" s="252"/>
      <c r="P143" s="166"/>
      <c r="Q143" s="29"/>
      <c r="R143" s="143"/>
      <c r="S143" s="29"/>
      <c r="T143" s="143"/>
      <c r="U143" s="29"/>
      <c r="V143" s="143"/>
      <c r="W143" s="132"/>
      <c r="X143" s="143"/>
      <c r="Y143" s="132"/>
      <c r="Z143" s="143"/>
      <c r="AA143" s="132"/>
      <c r="AB143" s="143"/>
      <c r="AC143" s="132"/>
      <c r="AD143" s="167"/>
      <c r="AE143" s="132"/>
      <c r="AF143" s="214"/>
      <c r="AG143" s="132"/>
      <c r="AH143" s="131"/>
      <c r="AI143" s="37"/>
      <c r="AJ143" s="133"/>
      <c r="AK143" s="132"/>
      <c r="AL143" s="138"/>
      <c r="AM143" s="132"/>
      <c r="AN143" s="138"/>
      <c r="AO143" s="132"/>
      <c r="AP143" s="138"/>
      <c r="AQ143" s="132"/>
    </row>
    <row r="144" spans="2:43" s="168" customFormat="1" x14ac:dyDescent="0.4">
      <c r="B144" s="140" t="s">
        <v>3362</v>
      </c>
      <c r="C144" s="29"/>
      <c r="D144" s="131"/>
      <c r="E144" s="29"/>
      <c r="F144" s="131"/>
      <c r="G144" s="29"/>
      <c r="H144" s="131"/>
      <c r="I144" s="29"/>
      <c r="J144" s="133"/>
      <c r="K144" s="29"/>
      <c r="L144" s="131"/>
      <c r="M144" s="252"/>
      <c r="N144" s="166"/>
      <c r="O144" s="252"/>
      <c r="P144" s="166"/>
      <c r="Q144" s="29"/>
      <c r="R144" s="143"/>
      <c r="S144" s="29"/>
      <c r="T144" s="143"/>
      <c r="U144" s="29"/>
      <c r="V144" s="143"/>
      <c r="W144" s="132"/>
      <c r="X144" s="143"/>
      <c r="Y144" s="132"/>
      <c r="Z144" s="143"/>
      <c r="AA144" s="132"/>
      <c r="AB144" s="143"/>
      <c r="AC144" s="132"/>
      <c r="AD144" s="167"/>
      <c r="AE144" s="132"/>
      <c r="AF144" s="214"/>
      <c r="AG144" s="132"/>
      <c r="AH144" s="131"/>
      <c r="AI144" s="37"/>
      <c r="AJ144" s="133"/>
      <c r="AK144" s="132"/>
      <c r="AL144" s="138"/>
      <c r="AM144" s="132"/>
      <c r="AN144" s="138"/>
      <c r="AO144" s="132"/>
      <c r="AP144" s="138"/>
      <c r="AQ144" s="132"/>
    </row>
    <row r="145" spans="2:43" s="168" customFormat="1" x14ac:dyDescent="0.4">
      <c r="B145" s="140" t="s">
        <v>3363</v>
      </c>
      <c r="C145" s="29"/>
      <c r="D145" s="131"/>
      <c r="E145" s="29"/>
      <c r="F145" s="131"/>
      <c r="G145" s="29"/>
      <c r="H145" s="131"/>
      <c r="I145" s="29"/>
      <c r="J145" s="133"/>
      <c r="K145" s="29"/>
      <c r="L145" s="131"/>
      <c r="M145" s="252"/>
      <c r="N145" s="166"/>
      <c r="O145" s="252"/>
      <c r="P145" s="166"/>
      <c r="Q145" s="29"/>
      <c r="R145" s="143"/>
      <c r="S145" s="29"/>
      <c r="T145" s="143"/>
      <c r="U145" s="29"/>
      <c r="V145" s="143"/>
      <c r="W145" s="132"/>
      <c r="X145" s="143"/>
      <c r="Y145" s="132"/>
      <c r="Z145" s="143"/>
      <c r="AA145" s="132"/>
      <c r="AB145" s="143"/>
      <c r="AC145" s="132"/>
      <c r="AD145" s="167"/>
      <c r="AE145" s="132"/>
      <c r="AF145" s="214"/>
      <c r="AG145" s="132"/>
      <c r="AH145" s="131"/>
      <c r="AI145" s="37"/>
      <c r="AJ145" s="133"/>
      <c r="AK145" s="132"/>
      <c r="AL145" s="138"/>
      <c r="AM145" s="132"/>
      <c r="AN145" s="138"/>
      <c r="AO145" s="132"/>
      <c r="AP145" s="138"/>
      <c r="AQ145" s="132"/>
    </row>
    <row r="146" spans="2:43" s="168" customFormat="1" x14ac:dyDescent="0.4">
      <c r="B146" s="140" t="s">
        <v>3364</v>
      </c>
      <c r="C146" s="29"/>
      <c r="D146" s="131"/>
      <c r="E146" s="29"/>
      <c r="F146" s="131"/>
      <c r="G146" s="29"/>
      <c r="H146" s="131"/>
      <c r="I146" s="29"/>
      <c r="J146" s="133"/>
      <c r="K146" s="29"/>
      <c r="L146" s="131"/>
      <c r="M146" s="252"/>
      <c r="N146" s="166"/>
      <c r="O146" s="252"/>
      <c r="P146" s="166"/>
      <c r="Q146" s="29"/>
      <c r="R146" s="143"/>
      <c r="S146" s="29"/>
      <c r="T146" s="143"/>
      <c r="U146" s="29"/>
      <c r="V146" s="143"/>
      <c r="W146" s="132"/>
      <c r="X146" s="143"/>
      <c r="Y146" s="132"/>
      <c r="Z146" s="143"/>
      <c r="AA146" s="132"/>
      <c r="AB146" s="143"/>
      <c r="AC146" s="132"/>
      <c r="AD146" s="167"/>
      <c r="AE146" s="132"/>
      <c r="AF146" s="214"/>
      <c r="AG146" s="132"/>
      <c r="AH146" s="131"/>
      <c r="AI146" s="37"/>
      <c r="AJ146" s="133"/>
      <c r="AK146" s="132"/>
      <c r="AL146" s="138"/>
      <c r="AM146" s="132"/>
      <c r="AN146" s="138"/>
      <c r="AO146" s="132"/>
      <c r="AP146" s="138"/>
      <c r="AQ146" s="132"/>
    </row>
    <row r="147" spans="2:43" s="168" customFormat="1" x14ac:dyDescent="0.4">
      <c r="B147" s="140" t="s">
        <v>3365</v>
      </c>
      <c r="C147" s="29"/>
      <c r="D147" s="131"/>
      <c r="E147" s="29"/>
      <c r="F147" s="131"/>
      <c r="G147" s="29"/>
      <c r="H147" s="131"/>
      <c r="I147" s="29"/>
      <c r="J147" s="133"/>
      <c r="K147" s="29"/>
      <c r="L147" s="131"/>
      <c r="M147" s="252"/>
      <c r="N147" s="166"/>
      <c r="O147" s="252"/>
      <c r="P147" s="166"/>
      <c r="Q147" s="29"/>
      <c r="R147" s="143"/>
      <c r="S147" s="29"/>
      <c r="T147" s="143"/>
      <c r="U147" s="29"/>
      <c r="V147" s="143"/>
      <c r="W147" s="132"/>
      <c r="X147" s="143"/>
      <c r="Y147" s="132"/>
      <c r="Z147" s="143"/>
      <c r="AA147" s="132"/>
      <c r="AB147" s="143"/>
      <c r="AC147" s="132"/>
      <c r="AD147" s="167"/>
      <c r="AE147" s="132"/>
      <c r="AF147" s="214"/>
      <c r="AG147" s="132"/>
      <c r="AH147" s="131"/>
      <c r="AI147" s="37"/>
      <c r="AJ147" s="133"/>
      <c r="AK147" s="132"/>
      <c r="AL147" s="138"/>
      <c r="AM147" s="132"/>
      <c r="AN147" s="138"/>
      <c r="AO147" s="132"/>
      <c r="AP147" s="138"/>
      <c r="AQ147" s="132"/>
    </row>
    <row r="148" spans="2:43" s="168" customFormat="1" x14ac:dyDescent="0.4">
      <c r="B148" s="140" t="s">
        <v>3366</v>
      </c>
      <c r="C148" s="29"/>
      <c r="D148" s="131"/>
      <c r="E148" s="29"/>
      <c r="F148" s="131"/>
      <c r="G148" s="29"/>
      <c r="H148" s="131"/>
      <c r="I148" s="29"/>
      <c r="J148" s="133"/>
      <c r="K148" s="29"/>
      <c r="L148" s="131"/>
      <c r="M148" s="252"/>
      <c r="N148" s="166"/>
      <c r="O148" s="252"/>
      <c r="P148" s="166"/>
      <c r="Q148" s="29"/>
      <c r="R148" s="143"/>
      <c r="S148" s="29"/>
      <c r="T148" s="143"/>
      <c r="U148" s="29"/>
      <c r="V148" s="143"/>
      <c r="W148" s="132"/>
      <c r="X148" s="143"/>
      <c r="Y148" s="132"/>
      <c r="Z148" s="143"/>
      <c r="AA148" s="132"/>
      <c r="AB148" s="143"/>
      <c r="AC148" s="132"/>
      <c r="AD148" s="167"/>
      <c r="AE148" s="132"/>
      <c r="AF148" s="214"/>
      <c r="AG148" s="132"/>
      <c r="AH148" s="131"/>
      <c r="AI148" s="37"/>
      <c r="AJ148" s="133"/>
      <c r="AK148" s="132"/>
      <c r="AL148" s="138"/>
      <c r="AM148" s="132"/>
      <c r="AN148" s="138"/>
      <c r="AO148" s="132"/>
      <c r="AP148" s="138"/>
      <c r="AQ148" s="132"/>
    </row>
    <row r="149" spans="2:43" s="168" customFormat="1" x14ac:dyDescent="0.4">
      <c r="B149" s="140" t="s">
        <v>3367</v>
      </c>
      <c r="C149" s="29"/>
      <c r="D149" s="131"/>
      <c r="E149" s="29"/>
      <c r="F149" s="131"/>
      <c r="G149" s="29"/>
      <c r="H149" s="131"/>
      <c r="I149" s="29"/>
      <c r="J149" s="133"/>
      <c r="K149" s="29"/>
      <c r="L149" s="131"/>
      <c r="M149" s="252"/>
      <c r="N149" s="166"/>
      <c r="O149" s="252"/>
      <c r="P149" s="166"/>
      <c r="Q149" s="29"/>
      <c r="R149" s="143"/>
      <c r="S149" s="29"/>
      <c r="T149" s="143"/>
      <c r="U149" s="29"/>
      <c r="V149" s="143"/>
      <c r="W149" s="132"/>
      <c r="X149" s="143"/>
      <c r="Y149" s="132"/>
      <c r="Z149" s="143"/>
      <c r="AA149" s="132"/>
      <c r="AB149" s="143"/>
      <c r="AC149" s="132"/>
      <c r="AD149" s="167"/>
      <c r="AE149" s="132"/>
      <c r="AF149" s="214"/>
      <c r="AG149" s="132"/>
      <c r="AH149" s="131"/>
      <c r="AI149" s="37"/>
      <c r="AJ149" s="133"/>
      <c r="AK149" s="132"/>
      <c r="AL149" s="138"/>
      <c r="AM149" s="132"/>
      <c r="AN149" s="138"/>
      <c r="AO149" s="132"/>
      <c r="AP149" s="138"/>
      <c r="AQ149" s="132"/>
    </row>
    <row r="150" spans="2:43" s="168" customFormat="1" x14ac:dyDescent="0.4">
      <c r="B150" s="140" t="s">
        <v>3368</v>
      </c>
      <c r="C150" s="29"/>
      <c r="D150" s="131"/>
      <c r="E150" s="29"/>
      <c r="F150" s="131"/>
      <c r="G150" s="29"/>
      <c r="H150" s="131"/>
      <c r="I150" s="29"/>
      <c r="J150" s="133"/>
      <c r="K150" s="29"/>
      <c r="L150" s="131"/>
      <c r="M150" s="252"/>
      <c r="N150" s="166"/>
      <c r="O150" s="252"/>
      <c r="P150" s="166"/>
      <c r="Q150" s="29"/>
      <c r="R150" s="143"/>
      <c r="S150" s="29"/>
      <c r="T150" s="143"/>
      <c r="U150" s="29"/>
      <c r="V150" s="143"/>
      <c r="W150" s="132"/>
      <c r="X150" s="143"/>
      <c r="Y150" s="132"/>
      <c r="Z150" s="143"/>
      <c r="AA150" s="132"/>
      <c r="AB150" s="143"/>
      <c r="AC150" s="132"/>
      <c r="AD150" s="167"/>
      <c r="AE150" s="132"/>
      <c r="AF150" s="214"/>
      <c r="AG150" s="132"/>
      <c r="AH150" s="131"/>
      <c r="AI150" s="37"/>
      <c r="AJ150" s="133"/>
      <c r="AK150" s="132"/>
      <c r="AL150" s="138"/>
      <c r="AM150" s="132"/>
      <c r="AN150" s="138"/>
      <c r="AO150" s="132"/>
      <c r="AP150" s="138"/>
      <c r="AQ150" s="132"/>
    </row>
    <row r="151" spans="2:43" s="168" customFormat="1" x14ac:dyDescent="0.4">
      <c r="B151" s="140" t="s">
        <v>3369</v>
      </c>
      <c r="C151" s="29"/>
      <c r="D151" s="131"/>
      <c r="E151" s="29"/>
      <c r="F151" s="131"/>
      <c r="G151" s="29"/>
      <c r="H151" s="131"/>
      <c r="I151" s="29"/>
      <c r="J151" s="133"/>
      <c r="K151" s="29"/>
      <c r="L151" s="131"/>
      <c r="M151" s="252"/>
      <c r="N151" s="166"/>
      <c r="O151" s="252"/>
      <c r="P151" s="166"/>
      <c r="Q151" s="29"/>
      <c r="R151" s="143"/>
      <c r="S151" s="29"/>
      <c r="T151" s="143"/>
      <c r="U151" s="29"/>
      <c r="V151" s="143"/>
      <c r="W151" s="132"/>
      <c r="X151" s="143"/>
      <c r="Y151" s="132"/>
      <c r="Z151" s="143"/>
      <c r="AA151" s="132"/>
      <c r="AB151" s="143"/>
      <c r="AC151" s="132"/>
      <c r="AD151" s="167"/>
      <c r="AE151" s="132"/>
      <c r="AF151" s="214"/>
      <c r="AG151" s="132"/>
      <c r="AH151" s="131"/>
      <c r="AI151" s="37"/>
      <c r="AJ151" s="133"/>
      <c r="AK151" s="132"/>
      <c r="AL151" s="138"/>
      <c r="AM151" s="132"/>
      <c r="AN151" s="138"/>
      <c r="AO151" s="132"/>
      <c r="AP151" s="138"/>
      <c r="AQ151" s="132"/>
    </row>
    <row r="152" spans="2:43" s="168" customFormat="1" x14ac:dyDescent="0.4">
      <c r="B152" s="140" t="s">
        <v>3370</v>
      </c>
      <c r="C152" s="29"/>
      <c r="D152" s="131"/>
      <c r="E152" s="29"/>
      <c r="F152" s="131"/>
      <c r="G152" s="29"/>
      <c r="H152" s="131"/>
      <c r="I152" s="29"/>
      <c r="J152" s="133"/>
      <c r="K152" s="29"/>
      <c r="L152" s="131"/>
      <c r="M152" s="252"/>
      <c r="N152" s="166"/>
      <c r="O152" s="252"/>
      <c r="P152" s="166"/>
      <c r="Q152" s="29"/>
      <c r="R152" s="143"/>
      <c r="S152" s="29"/>
      <c r="T152" s="143"/>
      <c r="U152" s="29"/>
      <c r="V152" s="143"/>
      <c r="W152" s="132"/>
      <c r="X152" s="143"/>
      <c r="Y152" s="132"/>
      <c r="Z152" s="143"/>
      <c r="AA152" s="132"/>
      <c r="AB152" s="143"/>
      <c r="AC152" s="132"/>
      <c r="AD152" s="167"/>
      <c r="AE152" s="132"/>
      <c r="AF152" s="214"/>
      <c r="AG152" s="132"/>
      <c r="AH152" s="131"/>
      <c r="AI152" s="37"/>
      <c r="AJ152" s="133"/>
      <c r="AK152" s="132"/>
      <c r="AL152" s="138"/>
      <c r="AM152" s="132"/>
      <c r="AN152" s="138"/>
      <c r="AO152" s="132"/>
      <c r="AP152" s="138"/>
      <c r="AQ152" s="132"/>
    </row>
    <row r="153" spans="2:43" s="168" customFormat="1" x14ac:dyDescent="0.4">
      <c r="B153" s="140" t="s">
        <v>3371</v>
      </c>
      <c r="C153" s="29"/>
      <c r="D153" s="131"/>
      <c r="E153" s="29"/>
      <c r="F153" s="131"/>
      <c r="G153" s="29"/>
      <c r="H153" s="131"/>
      <c r="I153" s="29"/>
      <c r="J153" s="133"/>
      <c r="K153" s="29"/>
      <c r="L153" s="131"/>
      <c r="M153" s="252"/>
      <c r="N153" s="166"/>
      <c r="O153" s="252"/>
      <c r="P153" s="166"/>
      <c r="Q153" s="29"/>
      <c r="R153" s="143"/>
      <c r="S153" s="29"/>
      <c r="T153" s="143"/>
      <c r="U153" s="29"/>
      <c r="V153" s="143"/>
      <c r="W153" s="132"/>
      <c r="X153" s="143"/>
      <c r="Y153" s="132"/>
      <c r="Z153" s="143"/>
      <c r="AA153" s="132"/>
      <c r="AB153" s="143"/>
      <c r="AC153" s="132"/>
      <c r="AD153" s="167"/>
      <c r="AE153" s="132"/>
      <c r="AF153" s="214"/>
      <c r="AG153" s="132"/>
      <c r="AH153" s="131"/>
      <c r="AI153" s="37"/>
      <c r="AJ153" s="133"/>
      <c r="AK153" s="132"/>
      <c r="AL153" s="138"/>
      <c r="AM153" s="132"/>
      <c r="AN153" s="138"/>
      <c r="AO153" s="132"/>
      <c r="AP153" s="138"/>
      <c r="AQ153" s="132"/>
    </row>
    <row r="154" spans="2:43" s="168" customFormat="1" x14ac:dyDescent="0.4">
      <c r="B154" s="140" t="s">
        <v>3372</v>
      </c>
      <c r="C154" s="29"/>
      <c r="D154" s="131"/>
      <c r="E154" s="29"/>
      <c r="F154" s="131"/>
      <c r="G154" s="29"/>
      <c r="H154" s="131"/>
      <c r="I154" s="29"/>
      <c r="J154" s="133"/>
      <c r="K154" s="29"/>
      <c r="L154" s="131"/>
      <c r="M154" s="252"/>
      <c r="N154" s="166"/>
      <c r="O154" s="252"/>
      <c r="P154" s="166"/>
      <c r="Q154" s="29"/>
      <c r="R154" s="143"/>
      <c r="S154" s="29"/>
      <c r="T154" s="143"/>
      <c r="U154" s="29"/>
      <c r="V154" s="143"/>
      <c r="W154" s="132"/>
      <c r="X154" s="143"/>
      <c r="Y154" s="132"/>
      <c r="Z154" s="143"/>
      <c r="AA154" s="132"/>
      <c r="AB154" s="143"/>
      <c r="AC154" s="132"/>
      <c r="AD154" s="167"/>
      <c r="AE154" s="132"/>
      <c r="AF154" s="214"/>
      <c r="AG154" s="132"/>
      <c r="AH154" s="131"/>
      <c r="AI154" s="37"/>
      <c r="AJ154" s="133"/>
      <c r="AK154" s="132"/>
      <c r="AL154" s="138"/>
      <c r="AM154" s="132"/>
      <c r="AN154" s="138"/>
      <c r="AO154" s="132"/>
      <c r="AP154" s="138"/>
      <c r="AQ154" s="132"/>
    </row>
    <row r="155" spans="2:43" s="168" customFormat="1" x14ac:dyDescent="0.4">
      <c r="B155" s="140" t="s">
        <v>3373</v>
      </c>
      <c r="C155" s="29"/>
      <c r="D155" s="131"/>
      <c r="E155" s="29"/>
      <c r="F155" s="131"/>
      <c r="G155" s="29"/>
      <c r="H155" s="131"/>
      <c r="I155" s="29"/>
      <c r="J155" s="133"/>
      <c r="K155" s="29"/>
      <c r="L155" s="131"/>
      <c r="M155" s="252"/>
      <c r="N155" s="166"/>
      <c r="O155" s="252"/>
      <c r="P155" s="166"/>
      <c r="Q155" s="29"/>
      <c r="R155" s="143"/>
      <c r="S155" s="29"/>
      <c r="T155" s="143"/>
      <c r="U155" s="29"/>
      <c r="V155" s="143"/>
      <c r="W155" s="132"/>
      <c r="X155" s="143"/>
      <c r="Y155" s="132"/>
      <c r="Z155" s="143"/>
      <c r="AA155" s="132"/>
      <c r="AB155" s="143"/>
      <c r="AC155" s="132"/>
      <c r="AD155" s="167"/>
      <c r="AE155" s="132"/>
      <c r="AF155" s="214"/>
      <c r="AG155" s="132"/>
      <c r="AH155" s="131"/>
      <c r="AI155" s="37"/>
      <c r="AJ155" s="133"/>
      <c r="AK155" s="132"/>
      <c r="AL155" s="138"/>
      <c r="AM155" s="132"/>
      <c r="AN155" s="138"/>
      <c r="AO155" s="132"/>
      <c r="AP155" s="138"/>
      <c r="AQ155" s="132"/>
    </row>
    <row r="156" spans="2:43" s="168" customFormat="1" x14ac:dyDescent="0.4">
      <c r="B156" s="140" t="s">
        <v>3374</v>
      </c>
      <c r="C156" s="29"/>
      <c r="D156" s="131"/>
      <c r="E156" s="29"/>
      <c r="F156" s="131"/>
      <c r="G156" s="29"/>
      <c r="H156" s="131"/>
      <c r="I156" s="29"/>
      <c r="J156" s="133"/>
      <c r="K156" s="29"/>
      <c r="L156" s="131"/>
      <c r="M156" s="252"/>
      <c r="N156" s="166"/>
      <c r="O156" s="252"/>
      <c r="P156" s="166"/>
      <c r="Q156" s="29"/>
      <c r="R156" s="143"/>
      <c r="S156" s="29"/>
      <c r="T156" s="143"/>
      <c r="U156" s="29"/>
      <c r="V156" s="143"/>
      <c r="W156" s="132"/>
      <c r="X156" s="143"/>
      <c r="Y156" s="132"/>
      <c r="Z156" s="143"/>
      <c r="AA156" s="132"/>
      <c r="AB156" s="143"/>
      <c r="AC156" s="132"/>
      <c r="AD156" s="167"/>
      <c r="AE156" s="132"/>
      <c r="AF156" s="214"/>
      <c r="AG156" s="132"/>
      <c r="AH156" s="131"/>
      <c r="AI156" s="37"/>
      <c r="AJ156" s="133"/>
      <c r="AK156" s="132"/>
      <c r="AL156" s="138"/>
      <c r="AM156" s="132"/>
      <c r="AN156" s="138"/>
      <c r="AO156" s="132"/>
      <c r="AP156" s="138"/>
      <c r="AQ156" s="132"/>
    </row>
    <row r="157" spans="2:43" s="168" customFormat="1" x14ac:dyDescent="0.4">
      <c r="B157" s="140" t="s">
        <v>3375</v>
      </c>
      <c r="C157" s="29"/>
      <c r="D157" s="131"/>
      <c r="E157" s="29"/>
      <c r="F157" s="131"/>
      <c r="G157" s="29"/>
      <c r="H157" s="131"/>
      <c r="I157" s="29"/>
      <c r="J157" s="133"/>
      <c r="K157" s="29"/>
      <c r="L157" s="131"/>
      <c r="M157" s="252"/>
      <c r="N157" s="166"/>
      <c r="O157" s="252"/>
      <c r="P157" s="166"/>
      <c r="Q157" s="29"/>
      <c r="R157" s="143"/>
      <c r="S157" s="29"/>
      <c r="T157" s="143"/>
      <c r="U157" s="29"/>
      <c r="V157" s="143"/>
      <c r="W157" s="132"/>
      <c r="X157" s="143"/>
      <c r="Y157" s="132"/>
      <c r="Z157" s="143"/>
      <c r="AA157" s="132"/>
      <c r="AB157" s="143"/>
      <c r="AC157" s="132"/>
      <c r="AD157" s="167"/>
      <c r="AE157" s="132"/>
      <c r="AF157" s="214"/>
      <c r="AG157" s="132"/>
      <c r="AH157" s="131"/>
      <c r="AI157" s="37"/>
      <c r="AJ157" s="133"/>
      <c r="AK157" s="132"/>
      <c r="AL157" s="138"/>
      <c r="AM157" s="132"/>
      <c r="AN157" s="138"/>
      <c r="AO157" s="132"/>
      <c r="AP157" s="138"/>
      <c r="AQ157" s="132"/>
    </row>
    <row r="158" spans="2:43" s="168" customFormat="1" x14ac:dyDescent="0.4">
      <c r="B158" s="140" t="s">
        <v>3376</v>
      </c>
      <c r="C158" s="29"/>
      <c r="D158" s="131"/>
      <c r="E158" s="29"/>
      <c r="F158" s="131"/>
      <c r="G158" s="29"/>
      <c r="H158" s="131"/>
      <c r="I158" s="29"/>
      <c r="J158" s="133"/>
      <c r="K158" s="29"/>
      <c r="L158" s="131"/>
      <c r="M158" s="252"/>
      <c r="N158" s="166"/>
      <c r="O158" s="252"/>
      <c r="P158" s="166"/>
      <c r="Q158" s="29"/>
      <c r="R158" s="143"/>
      <c r="S158" s="29"/>
      <c r="T158" s="143"/>
      <c r="U158" s="29"/>
      <c r="V158" s="143"/>
      <c r="W158" s="132"/>
      <c r="X158" s="143"/>
      <c r="Y158" s="132"/>
      <c r="Z158" s="143"/>
      <c r="AA158" s="132"/>
      <c r="AB158" s="143"/>
      <c r="AC158" s="132"/>
      <c r="AD158" s="167"/>
      <c r="AE158" s="132"/>
      <c r="AF158" s="214"/>
      <c r="AG158" s="132"/>
      <c r="AH158" s="131"/>
      <c r="AI158" s="37"/>
      <c r="AJ158" s="133"/>
      <c r="AK158" s="132"/>
      <c r="AL158" s="138"/>
      <c r="AM158" s="132"/>
      <c r="AN158" s="138"/>
      <c r="AO158" s="132"/>
      <c r="AP158" s="138"/>
      <c r="AQ158" s="132"/>
    </row>
    <row r="159" spans="2:43" s="168" customFormat="1" x14ac:dyDescent="0.4">
      <c r="B159" s="140" t="s">
        <v>3377</v>
      </c>
      <c r="C159" s="29"/>
      <c r="D159" s="131"/>
      <c r="E159" s="29"/>
      <c r="F159" s="131"/>
      <c r="G159" s="29"/>
      <c r="H159" s="131"/>
      <c r="I159" s="29"/>
      <c r="J159" s="133"/>
      <c r="K159" s="29"/>
      <c r="L159" s="131"/>
      <c r="M159" s="252"/>
      <c r="N159" s="166"/>
      <c r="O159" s="252"/>
      <c r="P159" s="166"/>
      <c r="Q159" s="29"/>
      <c r="R159" s="143"/>
      <c r="S159" s="29"/>
      <c r="T159" s="143"/>
      <c r="U159" s="29"/>
      <c r="V159" s="143"/>
      <c r="W159" s="132"/>
      <c r="X159" s="143"/>
      <c r="Y159" s="132"/>
      <c r="Z159" s="143"/>
      <c r="AA159" s="132"/>
      <c r="AB159" s="143"/>
      <c r="AC159" s="132"/>
      <c r="AD159" s="167"/>
      <c r="AE159" s="132"/>
      <c r="AF159" s="214"/>
      <c r="AG159" s="132"/>
      <c r="AH159" s="131"/>
      <c r="AI159" s="37"/>
      <c r="AJ159" s="133"/>
      <c r="AK159" s="132"/>
      <c r="AL159" s="138"/>
      <c r="AM159" s="132"/>
      <c r="AN159" s="138"/>
      <c r="AO159" s="132"/>
      <c r="AP159" s="138"/>
      <c r="AQ159" s="132"/>
    </row>
    <row r="160" spans="2:43" s="168" customFormat="1" x14ac:dyDescent="0.4">
      <c r="B160" s="140" t="s">
        <v>3378</v>
      </c>
      <c r="C160" s="29"/>
      <c r="D160" s="131"/>
      <c r="E160" s="29"/>
      <c r="F160" s="131"/>
      <c r="G160" s="29"/>
      <c r="H160" s="131"/>
      <c r="I160" s="29"/>
      <c r="J160" s="133"/>
      <c r="K160" s="29"/>
      <c r="L160" s="131"/>
      <c r="M160" s="252"/>
      <c r="N160" s="166"/>
      <c r="O160" s="252"/>
      <c r="P160" s="166"/>
      <c r="Q160" s="29"/>
      <c r="R160" s="143"/>
      <c r="S160" s="29"/>
      <c r="T160" s="143"/>
      <c r="U160" s="29"/>
      <c r="V160" s="143"/>
      <c r="W160" s="132"/>
      <c r="X160" s="143"/>
      <c r="Y160" s="132"/>
      <c r="Z160" s="143"/>
      <c r="AA160" s="132"/>
      <c r="AB160" s="143"/>
      <c r="AC160" s="132"/>
      <c r="AD160" s="167"/>
      <c r="AE160" s="132"/>
      <c r="AF160" s="214"/>
      <c r="AG160" s="132"/>
      <c r="AH160" s="131"/>
      <c r="AI160" s="37"/>
      <c r="AJ160" s="133"/>
      <c r="AK160" s="132"/>
      <c r="AL160" s="138"/>
      <c r="AM160" s="132"/>
      <c r="AN160" s="138"/>
      <c r="AO160" s="132"/>
      <c r="AP160" s="138"/>
      <c r="AQ160" s="132"/>
    </row>
    <row r="161" spans="2:43" s="168" customFormat="1" x14ac:dyDescent="0.4">
      <c r="B161" s="140" t="s">
        <v>3379</v>
      </c>
      <c r="C161" s="29"/>
      <c r="D161" s="131"/>
      <c r="E161" s="29"/>
      <c r="F161" s="131"/>
      <c r="G161" s="29"/>
      <c r="H161" s="131"/>
      <c r="I161" s="29"/>
      <c r="J161" s="133"/>
      <c r="K161" s="29"/>
      <c r="L161" s="131"/>
      <c r="M161" s="252"/>
      <c r="N161" s="166"/>
      <c r="O161" s="252"/>
      <c r="P161" s="166"/>
      <c r="Q161" s="29"/>
      <c r="R161" s="143"/>
      <c r="S161" s="29"/>
      <c r="T161" s="143"/>
      <c r="U161" s="29"/>
      <c r="V161" s="143"/>
      <c r="W161" s="132"/>
      <c r="X161" s="143"/>
      <c r="Y161" s="132"/>
      <c r="Z161" s="143"/>
      <c r="AA161" s="132"/>
      <c r="AB161" s="143"/>
      <c r="AC161" s="132"/>
      <c r="AD161" s="167"/>
      <c r="AE161" s="132"/>
      <c r="AF161" s="214"/>
      <c r="AG161" s="132"/>
      <c r="AH161" s="131"/>
      <c r="AI161" s="37"/>
      <c r="AJ161" s="133"/>
      <c r="AK161" s="132"/>
      <c r="AL161" s="138"/>
      <c r="AM161" s="132"/>
      <c r="AN161" s="138"/>
      <c r="AO161" s="132"/>
      <c r="AP161" s="138"/>
      <c r="AQ161" s="132"/>
    </row>
    <row r="162" spans="2:43" s="168" customFormat="1" x14ac:dyDescent="0.4">
      <c r="B162" s="140" t="s">
        <v>3380</v>
      </c>
      <c r="C162" s="29"/>
      <c r="D162" s="131"/>
      <c r="E162" s="29"/>
      <c r="F162" s="131"/>
      <c r="G162" s="29"/>
      <c r="H162" s="131"/>
      <c r="I162" s="29"/>
      <c r="J162" s="133"/>
      <c r="K162" s="29"/>
      <c r="L162" s="131"/>
      <c r="M162" s="252"/>
      <c r="N162" s="166"/>
      <c r="O162" s="252"/>
      <c r="P162" s="166"/>
      <c r="Q162" s="29"/>
      <c r="R162" s="143"/>
      <c r="S162" s="29"/>
      <c r="T162" s="143"/>
      <c r="U162" s="29"/>
      <c r="V162" s="143"/>
      <c r="W162" s="132"/>
      <c r="X162" s="143"/>
      <c r="Y162" s="132"/>
      <c r="Z162" s="143"/>
      <c r="AA162" s="132"/>
      <c r="AB162" s="143"/>
      <c r="AC162" s="132"/>
      <c r="AD162" s="167"/>
      <c r="AE162" s="132"/>
      <c r="AF162" s="214"/>
      <c r="AG162" s="132"/>
      <c r="AH162" s="131"/>
      <c r="AI162" s="37"/>
      <c r="AJ162" s="133"/>
      <c r="AK162" s="132"/>
      <c r="AL162" s="138"/>
      <c r="AM162" s="132"/>
      <c r="AN162" s="138"/>
      <c r="AO162" s="132"/>
      <c r="AP162" s="138"/>
      <c r="AQ162" s="132"/>
    </row>
    <row r="163" spans="2:43" s="168" customFormat="1" x14ac:dyDescent="0.4">
      <c r="B163" s="140" t="s">
        <v>3381</v>
      </c>
      <c r="C163" s="29"/>
      <c r="D163" s="131"/>
      <c r="E163" s="29"/>
      <c r="F163" s="131"/>
      <c r="G163" s="29"/>
      <c r="H163" s="131"/>
      <c r="I163" s="29"/>
      <c r="J163" s="133"/>
      <c r="K163" s="29"/>
      <c r="L163" s="131"/>
      <c r="M163" s="252"/>
      <c r="N163" s="166"/>
      <c r="O163" s="252"/>
      <c r="P163" s="166"/>
      <c r="Q163" s="29"/>
      <c r="R163" s="143"/>
      <c r="S163" s="29"/>
      <c r="T163" s="143"/>
      <c r="U163" s="29"/>
      <c r="V163" s="143"/>
      <c r="W163" s="132"/>
      <c r="X163" s="143"/>
      <c r="Y163" s="132"/>
      <c r="Z163" s="143"/>
      <c r="AA163" s="132"/>
      <c r="AB163" s="143"/>
      <c r="AC163" s="132"/>
      <c r="AD163" s="167"/>
      <c r="AE163" s="132"/>
      <c r="AF163" s="214"/>
      <c r="AG163" s="132"/>
      <c r="AH163" s="131"/>
      <c r="AI163" s="37"/>
      <c r="AJ163" s="133"/>
      <c r="AK163" s="132"/>
      <c r="AL163" s="138"/>
      <c r="AM163" s="132"/>
      <c r="AN163" s="138"/>
      <c r="AO163" s="132"/>
      <c r="AP163" s="138"/>
      <c r="AQ163" s="132"/>
    </row>
    <row r="164" spans="2:43" s="168" customFormat="1" x14ac:dyDescent="0.4">
      <c r="B164" s="140" t="s">
        <v>3382</v>
      </c>
      <c r="C164" s="29"/>
      <c r="D164" s="131"/>
      <c r="E164" s="29"/>
      <c r="F164" s="131"/>
      <c r="G164" s="29"/>
      <c r="H164" s="131"/>
      <c r="I164" s="29"/>
      <c r="J164" s="133"/>
      <c r="K164" s="29"/>
      <c r="L164" s="131"/>
      <c r="M164" s="252"/>
      <c r="N164" s="166"/>
      <c r="O164" s="252"/>
      <c r="P164" s="166"/>
      <c r="Q164" s="29"/>
      <c r="R164" s="143"/>
      <c r="S164" s="29"/>
      <c r="T164" s="143"/>
      <c r="U164" s="29"/>
      <c r="V164" s="143"/>
      <c r="W164" s="132"/>
      <c r="X164" s="143"/>
      <c r="Y164" s="132"/>
      <c r="Z164" s="143"/>
      <c r="AA164" s="132"/>
      <c r="AB164" s="143"/>
      <c r="AC164" s="132"/>
      <c r="AD164" s="167"/>
      <c r="AE164" s="132"/>
      <c r="AF164" s="214"/>
      <c r="AG164" s="132"/>
      <c r="AH164" s="131"/>
      <c r="AI164" s="37"/>
      <c r="AJ164" s="133"/>
      <c r="AK164" s="132"/>
      <c r="AL164" s="138"/>
      <c r="AM164" s="132"/>
      <c r="AN164" s="138"/>
      <c r="AO164" s="132"/>
      <c r="AP164" s="138"/>
      <c r="AQ164" s="132"/>
    </row>
    <row r="165" spans="2:43" s="168" customFormat="1" x14ac:dyDescent="0.4">
      <c r="B165" s="140" t="s">
        <v>3383</v>
      </c>
      <c r="C165" s="29"/>
      <c r="D165" s="131"/>
      <c r="E165" s="29"/>
      <c r="F165" s="131"/>
      <c r="G165" s="29"/>
      <c r="H165" s="131"/>
      <c r="I165" s="29"/>
      <c r="J165" s="133"/>
      <c r="K165" s="29"/>
      <c r="L165" s="131"/>
      <c r="M165" s="252"/>
      <c r="N165" s="166"/>
      <c r="O165" s="252"/>
      <c r="P165" s="166"/>
      <c r="Q165" s="29"/>
      <c r="R165" s="143"/>
      <c r="S165" s="29"/>
      <c r="T165" s="143"/>
      <c r="U165" s="29"/>
      <c r="V165" s="143"/>
      <c r="W165" s="132"/>
      <c r="X165" s="143"/>
      <c r="Y165" s="132"/>
      <c r="Z165" s="143"/>
      <c r="AA165" s="132"/>
      <c r="AB165" s="143"/>
      <c r="AC165" s="132"/>
      <c r="AD165" s="167"/>
      <c r="AE165" s="132"/>
      <c r="AF165" s="214"/>
      <c r="AG165" s="132"/>
      <c r="AH165" s="131"/>
      <c r="AI165" s="37"/>
      <c r="AJ165" s="133"/>
      <c r="AK165" s="132"/>
      <c r="AL165" s="138"/>
      <c r="AM165" s="132"/>
      <c r="AN165" s="138"/>
      <c r="AO165" s="132"/>
      <c r="AP165" s="138"/>
      <c r="AQ165" s="132"/>
    </row>
    <row r="166" spans="2:43" s="168" customFormat="1" x14ac:dyDescent="0.4">
      <c r="B166" s="140" t="s">
        <v>3384</v>
      </c>
      <c r="C166" s="29"/>
      <c r="D166" s="131"/>
      <c r="E166" s="29"/>
      <c r="F166" s="131"/>
      <c r="G166" s="29"/>
      <c r="H166" s="131"/>
      <c r="I166" s="29"/>
      <c r="J166" s="133"/>
      <c r="K166" s="29"/>
      <c r="L166" s="131"/>
      <c r="M166" s="252"/>
      <c r="N166" s="166"/>
      <c r="O166" s="252"/>
      <c r="P166" s="166"/>
      <c r="Q166" s="29"/>
      <c r="R166" s="143"/>
      <c r="S166" s="29"/>
      <c r="T166" s="143"/>
      <c r="U166" s="29"/>
      <c r="V166" s="143"/>
      <c r="W166" s="132"/>
      <c r="X166" s="143"/>
      <c r="Y166" s="132"/>
      <c r="Z166" s="143"/>
      <c r="AA166" s="132"/>
      <c r="AB166" s="143"/>
      <c r="AC166" s="132"/>
      <c r="AD166" s="167"/>
      <c r="AE166" s="132"/>
      <c r="AF166" s="214"/>
      <c r="AG166" s="132"/>
      <c r="AH166" s="131"/>
      <c r="AI166" s="37"/>
      <c r="AJ166" s="133"/>
      <c r="AK166" s="132"/>
      <c r="AL166" s="138"/>
      <c r="AM166" s="132"/>
      <c r="AN166" s="138"/>
      <c r="AO166" s="132"/>
      <c r="AP166" s="138"/>
      <c r="AQ166" s="132"/>
    </row>
    <row r="167" spans="2:43" s="168" customFormat="1" x14ac:dyDescent="0.4">
      <c r="B167" s="140" t="s">
        <v>3385</v>
      </c>
      <c r="C167" s="29"/>
      <c r="D167" s="131"/>
      <c r="E167" s="29"/>
      <c r="F167" s="131"/>
      <c r="G167" s="29"/>
      <c r="H167" s="131"/>
      <c r="I167" s="29"/>
      <c r="J167" s="133"/>
      <c r="K167" s="29"/>
      <c r="L167" s="131"/>
      <c r="M167" s="252"/>
      <c r="N167" s="166"/>
      <c r="O167" s="252"/>
      <c r="P167" s="166"/>
      <c r="Q167" s="29"/>
      <c r="R167" s="143"/>
      <c r="S167" s="29"/>
      <c r="T167" s="143"/>
      <c r="U167" s="29"/>
      <c r="V167" s="143"/>
      <c r="W167" s="132"/>
      <c r="X167" s="143"/>
      <c r="Y167" s="132"/>
      <c r="Z167" s="143"/>
      <c r="AA167" s="132"/>
      <c r="AB167" s="143"/>
      <c r="AC167" s="132"/>
      <c r="AD167" s="167"/>
      <c r="AE167" s="132"/>
      <c r="AF167" s="214"/>
      <c r="AG167" s="132"/>
      <c r="AH167" s="131"/>
      <c r="AI167" s="37"/>
      <c r="AJ167" s="133"/>
      <c r="AK167" s="132"/>
      <c r="AL167" s="138"/>
      <c r="AM167" s="132"/>
      <c r="AN167" s="138"/>
      <c r="AO167" s="132"/>
      <c r="AP167" s="138"/>
      <c r="AQ167" s="132"/>
    </row>
    <row r="168" spans="2:43" s="168" customFormat="1" x14ac:dyDescent="0.4">
      <c r="B168" s="140" t="s">
        <v>3386</v>
      </c>
      <c r="C168" s="29"/>
      <c r="D168" s="131"/>
      <c r="E168" s="29"/>
      <c r="F168" s="131"/>
      <c r="G168" s="29"/>
      <c r="H168" s="131"/>
      <c r="I168" s="29"/>
      <c r="J168" s="133"/>
      <c r="K168" s="29"/>
      <c r="L168" s="131"/>
      <c r="M168" s="252"/>
      <c r="N168" s="166"/>
      <c r="O168" s="252"/>
      <c r="P168" s="166"/>
      <c r="Q168" s="29"/>
      <c r="R168" s="143"/>
      <c r="S168" s="29"/>
      <c r="T168" s="143"/>
      <c r="U168" s="29"/>
      <c r="V168" s="143"/>
      <c r="W168" s="132"/>
      <c r="X168" s="143"/>
      <c r="Y168" s="132"/>
      <c r="Z168" s="143"/>
      <c r="AA168" s="132"/>
      <c r="AB168" s="143"/>
      <c r="AC168" s="132"/>
      <c r="AD168" s="167"/>
      <c r="AE168" s="132"/>
      <c r="AF168" s="214"/>
      <c r="AG168" s="132"/>
      <c r="AH168" s="131"/>
      <c r="AI168" s="37"/>
      <c r="AJ168" s="133"/>
      <c r="AK168" s="132"/>
      <c r="AL168" s="138"/>
      <c r="AM168" s="132"/>
      <c r="AN168" s="138"/>
      <c r="AO168" s="132"/>
      <c r="AP168" s="138"/>
      <c r="AQ168" s="132"/>
    </row>
    <row r="169" spans="2:43" s="168" customFormat="1" x14ac:dyDescent="0.4">
      <c r="B169" s="140" t="s">
        <v>3387</v>
      </c>
      <c r="C169" s="29"/>
      <c r="D169" s="131"/>
      <c r="E169" s="29"/>
      <c r="F169" s="131"/>
      <c r="G169" s="29"/>
      <c r="H169" s="131"/>
      <c r="I169" s="29"/>
      <c r="J169" s="133"/>
      <c r="K169" s="29"/>
      <c r="L169" s="131"/>
      <c r="M169" s="252"/>
      <c r="N169" s="166"/>
      <c r="O169" s="252"/>
      <c r="P169" s="166"/>
      <c r="Q169" s="29"/>
      <c r="R169" s="143"/>
      <c r="S169" s="29"/>
      <c r="T169" s="143"/>
      <c r="U169" s="29"/>
      <c r="V169" s="143"/>
      <c r="W169" s="132"/>
      <c r="X169" s="143"/>
      <c r="Y169" s="132"/>
      <c r="Z169" s="143"/>
      <c r="AA169" s="132"/>
      <c r="AB169" s="143"/>
      <c r="AC169" s="132"/>
      <c r="AD169" s="167"/>
      <c r="AE169" s="132"/>
      <c r="AF169" s="214"/>
      <c r="AG169" s="132"/>
      <c r="AH169" s="131"/>
      <c r="AI169" s="37"/>
      <c r="AJ169" s="133"/>
      <c r="AK169" s="132"/>
      <c r="AL169" s="138"/>
      <c r="AM169" s="132"/>
      <c r="AN169" s="138"/>
      <c r="AO169" s="132"/>
      <c r="AP169" s="138"/>
      <c r="AQ169" s="132"/>
    </row>
    <row r="170" spans="2:43" s="168" customFormat="1" x14ac:dyDescent="0.4">
      <c r="B170" s="140" t="s">
        <v>3388</v>
      </c>
      <c r="C170" s="29"/>
      <c r="D170" s="131"/>
      <c r="E170" s="29"/>
      <c r="F170" s="131"/>
      <c r="G170" s="29"/>
      <c r="H170" s="131"/>
      <c r="I170" s="29"/>
      <c r="J170" s="133"/>
      <c r="K170" s="29"/>
      <c r="L170" s="131"/>
      <c r="M170" s="252"/>
      <c r="N170" s="166"/>
      <c r="O170" s="252"/>
      <c r="P170" s="166"/>
      <c r="Q170" s="29"/>
      <c r="R170" s="143"/>
      <c r="S170" s="29"/>
      <c r="T170" s="143"/>
      <c r="U170" s="29"/>
      <c r="V170" s="143"/>
      <c r="W170" s="132"/>
      <c r="X170" s="143"/>
      <c r="Y170" s="132"/>
      <c r="Z170" s="143"/>
      <c r="AA170" s="132"/>
      <c r="AB170" s="143"/>
      <c r="AC170" s="132"/>
      <c r="AD170" s="167"/>
      <c r="AE170" s="132"/>
      <c r="AF170" s="214"/>
      <c r="AG170" s="132"/>
      <c r="AH170" s="131"/>
      <c r="AI170" s="37"/>
      <c r="AJ170" s="133"/>
      <c r="AK170" s="132"/>
      <c r="AL170" s="138"/>
      <c r="AM170" s="132"/>
      <c r="AN170" s="138"/>
      <c r="AO170" s="132"/>
      <c r="AP170" s="138"/>
      <c r="AQ170" s="132"/>
    </row>
    <row r="171" spans="2:43" s="168" customFormat="1" x14ac:dyDescent="0.4">
      <c r="B171" s="140" t="s">
        <v>3389</v>
      </c>
      <c r="C171" s="29"/>
      <c r="D171" s="131"/>
      <c r="E171" s="29"/>
      <c r="F171" s="131"/>
      <c r="G171" s="29"/>
      <c r="H171" s="131"/>
      <c r="I171" s="29"/>
      <c r="J171" s="133"/>
      <c r="K171" s="29"/>
      <c r="L171" s="131"/>
      <c r="M171" s="252"/>
      <c r="N171" s="166"/>
      <c r="O171" s="252"/>
      <c r="P171" s="166"/>
      <c r="Q171" s="29"/>
      <c r="R171" s="143"/>
      <c r="S171" s="29"/>
      <c r="T171" s="143"/>
      <c r="U171" s="29"/>
      <c r="V171" s="143"/>
      <c r="W171" s="132"/>
      <c r="X171" s="143"/>
      <c r="Y171" s="132"/>
      <c r="Z171" s="143"/>
      <c r="AA171" s="132"/>
      <c r="AB171" s="143"/>
      <c r="AC171" s="132"/>
      <c r="AD171" s="167"/>
      <c r="AE171" s="132"/>
      <c r="AF171" s="214"/>
      <c r="AG171" s="132"/>
      <c r="AH171" s="131"/>
      <c r="AI171" s="37"/>
      <c r="AJ171" s="133"/>
      <c r="AK171" s="132"/>
      <c r="AL171" s="138"/>
      <c r="AM171" s="132"/>
      <c r="AN171" s="138"/>
      <c r="AO171" s="132"/>
      <c r="AP171" s="138"/>
      <c r="AQ171" s="132"/>
    </row>
    <row r="172" spans="2:43" s="168" customFormat="1" x14ac:dyDescent="0.4">
      <c r="B172" s="140" t="s">
        <v>3390</v>
      </c>
      <c r="C172" s="29"/>
      <c r="D172" s="131"/>
      <c r="E172" s="29"/>
      <c r="F172" s="131"/>
      <c r="G172" s="29"/>
      <c r="H172" s="131"/>
      <c r="I172" s="29"/>
      <c r="J172" s="133"/>
      <c r="K172" s="29"/>
      <c r="L172" s="131"/>
      <c r="M172" s="252"/>
      <c r="N172" s="166"/>
      <c r="O172" s="252"/>
      <c r="P172" s="166"/>
      <c r="Q172" s="29"/>
      <c r="R172" s="143"/>
      <c r="S172" s="29"/>
      <c r="T172" s="143"/>
      <c r="U172" s="29"/>
      <c r="V172" s="143"/>
      <c r="W172" s="132"/>
      <c r="X172" s="143"/>
      <c r="Y172" s="132"/>
      <c r="Z172" s="143"/>
      <c r="AA172" s="132"/>
      <c r="AB172" s="143"/>
      <c r="AC172" s="132"/>
      <c r="AD172" s="167"/>
      <c r="AE172" s="132"/>
      <c r="AF172" s="214"/>
      <c r="AG172" s="132"/>
      <c r="AH172" s="131"/>
      <c r="AI172" s="37"/>
      <c r="AJ172" s="133"/>
      <c r="AK172" s="132"/>
      <c r="AL172" s="138"/>
      <c r="AM172" s="132"/>
      <c r="AN172" s="138"/>
      <c r="AO172" s="132"/>
      <c r="AP172" s="138"/>
      <c r="AQ172" s="132"/>
    </row>
    <row r="173" spans="2:43" s="168" customFormat="1" x14ac:dyDescent="0.4">
      <c r="B173" s="140" t="s">
        <v>3391</v>
      </c>
      <c r="C173" s="29"/>
      <c r="D173" s="131"/>
      <c r="E173" s="29"/>
      <c r="F173" s="131"/>
      <c r="G173" s="29"/>
      <c r="H173" s="131"/>
      <c r="I173" s="29"/>
      <c r="J173" s="133"/>
      <c r="K173" s="29"/>
      <c r="L173" s="131"/>
      <c r="M173" s="252"/>
      <c r="N173" s="166"/>
      <c r="O173" s="252"/>
      <c r="P173" s="166"/>
      <c r="Q173" s="29"/>
      <c r="R173" s="143"/>
      <c r="S173" s="29"/>
      <c r="T173" s="143"/>
      <c r="U173" s="29"/>
      <c r="V173" s="143"/>
      <c r="W173" s="132"/>
      <c r="X173" s="143"/>
      <c r="Y173" s="132"/>
      <c r="Z173" s="143"/>
      <c r="AA173" s="132"/>
      <c r="AB173" s="143"/>
      <c r="AC173" s="132"/>
      <c r="AD173" s="167"/>
      <c r="AE173" s="132"/>
      <c r="AF173" s="214"/>
      <c r="AG173" s="132"/>
      <c r="AH173" s="131"/>
      <c r="AI173" s="37"/>
      <c r="AJ173" s="133"/>
      <c r="AK173" s="132"/>
      <c r="AL173" s="138"/>
      <c r="AM173" s="132"/>
      <c r="AN173" s="138"/>
      <c r="AO173" s="132"/>
      <c r="AP173" s="138"/>
      <c r="AQ173" s="132"/>
    </row>
    <row r="174" spans="2:43" s="168" customFormat="1" x14ac:dyDescent="0.4">
      <c r="B174" s="140" t="s">
        <v>3392</v>
      </c>
      <c r="C174" s="29"/>
      <c r="D174" s="131"/>
      <c r="E174" s="29"/>
      <c r="F174" s="131"/>
      <c r="G174" s="29"/>
      <c r="H174" s="131"/>
      <c r="I174" s="29"/>
      <c r="J174" s="133"/>
      <c r="K174" s="29"/>
      <c r="L174" s="131"/>
      <c r="M174" s="252"/>
      <c r="N174" s="166"/>
      <c r="O174" s="252"/>
      <c r="P174" s="166"/>
      <c r="Q174" s="29"/>
      <c r="R174" s="143"/>
      <c r="S174" s="29"/>
      <c r="T174" s="143"/>
      <c r="U174" s="29"/>
      <c r="V174" s="143"/>
      <c r="W174" s="132"/>
      <c r="X174" s="143"/>
      <c r="Y174" s="132"/>
      <c r="Z174" s="143"/>
      <c r="AA174" s="132"/>
      <c r="AB174" s="143"/>
      <c r="AC174" s="132"/>
      <c r="AD174" s="167"/>
      <c r="AE174" s="132"/>
      <c r="AF174" s="214"/>
      <c r="AG174" s="132"/>
      <c r="AH174" s="131"/>
      <c r="AI174" s="37"/>
      <c r="AJ174" s="133"/>
      <c r="AK174" s="132"/>
      <c r="AL174" s="138"/>
      <c r="AM174" s="132"/>
      <c r="AN174" s="138"/>
      <c r="AO174" s="132"/>
      <c r="AP174" s="138"/>
      <c r="AQ174" s="132"/>
    </row>
    <row r="175" spans="2:43" s="168" customFormat="1" x14ac:dyDescent="0.4">
      <c r="B175" s="140" t="s">
        <v>3393</v>
      </c>
      <c r="C175" s="29"/>
      <c r="D175" s="131"/>
      <c r="E175" s="29"/>
      <c r="F175" s="131"/>
      <c r="G175" s="29"/>
      <c r="H175" s="131"/>
      <c r="I175" s="29"/>
      <c r="J175" s="133"/>
      <c r="K175" s="29"/>
      <c r="L175" s="131"/>
      <c r="M175" s="252"/>
      <c r="N175" s="166"/>
      <c r="O175" s="252"/>
      <c r="P175" s="166"/>
      <c r="Q175" s="29"/>
      <c r="R175" s="143"/>
      <c r="S175" s="29"/>
      <c r="T175" s="143"/>
      <c r="U175" s="29"/>
      <c r="V175" s="143"/>
      <c r="W175" s="132"/>
      <c r="X175" s="143"/>
      <c r="Y175" s="132"/>
      <c r="Z175" s="143"/>
      <c r="AA175" s="132"/>
      <c r="AB175" s="143"/>
      <c r="AC175" s="132"/>
      <c r="AD175" s="167"/>
      <c r="AE175" s="132"/>
      <c r="AF175" s="214"/>
      <c r="AG175" s="132"/>
      <c r="AH175" s="131"/>
      <c r="AI175" s="37"/>
      <c r="AJ175" s="133"/>
      <c r="AK175" s="132"/>
      <c r="AL175" s="138"/>
      <c r="AM175" s="132"/>
      <c r="AN175" s="138"/>
      <c r="AO175" s="132"/>
      <c r="AP175" s="138"/>
      <c r="AQ175" s="132"/>
    </row>
    <row r="176" spans="2:43" s="168" customFormat="1" x14ac:dyDescent="0.4">
      <c r="B176" s="140" t="s">
        <v>3394</v>
      </c>
      <c r="C176" s="29"/>
      <c r="D176" s="131"/>
      <c r="E176" s="29"/>
      <c r="F176" s="131"/>
      <c r="G176" s="29"/>
      <c r="H176" s="131"/>
      <c r="I176" s="29"/>
      <c r="J176" s="133"/>
      <c r="K176" s="29"/>
      <c r="L176" s="131"/>
      <c r="M176" s="252"/>
      <c r="N176" s="166"/>
      <c r="O176" s="252"/>
      <c r="P176" s="166"/>
      <c r="Q176" s="29"/>
      <c r="R176" s="143"/>
      <c r="S176" s="29"/>
      <c r="T176" s="143"/>
      <c r="U176" s="29"/>
      <c r="V176" s="143"/>
      <c r="W176" s="132"/>
      <c r="X176" s="143"/>
      <c r="Y176" s="132"/>
      <c r="Z176" s="143"/>
      <c r="AA176" s="132"/>
      <c r="AB176" s="143"/>
      <c r="AC176" s="132"/>
      <c r="AD176" s="167"/>
      <c r="AE176" s="132"/>
      <c r="AF176" s="214"/>
      <c r="AG176" s="132"/>
      <c r="AH176" s="131"/>
      <c r="AI176" s="37"/>
      <c r="AJ176" s="133"/>
      <c r="AK176" s="132"/>
      <c r="AL176" s="138"/>
      <c r="AM176" s="132"/>
      <c r="AN176" s="138"/>
      <c r="AO176" s="132"/>
      <c r="AP176" s="138"/>
      <c r="AQ176" s="132"/>
    </row>
    <row r="177" spans="2:43" s="168" customFormat="1" x14ac:dyDescent="0.4">
      <c r="B177" s="140" t="s">
        <v>3395</v>
      </c>
      <c r="C177" s="29"/>
      <c r="D177" s="131"/>
      <c r="E177" s="29"/>
      <c r="F177" s="131"/>
      <c r="G177" s="29"/>
      <c r="H177" s="131"/>
      <c r="I177" s="29"/>
      <c r="J177" s="133"/>
      <c r="K177" s="29"/>
      <c r="L177" s="131"/>
      <c r="M177" s="252"/>
      <c r="N177" s="166"/>
      <c r="O177" s="252"/>
      <c r="P177" s="166"/>
      <c r="Q177" s="29"/>
      <c r="R177" s="143"/>
      <c r="S177" s="29"/>
      <c r="T177" s="143"/>
      <c r="U177" s="29"/>
      <c r="V177" s="143"/>
      <c r="W177" s="132"/>
      <c r="X177" s="143"/>
      <c r="Y177" s="132"/>
      <c r="Z177" s="143"/>
      <c r="AA177" s="132"/>
      <c r="AB177" s="143"/>
      <c r="AC177" s="132"/>
      <c r="AD177" s="167"/>
      <c r="AE177" s="132"/>
      <c r="AF177" s="214"/>
      <c r="AG177" s="132"/>
      <c r="AH177" s="131"/>
      <c r="AI177" s="37"/>
      <c r="AJ177" s="133"/>
      <c r="AK177" s="132"/>
      <c r="AL177" s="138"/>
      <c r="AM177" s="132"/>
      <c r="AN177" s="138"/>
      <c r="AO177" s="132"/>
      <c r="AP177" s="138"/>
      <c r="AQ177" s="132"/>
    </row>
    <row r="178" spans="2:43" s="168" customFormat="1" x14ac:dyDescent="0.4">
      <c r="B178" s="140" t="s">
        <v>3396</v>
      </c>
      <c r="C178" s="29"/>
      <c r="D178" s="131"/>
      <c r="E178" s="29"/>
      <c r="F178" s="131"/>
      <c r="G178" s="29"/>
      <c r="H178" s="131"/>
      <c r="I178" s="29"/>
      <c r="J178" s="133"/>
      <c r="K178" s="29"/>
      <c r="L178" s="131"/>
      <c r="M178" s="252"/>
      <c r="N178" s="166"/>
      <c r="O178" s="252"/>
      <c r="P178" s="166"/>
      <c r="Q178" s="29"/>
      <c r="R178" s="143"/>
      <c r="S178" s="29"/>
      <c r="T178" s="143"/>
      <c r="U178" s="29"/>
      <c r="V178" s="143"/>
      <c r="W178" s="132"/>
      <c r="X178" s="143"/>
      <c r="Y178" s="132"/>
      <c r="Z178" s="143"/>
      <c r="AA178" s="132"/>
      <c r="AB178" s="143"/>
      <c r="AC178" s="132"/>
      <c r="AD178" s="167"/>
      <c r="AE178" s="132"/>
      <c r="AF178" s="214"/>
      <c r="AG178" s="132"/>
      <c r="AH178" s="131"/>
      <c r="AI178" s="37"/>
      <c r="AJ178" s="133"/>
      <c r="AK178" s="132"/>
      <c r="AL178" s="138"/>
      <c r="AM178" s="132"/>
      <c r="AN178" s="138"/>
      <c r="AO178" s="132"/>
      <c r="AP178" s="138"/>
      <c r="AQ178" s="132"/>
    </row>
    <row r="179" spans="2:43" s="168" customFormat="1" x14ac:dyDescent="0.4">
      <c r="B179" s="140" t="s">
        <v>3397</v>
      </c>
      <c r="C179" s="29"/>
      <c r="D179" s="131"/>
      <c r="E179" s="29"/>
      <c r="F179" s="131"/>
      <c r="G179" s="29"/>
      <c r="H179" s="131"/>
      <c r="I179" s="29"/>
      <c r="J179" s="133"/>
      <c r="K179" s="29"/>
      <c r="L179" s="131"/>
      <c r="M179" s="252"/>
      <c r="N179" s="166"/>
      <c r="O179" s="252"/>
      <c r="P179" s="166"/>
      <c r="Q179" s="29"/>
      <c r="R179" s="143"/>
      <c r="S179" s="29"/>
      <c r="T179" s="143"/>
      <c r="U179" s="29"/>
      <c r="V179" s="143"/>
      <c r="W179" s="132"/>
      <c r="X179" s="143"/>
      <c r="Y179" s="132"/>
      <c r="Z179" s="143"/>
      <c r="AA179" s="132"/>
      <c r="AB179" s="143"/>
      <c r="AC179" s="132"/>
      <c r="AD179" s="167"/>
      <c r="AE179" s="132"/>
      <c r="AF179" s="214"/>
      <c r="AG179" s="132"/>
      <c r="AH179" s="131"/>
      <c r="AI179" s="37"/>
      <c r="AJ179" s="133"/>
      <c r="AK179" s="132"/>
      <c r="AL179" s="138"/>
      <c r="AM179" s="132"/>
      <c r="AN179" s="138"/>
      <c r="AO179" s="132"/>
      <c r="AP179" s="138"/>
      <c r="AQ179" s="132"/>
    </row>
    <row r="180" spans="2:43" s="168" customFormat="1" x14ac:dyDescent="0.4">
      <c r="B180" s="140" t="s">
        <v>3398</v>
      </c>
      <c r="C180" s="29"/>
      <c r="D180" s="131"/>
      <c r="E180" s="29"/>
      <c r="F180" s="131"/>
      <c r="G180" s="29"/>
      <c r="H180" s="131"/>
      <c r="I180" s="29"/>
      <c r="J180" s="133"/>
      <c r="K180" s="29"/>
      <c r="L180" s="131"/>
      <c r="M180" s="252"/>
      <c r="N180" s="166"/>
      <c r="O180" s="252"/>
      <c r="P180" s="166"/>
      <c r="Q180" s="29"/>
      <c r="R180" s="143"/>
      <c r="S180" s="29"/>
      <c r="T180" s="143"/>
      <c r="U180" s="29"/>
      <c r="V180" s="143"/>
      <c r="W180" s="132"/>
      <c r="X180" s="143"/>
      <c r="Y180" s="132"/>
      <c r="Z180" s="143"/>
      <c r="AA180" s="132"/>
      <c r="AB180" s="143"/>
      <c r="AC180" s="132"/>
      <c r="AD180" s="167"/>
      <c r="AE180" s="132"/>
      <c r="AF180" s="214"/>
      <c r="AG180" s="132"/>
      <c r="AH180" s="131"/>
      <c r="AI180" s="37"/>
      <c r="AJ180" s="133"/>
      <c r="AK180" s="132"/>
      <c r="AL180" s="138"/>
      <c r="AM180" s="132"/>
      <c r="AN180" s="138"/>
      <c r="AO180" s="132"/>
      <c r="AP180" s="138"/>
      <c r="AQ180" s="132"/>
    </row>
    <row r="181" spans="2:43" s="168" customFormat="1" x14ac:dyDescent="0.4">
      <c r="B181" s="140" t="s">
        <v>3399</v>
      </c>
      <c r="C181" s="29"/>
      <c r="D181" s="131"/>
      <c r="E181" s="29"/>
      <c r="F181" s="131"/>
      <c r="G181" s="29"/>
      <c r="H181" s="131"/>
      <c r="I181" s="29"/>
      <c r="J181" s="133"/>
      <c r="K181" s="29"/>
      <c r="L181" s="131"/>
      <c r="M181" s="252"/>
      <c r="N181" s="166"/>
      <c r="O181" s="252"/>
      <c r="P181" s="166"/>
      <c r="Q181" s="29"/>
      <c r="R181" s="143"/>
      <c r="S181" s="29"/>
      <c r="T181" s="143"/>
      <c r="U181" s="29"/>
      <c r="V181" s="143"/>
      <c r="W181" s="132"/>
      <c r="X181" s="143"/>
      <c r="Y181" s="132"/>
      <c r="Z181" s="143"/>
      <c r="AA181" s="132"/>
      <c r="AB181" s="143"/>
      <c r="AC181" s="132"/>
      <c r="AD181" s="167"/>
      <c r="AE181" s="132"/>
      <c r="AF181" s="214"/>
      <c r="AG181" s="132"/>
      <c r="AH181" s="131"/>
      <c r="AI181" s="37"/>
      <c r="AJ181" s="133"/>
      <c r="AK181" s="132"/>
      <c r="AL181" s="138"/>
      <c r="AM181" s="132"/>
      <c r="AN181" s="138"/>
      <c r="AO181" s="132"/>
      <c r="AP181" s="138"/>
      <c r="AQ181" s="132"/>
    </row>
    <row r="182" spans="2:43" s="168" customFormat="1" x14ac:dyDescent="0.4">
      <c r="B182" s="140" t="s">
        <v>3400</v>
      </c>
      <c r="C182" s="29"/>
      <c r="D182" s="131"/>
      <c r="E182" s="29"/>
      <c r="F182" s="131"/>
      <c r="G182" s="29"/>
      <c r="H182" s="131"/>
      <c r="I182" s="29"/>
      <c r="J182" s="133"/>
      <c r="K182" s="29"/>
      <c r="L182" s="131"/>
      <c r="M182" s="252"/>
      <c r="N182" s="166"/>
      <c r="O182" s="252"/>
      <c r="P182" s="166"/>
      <c r="Q182" s="29"/>
      <c r="R182" s="143"/>
      <c r="S182" s="29"/>
      <c r="T182" s="143"/>
      <c r="U182" s="29"/>
      <c r="V182" s="143"/>
      <c r="W182" s="132"/>
      <c r="X182" s="143"/>
      <c r="Y182" s="132"/>
      <c r="Z182" s="143"/>
      <c r="AA182" s="132"/>
      <c r="AB182" s="143"/>
      <c r="AC182" s="132"/>
      <c r="AD182" s="167"/>
      <c r="AE182" s="132"/>
      <c r="AF182" s="214"/>
      <c r="AG182" s="132"/>
      <c r="AH182" s="131"/>
      <c r="AI182" s="37"/>
      <c r="AJ182" s="133"/>
      <c r="AK182" s="132"/>
      <c r="AL182" s="138"/>
      <c r="AM182" s="132"/>
      <c r="AN182" s="138"/>
      <c r="AO182" s="132"/>
      <c r="AP182" s="138"/>
      <c r="AQ182" s="132"/>
    </row>
    <row r="183" spans="2:43" s="168" customFormat="1" x14ac:dyDescent="0.4">
      <c r="B183" s="140" t="s">
        <v>3401</v>
      </c>
      <c r="C183" s="29"/>
      <c r="D183" s="131"/>
      <c r="E183" s="29"/>
      <c r="F183" s="131"/>
      <c r="G183" s="29"/>
      <c r="H183" s="131"/>
      <c r="I183" s="29"/>
      <c r="J183" s="133"/>
      <c r="K183" s="29"/>
      <c r="L183" s="131"/>
      <c r="M183" s="252"/>
      <c r="N183" s="166"/>
      <c r="O183" s="252"/>
      <c r="P183" s="166"/>
      <c r="Q183" s="29"/>
      <c r="R183" s="143"/>
      <c r="S183" s="29"/>
      <c r="T183" s="143"/>
      <c r="U183" s="29"/>
      <c r="V183" s="143"/>
      <c r="W183" s="132"/>
      <c r="X183" s="143"/>
      <c r="Y183" s="132"/>
      <c r="Z183" s="143"/>
      <c r="AA183" s="132"/>
      <c r="AB183" s="143"/>
      <c r="AC183" s="132"/>
      <c r="AD183" s="167"/>
      <c r="AE183" s="132"/>
      <c r="AF183" s="214"/>
      <c r="AG183" s="132"/>
      <c r="AH183" s="131"/>
      <c r="AI183" s="37"/>
      <c r="AJ183" s="133"/>
      <c r="AK183" s="132"/>
      <c r="AL183" s="138"/>
      <c r="AM183" s="132"/>
      <c r="AN183" s="138"/>
      <c r="AO183" s="132"/>
      <c r="AP183" s="138"/>
      <c r="AQ183" s="132"/>
    </row>
    <row r="184" spans="2:43" s="168" customFormat="1" x14ac:dyDescent="0.4">
      <c r="B184" s="140" t="s">
        <v>3402</v>
      </c>
      <c r="C184" s="29"/>
      <c r="D184" s="131"/>
      <c r="E184" s="29"/>
      <c r="F184" s="131"/>
      <c r="G184" s="29"/>
      <c r="H184" s="131"/>
      <c r="I184" s="29"/>
      <c r="J184" s="133"/>
      <c r="K184" s="29"/>
      <c r="L184" s="131"/>
      <c r="M184" s="252"/>
      <c r="N184" s="166"/>
      <c r="O184" s="252"/>
      <c r="P184" s="166"/>
      <c r="Q184" s="29"/>
      <c r="R184" s="143"/>
      <c r="S184" s="29"/>
      <c r="T184" s="143"/>
      <c r="U184" s="29"/>
      <c r="V184" s="143"/>
      <c r="W184" s="132"/>
      <c r="X184" s="143"/>
      <c r="Y184" s="132"/>
      <c r="Z184" s="143"/>
      <c r="AA184" s="132"/>
      <c r="AB184" s="143"/>
      <c r="AC184" s="132"/>
      <c r="AD184" s="167"/>
      <c r="AE184" s="132"/>
      <c r="AF184" s="214"/>
      <c r="AG184" s="132"/>
      <c r="AH184" s="131"/>
      <c r="AI184" s="37"/>
      <c r="AJ184" s="133"/>
      <c r="AK184" s="132"/>
      <c r="AL184" s="138"/>
      <c r="AM184" s="132"/>
      <c r="AN184" s="138"/>
      <c r="AO184" s="132"/>
      <c r="AP184" s="138"/>
      <c r="AQ184" s="132"/>
    </row>
    <row r="185" spans="2:43" s="168" customFormat="1" x14ac:dyDescent="0.4">
      <c r="B185" s="140" t="s">
        <v>3403</v>
      </c>
      <c r="C185" s="29"/>
      <c r="D185" s="131"/>
      <c r="E185" s="29"/>
      <c r="F185" s="131"/>
      <c r="G185" s="29"/>
      <c r="H185" s="131"/>
      <c r="I185" s="29"/>
      <c r="J185" s="133"/>
      <c r="K185" s="29"/>
      <c r="L185" s="131"/>
      <c r="M185" s="252"/>
      <c r="N185" s="166"/>
      <c r="O185" s="252"/>
      <c r="P185" s="166"/>
      <c r="Q185" s="29"/>
      <c r="R185" s="143"/>
      <c r="S185" s="29"/>
      <c r="T185" s="143"/>
      <c r="U185" s="29"/>
      <c r="V185" s="143"/>
      <c r="W185" s="132"/>
      <c r="X185" s="143"/>
      <c r="Y185" s="132"/>
      <c r="Z185" s="143"/>
      <c r="AA185" s="132"/>
      <c r="AB185" s="143"/>
      <c r="AC185" s="132"/>
      <c r="AD185" s="167"/>
      <c r="AE185" s="132"/>
      <c r="AF185" s="214"/>
      <c r="AG185" s="132"/>
      <c r="AH185" s="131"/>
      <c r="AI185" s="37"/>
      <c r="AJ185" s="133"/>
      <c r="AK185" s="132"/>
      <c r="AL185" s="138"/>
      <c r="AM185" s="132"/>
      <c r="AN185" s="138"/>
      <c r="AO185" s="132"/>
      <c r="AP185" s="138"/>
      <c r="AQ185" s="132"/>
    </row>
    <row r="186" spans="2:43" s="168" customFormat="1" x14ac:dyDescent="0.4">
      <c r="B186" s="140" t="s">
        <v>3404</v>
      </c>
      <c r="C186" s="29"/>
      <c r="D186" s="131"/>
      <c r="E186" s="29"/>
      <c r="F186" s="131"/>
      <c r="G186" s="29"/>
      <c r="H186" s="131"/>
      <c r="I186" s="29"/>
      <c r="J186" s="133"/>
      <c r="K186" s="29"/>
      <c r="L186" s="131"/>
      <c r="M186" s="252"/>
      <c r="N186" s="166"/>
      <c r="O186" s="252"/>
      <c r="P186" s="166"/>
      <c r="Q186" s="29"/>
      <c r="R186" s="143"/>
      <c r="S186" s="29"/>
      <c r="T186" s="143"/>
      <c r="U186" s="29"/>
      <c r="V186" s="143"/>
      <c r="W186" s="132"/>
      <c r="X186" s="143"/>
      <c r="Y186" s="132"/>
      <c r="Z186" s="143"/>
      <c r="AA186" s="132"/>
      <c r="AB186" s="143"/>
      <c r="AC186" s="132"/>
      <c r="AD186" s="167"/>
      <c r="AE186" s="132"/>
      <c r="AF186" s="214"/>
      <c r="AG186" s="132"/>
      <c r="AH186" s="131"/>
      <c r="AI186" s="37"/>
      <c r="AJ186" s="133"/>
      <c r="AK186" s="132"/>
      <c r="AL186" s="138"/>
      <c r="AM186" s="132"/>
      <c r="AN186" s="138"/>
      <c r="AO186" s="132"/>
      <c r="AP186" s="138"/>
      <c r="AQ186" s="132"/>
    </row>
    <row r="187" spans="2:43" s="168" customFormat="1" x14ac:dyDescent="0.4">
      <c r="B187" s="140" t="s">
        <v>3405</v>
      </c>
      <c r="C187" s="29"/>
      <c r="D187" s="131"/>
      <c r="E187" s="29"/>
      <c r="F187" s="131"/>
      <c r="G187" s="29"/>
      <c r="H187" s="131"/>
      <c r="I187" s="29"/>
      <c r="J187" s="133"/>
      <c r="K187" s="29"/>
      <c r="L187" s="131"/>
      <c r="M187" s="252"/>
      <c r="N187" s="166"/>
      <c r="O187" s="252"/>
      <c r="P187" s="166"/>
      <c r="Q187" s="29"/>
      <c r="R187" s="143"/>
      <c r="S187" s="29"/>
      <c r="T187" s="143"/>
      <c r="U187" s="29"/>
      <c r="V187" s="143"/>
      <c r="W187" s="132"/>
      <c r="X187" s="143"/>
      <c r="Y187" s="132"/>
      <c r="Z187" s="143"/>
      <c r="AA187" s="132"/>
      <c r="AB187" s="143"/>
      <c r="AC187" s="132"/>
      <c r="AD187" s="167"/>
      <c r="AE187" s="132"/>
      <c r="AF187" s="214"/>
      <c r="AG187" s="132"/>
      <c r="AH187" s="131"/>
      <c r="AI187" s="37"/>
      <c r="AJ187" s="133"/>
      <c r="AK187" s="132"/>
      <c r="AL187" s="138"/>
      <c r="AM187" s="132"/>
      <c r="AN187" s="138"/>
      <c r="AO187" s="132"/>
      <c r="AP187" s="138"/>
      <c r="AQ187" s="132"/>
    </row>
    <row r="188" spans="2:43" s="168" customFormat="1" x14ac:dyDescent="0.4">
      <c r="B188" s="140" t="s">
        <v>3406</v>
      </c>
      <c r="C188" s="29"/>
      <c r="D188" s="131"/>
      <c r="E188" s="29"/>
      <c r="F188" s="131"/>
      <c r="G188" s="29"/>
      <c r="H188" s="131"/>
      <c r="I188" s="29"/>
      <c r="J188" s="133"/>
      <c r="K188" s="29"/>
      <c r="L188" s="131"/>
      <c r="M188" s="252"/>
      <c r="N188" s="166"/>
      <c r="O188" s="252"/>
      <c r="P188" s="166"/>
      <c r="Q188" s="29"/>
      <c r="R188" s="143"/>
      <c r="S188" s="29"/>
      <c r="T188" s="143"/>
      <c r="U188" s="29"/>
      <c r="V188" s="143"/>
      <c r="W188" s="132"/>
      <c r="X188" s="143"/>
      <c r="Y188" s="132"/>
      <c r="Z188" s="143"/>
      <c r="AA188" s="132"/>
      <c r="AB188" s="143"/>
      <c r="AC188" s="132"/>
      <c r="AD188" s="167"/>
      <c r="AE188" s="132"/>
      <c r="AF188" s="214"/>
      <c r="AG188" s="132"/>
      <c r="AH188" s="131"/>
      <c r="AI188" s="37"/>
      <c r="AJ188" s="133"/>
      <c r="AK188" s="132"/>
      <c r="AL188" s="138"/>
      <c r="AM188" s="132"/>
      <c r="AN188" s="138"/>
      <c r="AO188" s="132"/>
      <c r="AP188" s="138"/>
      <c r="AQ188" s="132"/>
    </row>
    <row r="189" spans="2:43" s="168" customFormat="1" x14ac:dyDescent="0.4">
      <c r="B189" s="140" t="s">
        <v>3407</v>
      </c>
      <c r="C189" s="29"/>
      <c r="D189" s="131"/>
      <c r="E189" s="29"/>
      <c r="F189" s="131"/>
      <c r="G189" s="29"/>
      <c r="H189" s="131"/>
      <c r="I189" s="29"/>
      <c r="J189" s="133"/>
      <c r="K189" s="29"/>
      <c r="L189" s="131"/>
      <c r="M189" s="252"/>
      <c r="N189" s="166"/>
      <c r="O189" s="252"/>
      <c r="P189" s="166"/>
      <c r="Q189" s="29"/>
      <c r="R189" s="143"/>
      <c r="S189" s="29"/>
      <c r="T189" s="143"/>
      <c r="U189" s="29"/>
      <c r="V189" s="143"/>
      <c r="W189" s="132"/>
      <c r="X189" s="143"/>
      <c r="Y189" s="132"/>
      <c r="Z189" s="143"/>
      <c r="AA189" s="132"/>
      <c r="AB189" s="143"/>
      <c r="AC189" s="132"/>
      <c r="AD189" s="167"/>
      <c r="AE189" s="132"/>
      <c r="AF189" s="214"/>
      <c r="AG189" s="132"/>
      <c r="AH189" s="131"/>
      <c r="AI189" s="37"/>
      <c r="AJ189" s="133"/>
      <c r="AK189" s="132"/>
      <c r="AL189" s="138"/>
      <c r="AM189" s="132"/>
      <c r="AN189" s="138"/>
      <c r="AO189" s="132"/>
      <c r="AP189" s="138"/>
      <c r="AQ189" s="132"/>
    </row>
    <row r="190" spans="2:43" s="168" customFormat="1" x14ac:dyDescent="0.4">
      <c r="B190" s="140" t="s">
        <v>3408</v>
      </c>
      <c r="C190" s="29"/>
      <c r="D190" s="131"/>
      <c r="E190" s="29"/>
      <c r="F190" s="131"/>
      <c r="G190" s="29"/>
      <c r="H190" s="131"/>
      <c r="I190" s="29"/>
      <c r="J190" s="133"/>
      <c r="K190" s="29"/>
      <c r="L190" s="131"/>
      <c r="M190" s="252"/>
      <c r="N190" s="166"/>
      <c r="O190" s="252"/>
      <c r="P190" s="166"/>
      <c r="Q190" s="29"/>
      <c r="R190" s="143"/>
      <c r="S190" s="29"/>
      <c r="T190" s="143"/>
      <c r="U190" s="29"/>
      <c r="V190" s="143"/>
      <c r="W190" s="132"/>
      <c r="X190" s="143"/>
      <c r="Y190" s="132"/>
      <c r="Z190" s="143"/>
      <c r="AA190" s="132"/>
      <c r="AB190" s="143"/>
      <c r="AC190" s="132"/>
      <c r="AD190" s="167"/>
      <c r="AE190" s="132"/>
      <c r="AF190" s="214"/>
      <c r="AG190" s="132"/>
      <c r="AH190" s="131"/>
      <c r="AI190" s="37"/>
      <c r="AJ190" s="133"/>
      <c r="AK190" s="132"/>
      <c r="AL190" s="138"/>
      <c r="AM190" s="132"/>
      <c r="AN190" s="138"/>
      <c r="AO190" s="132"/>
      <c r="AP190" s="138"/>
      <c r="AQ190" s="132"/>
    </row>
    <row r="191" spans="2:43" s="168" customFormat="1" x14ac:dyDescent="0.4">
      <c r="B191" s="140" t="s">
        <v>3409</v>
      </c>
      <c r="C191" s="29"/>
      <c r="D191" s="131"/>
      <c r="E191" s="29"/>
      <c r="F191" s="131"/>
      <c r="G191" s="29"/>
      <c r="H191" s="131"/>
      <c r="I191" s="29"/>
      <c r="J191" s="133"/>
      <c r="K191" s="29"/>
      <c r="L191" s="131"/>
      <c r="M191" s="252"/>
      <c r="N191" s="166"/>
      <c r="O191" s="252"/>
      <c r="P191" s="166"/>
      <c r="Q191" s="29"/>
      <c r="R191" s="143"/>
      <c r="S191" s="29"/>
      <c r="T191" s="143"/>
      <c r="U191" s="29"/>
      <c r="V191" s="143"/>
      <c r="W191" s="132"/>
      <c r="X191" s="143"/>
      <c r="Y191" s="132"/>
      <c r="Z191" s="143"/>
      <c r="AA191" s="132"/>
      <c r="AB191" s="143"/>
      <c r="AC191" s="132"/>
      <c r="AD191" s="167"/>
      <c r="AE191" s="132"/>
      <c r="AF191" s="214"/>
      <c r="AG191" s="132"/>
      <c r="AH191" s="131"/>
      <c r="AI191" s="37"/>
      <c r="AJ191" s="133"/>
      <c r="AK191" s="132"/>
      <c r="AL191" s="138"/>
      <c r="AM191" s="132"/>
      <c r="AN191" s="138"/>
      <c r="AO191" s="132"/>
      <c r="AP191" s="138"/>
      <c r="AQ191" s="132"/>
    </row>
    <row r="192" spans="2:43" s="168" customFormat="1" x14ac:dyDescent="0.4">
      <c r="B192" s="140" t="s">
        <v>3410</v>
      </c>
      <c r="C192" s="29"/>
      <c r="D192" s="131"/>
      <c r="E192" s="29"/>
      <c r="F192" s="131"/>
      <c r="G192" s="29"/>
      <c r="H192" s="131"/>
      <c r="I192" s="29"/>
      <c r="J192" s="133"/>
      <c r="K192" s="29"/>
      <c r="L192" s="131"/>
      <c r="M192" s="252"/>
      <c r="N192" s="166"/>
      <c r="O192" s="252"/>
      <c r="P192" s="166"/>
      <c r="Q192" s="29"/>
      <c r="R192" s="143"/>
      <c r="S192" s="29"/>
      <c r="T192" s="143"/>
      <c r="U192" s="29"/>
      <c r="V192" s="143"/>
      <c r="W192" s="132"/>
      <c r="X192" s="143"/>
      <c r="Y192" s="132"/>
      <c r="Z192" s="143"/>
      <c r="AA192" s="132"/>
      <c r="AB192" s="143"/>
      <c r="AC192" s="132"/>
      <c r="AD192" s="167"/>
      <c r="AE192" s="132"/>
      <c r="AF192" s="214"/>
      <c r="AG192" s="132"/>
      <c r="AH192" s="131"/>
      <c r="AI192" s="37"/>
      <c r="AJ192" s="133"/>
      <c r="AK192" s="132"/>
      <c r="AL192" s="138"/>
      <c r="AM192" s="132"/>
      <c r="AN192" s="138"/>
      <c r="AO192" s="132"/>
      <c r="AP192" s="138"/>
      <c r="AQ192" s="132"/>
    </row>
    <row r="193" spans="2:43" s="168" customFormat="1" x14ac:dyDescent="0.4">
      <c r="B193" s="140" t="s">
        <v>3411</v>
      </c>
      <c r="C193" s="29"/>
      <c r="D193" s="131"/>
      <c r="E193" s="29"/>
      <c r="F193" s="131"/>
      <c r="G193" s="29"/>
      <c r="H193" s="131"/>
      <c r="I193" s="29"/>
      <c r="J193" s="133"/>
      <c r="K193" s="29"/>
      <c r="L193" s="131"/>
      <c r="M193" s="252"/>
      <c r="N193" s="166"/>
      <c r="O193" s="252"/>
      <c r="P193" s="166"/>
      <c r="Q193" s="29"/>
      <c r="R193" s="143"/>
      <c r="S193" s="29"/>
      <c r="T193" s="143"/>
      <c r="U193" s="29"/>
      <c r="V193" s="143"/>
      <c r="W193" s="132"/>
      <c r="X193" s="143"/>
      <c r="Y193" s="132"/>
      <c r="Z193" s="143"/>
      <c r="AA193" s="132"/>
      <c r="AB193" s="143"/>
      <c r="AC193" s="132"/>
      <c r="AD193" s="167"/>
      <c r="AE193" s="132"/>
      <c r="AF193" s="214"/>
      <c r="AG193" s="132"/>
      <c r="AH193" s="131"/>
      <c r="AI193" s="37"/>
      <c r="AJ193" s="133"/>
      <c r="AK193" s="132"/>
      <c r="AL193" s="138"/>
      <c r="AM193" s="132"/>
      <c r="AN193" s="138"/>
      <c r="AO193" s="132"/>
      <c r="AP193" s="138"/>
      <c r="AQ193" s="132"/>
    </row>
    <row r="194" spans="2:43" s="168" customFormat="1" x14ac:dyDescent="0.4">
      <c r="B194" s="140" t="s">
        <v>3412</v>
      </c>
      <c r="C194" s="29"/>
      <c r="D194" s="131"/>
      <c r="E194" s="29"/>
      <c r="F194" s="131"/>
      <c r="G194" s="29"/>
      <c r="H194" s="131"/>
      <c r="I194" s="29"/>
      <c r="J194" s="133"/>
      <c r="K194" s="29"/>
      <c r="L194" s="131"/>
      <c r="M194" s="252"/>
      <c r="N194" s="166"/>
      <c r="O194" s="252"/>
      <c r="P194" s="166"/>
      <c r="Q194" s="29"/>
      <c r="R194" s="143"/>
      <c r="S194" s="29"/>
      <c r="T194" s="143"/>
      <c r="U194" s="29"/>
      <c r="V194" s="143"/>
      <c r="W194" s="132"/>
      <c r="X194" s="143"/>
      <c r="Y194" s="132"/>
      <c r="Z194" s="143"/>
      <c r="AA194" s="132"/>
      <c r="AB194" s="143"/>
      <c r="AC194" s="132"/>
      <c r="AD194" s="167"/>
      <c r="AE194" s="132"/>
      <c r="AF194" s="214"/>
      <c r="AG194" s="132"/>
      <c r="AH194" s="131"/>
      <c r="AI194" s="37"/>
      <c r="AJ194" s="133"/>
      <c r="AK194" s="132"/>
      <c r="AL194" s="138"/>
      <c r="AM194" s="132"/>
      <c r="AN194" s="138"/>
      <c r="AO194" s="132"/>
      <c r="AP194" s="138"/>
      <c r="AQ194" s="132"/>
    </row>
    <row r="195" spans="2:43" s="168" customFormat="1" x14ac:dyDescent="0.4">
      <c r="B195" s="140" t="s">
        <v>3413</v>
      </c>
      <c r="C195" s="29"/>
      <c r="D195" s="131"/>
      <c r="E195" s="29"/>
      <c r="F195" s="131"/>
      <c r="G195" s="29"/>
      <c r="H195" s="131"/>
      <c r="I195" s="29"/>
      <c r="J195" s="133"/>
      <c r="K195" s="29"/>
      <c r="L195" s="131"/>
      <c r="M195" s="252"/>
      <c r="N195" s="166"/>
      <c r="O195" s="252"/>
      <c r="P195" s="166"/>
      <c r="Q195" s="29"/>
      <c r="R195" s="143"/>
      <c r="S195" s="29"/>
      <c r="T195" s="143"/>
      <c r="U195" s="29"/>
      <c r="V195" s="143"/>
      <c r="W195" s="132"/>
      <c r="X195" s="143"/>
      <c r="Y195" s="132"/>
      <c r="Z195" s="143"/>
      <c r="AA195" s="132"/>
      <c r="AB195" s="143"/>
      <c r="AC195" s="132"/>
      <c r="AD195" s="167"/>
      <c r="AE195" s="132"/>
      <c r="AF195" s="214"/>
      <c r="AG195" s="132"/>
      <c r="AH195" s="131"/>
      <c r="AI195" s="37"/>
      <c r="AJ195" s="133"/>
      <c r="AK195" s="132"/>
      <c r="AL195" s="138"/>
      <c r="AM195" s="132"/>
      <c r="AN195" s="138"/>
      <c r="AO195" s="132"/>
      <c r="AP195" s="138"/>
      <c r="AQ195" s="132"/>
    </row>
    <row r="196" spans="2:43" s="168" customFormat="1" x14ac:dyDescent="0.4">
      <c r="B196" s="140" t="s">
        <v>3414</v>
      </c>
      <c r="C196" s="29"/>
      <c r="D196" s="131"/>
      <c r="E196" s="29"/>
      <c r="F196" s="131"/>
      <c r="G196" s="29"/>
      <c r="H196" s="131"/>
      <c r="I196" s="29"/>
      <c r="J196" s="133"/>
      <c r="K196" s="29"/>
      <c r="L196" s="131"/>
      <c r="M196" s="252"/>
      <c r="N196" s="166"/>
      <c r="O196" s="252"/>
      <c r="P196" s="166"/>
      <c r="Q196" s="29"/>
      <c r="R196" s="143"/>
      <c r="S196" s="29"/>
      <c r="T196" s="143"/>
      <c r="U196" s="29"/>
      <c r="V196" s="143"/>
      <c r="W196" s="132"/>
      <c r="X196" s="143"/>
      <c r="Y196" s="132"/>
      <c r="Z196" s="143"/>
      <c r="AA196" s="132"/>
      <c r="AB196" s="143"/>
      <c r="AC196" s="132"/>
      <c r="AD196" s="167"/>
      <c r="AE196" s="132"/>
      <c r="AF196" s="214"/>
      <c r="AG196" s="132"/>
      <c r="AH196" s="131"/>
      <c r="AI196" s="37"/>
      <c r="AJ196" s="133"/>
      <c r="AK196" s="132"/>
      <c r="AL196" s="138"/>
      <c r="AM196" s="132"/>
      <c r="AN196" s="138"/>
      <c r="AO196" s="132"/>
      <c r="AP196" s="138"/>
      <c r="AQ196" s="132"/>
    </row>
    <row r="197" spans="2:43" s="168" customFormat="1" x14ac:dyDescent="0.4">
      <c r="B197" s="140" t="s">
        <v>3415</v>
      </c>
      <c r="C197" s="29"/>
      <c r="D197" s="131"/>
      <c r="E197" s="29"/>
      <c r="F197" s="131"/>
      <c r="G197" s="29"/>
      <c r="H197" s="131"/>
      <c r="I197" s="29"/>
      <c r="J197" s="133"/>
      <c r="K197" s="29"/>
      <c r="L197" s="131"/>
      <c r="M197" s="252"/>
      <c r="N197" s="166"/>
      <c r="O197" s="252"/>
      <c r="P197" s="166"/>
      <c r="Q197" s="29"/>
      <c r="R197" s="143"/>
      <c r="S197" s="29"/>
      <c r="T197" s="143"/>
      <c r="U197" s="29"/>
      <c r="V197" s="143"/>
      <c r="W197" s="132"/>
      <c r="X197" s="143"/>
      <c r="Y197" s="132"/>
      <c r="Z197" s="143"/>
      <c r="AA197" s="132"/>
      <c r="AB197" s="143"/>
      <c r="AC197" s="132"/>
      <c r="AD197" s="167"/>
      <c r="AE197" s="132"/>
      <c r="AF197" s="214"/>
      <c r="AG197" s="132"/>
      <c r="AH197" s="131"/>
      <c r="AI197" s="37"/>
      <c r="AJ197" s="133"/>
      <c r="AK197" s="132"/>
      <c r="AL197" s="138"/>
      <c r="AM197" s="132"/>
      <c r="AN197" s="138"/>
      <c r="AO197" s="132"/>
      <c r="AP197" s="138"/>
      <c r="AQ197" s="132"/>
    </row>
    <row r="198" spans="2:43" s="168" customFormat="1" x14ac:dyDescent="0.4">
      <c r="B198" s="140" t="s">
        <v>3416</v>
      </c>
      <c r="C198" s="29"/>
      <c r="D198" s="131"/>
      <c r="E198" s="29"/>
      <c r="F198" s="131"/>
      <c r="G198" s="29"/>
      <c r="H198" s="131"/>
      <c r="I198" s="29"/>
      <c r="J198" s="133"/>
      <c r="K198" s="29"/>
      <c r="L198" s="131"/>
      <c r="M198" s="252"/>
      <c r="N198" s="166"/>
      <c r="O198" s="252"/>
      <c r="P198" s="166"/>
      <c r="Q198" s="29"/>
      <c r="R198" s="143"/>
      <c r="S198" s="29"/>
      <c r="T198" s="143"/>
      <c r="U198" s="29"/>
      <c r="V198" s="143"/>
      <c r="W198" s="132"/>
      <c r="X198" s="143"/>
      <c r="Y198" s="132"/>
      <c r="Z198" s="143"/>
      <c r="AA198" s="132"/>
      <c r="AB198" s="143"/>
      <c r="AC198" s="132"/>
      <c r="AD198" s="167"/>
      <c r="AE198" s="132"/>
      <c r="AF198" s="214"/>
      <c r="AG198" s="132"/>
      <c r="AH198" s="131"/>
      <c r="AI198" s="37"/>
      <c r="AJ198" s="133"/>
      <c r="AK198" s="132"/>
      <c r="AL198" s="138"/>
      <c r="AM198" s="132"/>
      <c r="AN198" s="138"/>
      <c r="AO198" s="132"/>
      <c r="AP198" s="138"/>
      <c r="AQ198" s="132"/>
    </row>
    <row r="199" spans="2:43" s="168" customFormat="1" x14ac:dyDescent="0.4">
      <c r="B199" s="140" t="s">
        <v>3417</v>
      </c>
      <c r="C199" s="29"/>
      <c r="D199" s="131"/>
      <c r="E199" s="29"/>
      <c r="F199" s="131"/>
      <c r="G199" s="29"/>
      <c r="H199" s="131"/>
      <c r="I199" s="29"/>
      <c r="J199" s="133"/>
      <c r="K199" s="29"/>
      <c r="L199" s="131"/>
      <c r="M199" s="252"/>
      <c r="N199" s="166"/>
      <c r="O199" s="252"/>
      <c r="P199" s="166"/>
      <c r="Q199" s="29"/>
      <c r="R199" s="143"/>
      <c r="S199" s="29"/>
      <c r="T199" s="143"/>
      <c r="U199" s="29"/>
      <c r="V199" s="143"/>
      <c r="W199" s="132"/>
      <c r="X199" s="143"/>
      <c r="Y199" s="132"/>
      <c r="Z199" s="143"/>
      <c r="AA199" s="132"/>
      <c r="AB199" s="143"/>
      <c r="AC199" s="132"/>
      <c r="AD199" s="167"/>
      <c r="AE199" s="132"/>
      <c r="AF199" s="214"/>
      <c r="AG199" s="132"/>
      <c r="AH199" s="131"/>
      <c r="AI199" s="37"/>
      <c r="AJ199" s="133"/>
      <c r="AK199" s="132"/>
      <c r="AL199" s="138"/>
      <c r="AM199" s="132"/>
      <c r="AN199" s="138"/>
      <c r="AO199" s="132"/>
      <c r="AP199" s="138"/>
      <c r="AQ199" s="132"/>
    </row>
    <row r="200" spans="2:43" s="168" customFormat="1" x14ac:dyDescent="0.4">
      <c r="B200" s="140" t="s">
        <v>3418</v>
      </c>
      <c r="C200" s="29"/>
      <c r="D200" s="131"/>
      <c r="E200" s="29"/>
      <c r="F200" s="131"/>
      <c r="G200" s="29"/>
      <c r="H200" s="131"/>
      <c r="I200" s="29"/>
      <c r="J200" s="133"/>
      <c r="K200" s="29"/>
      <c r="L200" s="131"/>
      <c r="M200" s="252"/>
      <c r="N200" s="166"/>
      <c r="O200" s="252"/>
      <c r="P200" s="166"/>
      <c r="Q200" s="29"/>
      <c r="R200" s="143"/>
      <c r="S200" s="29"/>
      <c r="T200" s="143"/>
      <c r="U200" s="29"/>
      <c r="V200" s="143"/>
      <c r="W200" s="132"/>
      <c r="X200" s="143"/>
      <c r="Y200" s="132"/>
      <c r="Z200" s="143"/>
      <c r="AA200" s="132"/>
      <c r="AB200" s="143"/>
      <c r="AC200" s="132"/>
      <c r="AD200" s="167"/>
      <c r="AE200" s="132"/>
      <c r="AF200" s="214"/>
      <c r="AG200" s="132"/>
      <c r="AH200" s="131"/>
      <c r="AI200" s="37"/>
      <c r="AJ200" s="133"/>
      <c r="AK200" s="132"/>
      <c r="AL200" s="138"/>
      <c r="AM200" s="132"/>
      <c r="AN200" s="138"/>
      <c r="AO200" s="132"/>
      <c r="AP200" s="138"/>
      <c r="AQ200" s="132"/>
    </row>
    <row r="201" spans="2:43" s="168" customFormat="1" x14ac:dyDescent="0.4">
      <c r="B201" s="140" t="s">
        <v>3419</v>
      </c>
      <c r="C201" s="29"/>
      <c r="D201" s="131"/>
      <c r="E201" s="29"/>
      <c r="F201" s="131"/>
      <c r="G201" s="29"/>
      <c r="H201" s="131"/>
      <c r="I201" s="29"/>
      <c r="J201" s="133"/>
      <c r="K201" s="29"/>
      <c r="L201" s="131"/>
      <c r="M201" s="252"/>
      <c r="N201" s="166"/>
      <c r="O201" s="252"/>
      <c r="P201" s="166"/>
      <c r="Q201" s="29"/>
      <c r="R201" s="143"/>
      <c r="S201" s="29"/>
      <c r="T201" s="143"/>
      <c r="U201" s="29"/>
      <c r="V201" s="143"/>
      <c r="W201" s="132"/>
      <c r="X201" s="143"/>
      <c r="Y201" s="132"/>
      <c r="Z201" s="143"/>
      <c r="AA201" s="132"/>
      <c r="AB201" s="143"/>
      <c r="AC201" s="132"/>
      <c r="AD201" s="167"/>
      <c r="AE201" s="132"/>
      <c r="AF201" s="214"/>
      <c r="AG201" s="132"/>
      <c r="AH201" s="131"/>
      <c r="AI201" s="37"/>
      <c r="AJ201" s="133"/>
      <c r="AK201" s="132"/>
      <c r="AL201" s="138"/>
      <c r="AM201" s="132"/>
      <c r="AN201" s="138"/>
      <c r="AO201" s="132"/>
      <c r="AP201" s="138"/>
      <c r="AQ201" s="132"/>
    </row>
    <row r="202" spans="2:43" s="168" customFormat="1" x14ac:dyDescent="0.4">
      <c r="B202" s="140" t="s">
        <v>3420</v>
      </c>
      <c r="C202" s="29"/>
      <c r="D202" s="131"/>
      <c r="E202" s="29"/>
      <c r="F202" s="131"/>
      <c r="G202" s="29"/>
      <c r="H202" s="131"/>
      <c r="I202" s="29"/>
      <c r="J202" s="133"/>
      <c r="K202" s="29"/>
      <c r="L202" s="131"/>
      <c r="M202" s="252"/>
      <c r="N202" s="166"/>
      <c r="O202" s="252"/>
      <c r="P202" s="166"/>
      <c r="Q202" s="29"/>
      <c r="R202" s="143"/>
      <c r="S202" s="29"/>
      <c r="T202" s="143"/>
      <c r="U202" s="29"/>
      <c r="V202" s="143"/>
      <c r="W202" s="132"/>
      <c r="X202" s="143"/>
      <c r="Y202" s="132"/>
      <c r="Z202" s="143"/>
      <c r="AA202" s="132"/>
      <c r="AB202" s="143"/>
      <c r="AC202" s="132"/>
      <c r="AD202" s="167"/>
      <c r="AE202" s="132"/>
      <c r="AF202" s="214"/>
      <c r="AG202" s="132"/>
      <c r="AH202" s="131"/>
      <c r="AI202" s="37"/>
      <c r="AJ202" s="133"/>
      <c r="AK202" s="132"/>
      <c r="AL202" s="138"/>
      <c r="AM202" s="132"/>
      <c r="AN202" s="138"/>
      <c r="AO202" s="132"/>
      <c r="AP202" s="138"/>
      <c r="AQ202" s="132"/>
    </row>
    <row r="203" spans="2:43" s="168" customFormat="1" x14ac:dyDescent="0.4">
      <c r="B203" s="140" t="s">
        <v>3421</v>
      </c>
      <c r="C203" s="29"/>
      <c r="D203" s="131"/>
      <c r="E203" s="29"/>
      <c r="F203" s="131"/>
      <c r="G203" s="29"/>
      <c r="H203" s="131"/>
      <c r="I203" s="29"/>
      <c r="J203" s="133"/>
      <c r="K203" s="29"/>
      <c r="L203" s="131"/>
      <c r="M203" s="252"/>
      <c r="N203" s="166"/>
      <c r="O203" s="252"/>
      <c r="P203" s="166"/>
      <c r="Q203" s="29"/>
      <c r="R203" s="143"/>
      <c r="S203" s="29"/>
      <c r="T203" s="143"/>
      <c r="U203" s="29"/>
      <c r="V203" s="143"/>
      <c r="W203" s="132"/>
      <c r="X203" s="143"/>
      <c r="Y203" s="132"/>
      <c r="Z203" s="143"/>
      <c r="AA203" s="132"/>
      <c r="AB203" s="143"/>
      <c r="AC203" s="132"/>
      <c r="AD203" s="167"/>
      <c r="AE203" s="132"/>
      <c r="AF203" s="214"/>
      <c r="AG203" s="132"/>
      <c r="AH203" s="131"/>
      <c r="AI203" s="37"/>
      <c r="AJ203" s="133"/>
      <c r="AK203" s="132"/>
      <c r="AL203" s="138"/>
      <c r="AM203" s="132"/>
      <c r="AN203" s="138"/>
      <c r="AO203" s="132"/>
      <c r="AP203" s="138"/>
      <c r="AQ203" s="132"/>
    </row>
    <row r="204" spans="2:43" s="168" customFormat="1" x14ac:dyDescent="0.4">
      <c r="B204" s="140" t="s">
        <v>3422</v>
      </c>
      <c r="C204" s="29"/>
      <c r="D204" s="131"/>
      <c r="E204" s="29"/>
      <c r="F204" s="131"/>
      <c r="G204" s="29"/>
      <c r="H204" s="131"/>
      <c r="I204" s="29"/>
      <c r="J204" s="133"/>
      <c r="K204" s="29"/>
      <c r="L204" s="131"/>
      <c r="M204" s="252"/>
      <c r="N204" s="166"/>
      <c r="O204" s="252"/>
      <c r="P204" s="166"/>
      <c r="Q204" s="29"/>
      <c r="R204" s="143"/>
      <c r="S204" s="29"/>
      <c r="T204" s="143"/>
      <c r="U204" s="29"/>
      <c r="V204" s="143"/>
      <c r="W204" s="132"/>
      <c r="X204" s="143"/>
      <c r="Y204" s="132"/>
      <c r="Z204" s="143"/>
      <c r="AA204" s="132"/>
      <c r="AB204" s="143"/>
      <c r="AC204" s="132"/>
      <c r="AD204" s="167"/>
      <c r="AE204" s="132"/>
      <c r="AF204" s="214"/>
      <c r="AG204" s="132"/>
      <c r="AH204" s="131"/>
      <c r="AI204" s="37"/>
      <c r="AJ204" s="133"/>
      <c r="AK204" s="132"/>
      <c r="AL204" s="138"/>
      <c r="AM204" s="132"/>
      <c r="AN204" s="138"/>
      <c r="AO204" s="132"/>
      <c r="AP204" s="138"/>
      <c r="AQ204" s="132"/>
    </row>
    <row r="205" spans="2:43" s="168" customFormat="1" x14ac:dyDescent="0.4">
      <c r="B205" s="140" t="s">
        <v>3423</v>
      </c>
      <c r="C205" s="29"/>
      <c r="D205" s="131"/>
      <c r="E205" s="29"/>
      <c r="F205" s="131"/>
      <c r="G205" s="29"/>
      <c r="H205" s="131"/>
      <c r="I205" s="29"/>
      <c r="J205" s="133"/>
      <c r="K205" s="29"/>
      <c r="L205" s="131"/>
      <c r="M205" s="252"/>
      <c r="N205" s="166"/>
      <c r="O205" s="252"/>
      <c r="P205" s="166"/>
      <c r="Q205" s="29"/>
      <c r="R205" s="143"/>
      <c r="S205" s="29"/>
      <c r="T205" s="143"/>
      <c r="U205" s="29"/>
      <c r="V205" s="143"/>
      <c r="W205" s="132"/>
      <c r="X205" s="143"/>
      <c r="Y205" s="132"/>
      <c r="Z205" s="143"/>
      <c r="AA205" s="132"/>
      <c r="AB205" s="143"/>
      <c r="AC205" s="132"/>
      <c r="AD205" s="167"/>
      <c r="AE205" s="132"/>
      <c r="AF205" s="214"/>
      <c r="AG205" s="132"/>
      <c r="AH205" s="131"/>
      <c r="AI205" s="37"/>
      <c r="AJ205" s="133"/>
      <c r="AK205" s="132"/>
      <c r="AL205" s="138"/>
      <c r="AM205" s="132"/>
      <c r="AN205" s="138"/>
      <c r="AO205" s="132"/>
      <c r="AP205" s="138"/>
      <c r="AQ205" s="132"/>
    </row>
    <row r="206" spans="2:43" s="168" customFormat="1" x14ac:dyDescent="0.4">
      <c r="B206" s="140" t="s">
        <v>3424</v>
      </c>
      <c r="C206" s="29"/>
      <c r="D206" s="131"/>
      <c r="E206" s="29"/>
      <c r="F206" s="131"/>
      <c r="G206" s="29"/>
      <c r="H206" s="131"/>
      <c r="I206" s="29"/>
      <c r="J206" s="133"/>
      <c r="K206" s="29"/>
      <c r="L206" s="131"/>
      <c r="M206" s="252"/>
      <c r="N206" s="166"/>
      <c r="O206" s="252"/>
      <c r="P206" s="166"/>
      <c r="Q206" s="29"/>
      <c r="R206" s="143"/>
      <c r="S206" s="29"/>
      <c r="T206" s="143"/>
      <c r="U206" s="29"/>
      <c r="V206" s="143"/>
      <c r="W206" s="132"/>
      <c r="X206" s="143"/>
      <c r="Y206" s="132"/>
      <c r="Z206" s="143"/>
      <c r="AA206" s="132"/>
      <c r="AB206" s="143"/>
      <c r="AC206" s="132"/>
      <c r="AD206" s="167"/>
      <c r="AE206" s="132"/>
      <c r="AF206" s="214"/>
      <c r="AG206" s="132"/>
      <c r="AH206" s="131"/>
      <c r="AI206" s="37"/>
      <c r="AJ206" s="133"/>
      <c r="AK206" s="132"/>
      <c r="AL206" s="138"/>
      <c r="AM206" s="132"/>
      <c r="AN206" s="138"/>
      <c r="AO206" s="132"/>
      <c r="AP206" s="138"/>
      <c r="AQ206" s="132"/>
    </row>
    <row r="207" spans="2:43" s="168" customFormat="1" x14ac:dyDescent="0.4">
      <c r="B207" s="140" t="s">
        <v>3425</v>
      </c>
      <c r="C207" s="29"/>
      <c r="D207" s="131"/>
      <c r="E207" s="29"/>
      <c r="F207" s="131"/>
      <c r="G207" s="29"/>
      <c r="H207" s="131"/>
      <c r="I207" s="29"/>
      <c r="J207" s="133"/>
      <c r="K207" s="29"/>
      <c r="L207" s="131"/>
      <c r="M207" s="252"/>
      <c r="N207" s="166"/>
      <c r="O207" s="252"/>
      <c r="P207" s="166"/>
      <c r="Q207" s="29"/>
      <c r="R207" s="143"/>
      <c r="S207" s="29"/>
      <c r="T207" s="143"/>
      <c r="U207" s="29"/>
      <c r="V207" s="143"/>
      <c r="W207" s="132"/>
      <c r="X207" s="143"/>
      <c r="Y207" s="132"/>
      <c r="Z207" s="143"/>
      <c r="AA207" s="132"/>
      <c r="AB207" s="143"/>
      <c r="AC207" s="132"/>
      <c r="AD207" s="167"/>
      <c r="AE207" s="132"/>
      <c r="AF207" s="214"/>
      <c r="AG207" s="132"/>
      <c r="AH207" s="131"/>
      <c r="AI207" s="37"/>
      <c r="AJ207" s="133"/>
      <c r="AK207" s="132"/>
      <c r="AL207" s="138"/>
      <c r="AM207" s="132"/>
      <c r="AN207" s="138"/>
      <c r="AO207" s="132"/>
      <c r="AP207" s="138"/>
      <c r="AQ207" s="132"/>
    </row>
    <row r="208" spans="2:43" s="168" customFormat="1" x14ac:dyDescent="0.4">
      <c r="B208" s="140" t="s">
        <v>3426</v>
      </c>
      <c r="C208" s="29"/>
      <c r="D208" s="131"/>
      <c r="E208" s="29"/>
      <c r="F208" s="131"/>
      <c r="G208" s="29"/>
      <c r="H208" s="131"/>
      <c r="I208" s="29"/>
      <c r="J208" s="133"/>
      <c r="K208" s="29"/>
      <c r="L208" s="131"/>
      <c r="M208" s="252"/>
      <c r="N208" s="166"/>
      <c r="O208" s="252"/>
      <c r="P208" s="166"/>
      <c r="Q208" s="29"/>
      <c r="R208" s="143"/>
      <c r="S208" s="29"/>
      <c r="T208" s="143"/>
      <c r="U208" s="29"/>
      <c r="V208" s="143"/>
      <c r="W208" s="132"/>
      <c r="X208" s="143"/>
      <c r="Y208" s="132"/>
      <c r="Z208" s="143"/>
      <c r="AA208" s="132"/>
      <c r="AB208" s="143"/>
      <c r="AC208" s="132"/>
      <c r="AD208" s="167"/>
      <c r="AE208" s="132"/>
      <c r="AF208" s="214"/>
      <c r="AG208" s="132"/>
      <c r="AH208" s="131"/>
      <c r="AI208" s="37"/>
      <c r="AJ208" s="133"/>
      <c r="AK208" s="132"/>
      <c r="AL208" s="138"/>
      <c r="AM208" s="132"/>
      <c r="AN208" s="138"/>
      <c r="AO208" s="132"/>
      <c r="AP208" s="138"/>
      <c r="AQ208" s="132"/>
    </row>
    <row r="209" spans="2:43" s="168" customFormat="1" x14ac:dyDescent="0.4">
      <c r="B209" s="140" t="s">
        <v>3427</v>
      </c>
      <c r="C209" s="29"/>
      <c r="D209" s="131"/>
      <c r="E209" s="29"/>
      <c r="F209" s="131"/>
      <c r="G209" s="29"/>
      <c r="H209" s="131"/>
      <c r="I209" s="29"/>
      <c r="J209" s="133"/>
      <c r="K209" s="29"/>
      <c r="L209" s="131"/>
      <c r="M209" s="252"/>
      <c r="N209" s="166"/>
      <c r="O209" s="252"/>
      <c r="P209" s="166"/>
      <c r="Q209" s="29"/>
      <c r="R209" s="143"/>
      <c r="S209" s="29"/>
      <c r="T209" s="143"/>
      <c r="U209" s="29"/>
      <c r="V209" s="143"/>
      <c r="W209" s="132"/>
      <c r="X209" s="143"/>
      <c r="Y209" s="132"/>
      <c r="Z209" s="143"/>
      <c r="AA209" s="132"/>
      <c r="AB209" s="143"/>
      <c r="AC209" s="132"/>
      <c r="AD209" s="167"/>
      <c r="AE209" s="132"/>
      <c r="AF209" s="214"/>
      <c r="AG209" s="132"/>
      <c r="AH209" s="131"/>
      <c r="AI209" s="37"/>
      <c r="AJ209" s="133"/>
      <c r="AK209" s="132"/>
      <c r="AL209" s="138"/>
      <c r="AM209" s="132"/>
      <c r="AN209" s="138"/>
      <c r="AO209" s="132"/>
      <c r="AP209" s="138"/>
      <c r="AQ209" s="132"/>
    </row>
    <row r="210" spans="2:43" s="168" customFormat="1" x14ac:dyDescent="0.4">
      <c r="B210" s="140" t="s">
        <v>3428</v>
      </c>
      <c r="C210" s="29"/>
      <c r="D210" s="131"/>
      <c r="E210" s="29"/>
      <c r="F210" s="131"/>
      <c r="G210" s="29"/>
      <c r="H210" s="131"/>
      <c r="I210" s="29"/>
      <c r="J210" s="133"/>
      <c r="K210" s="29"/>
      <c r="L210" s="131"/>
      <c r="M210" s="252"/>
      <c r="N210" s="166"/>
      <c r="O210" s="252"/>
      <c r="P210" s="166"/>
      <c r="Q210" s="29"/>
      <c r="R210" s="143"/>
      <c r="S210" s="29"/>
      <c r="T210" s="143"/>
      <c r="U210" s="29"/>
      <c r="V210" s="143"/>
      <c r="W210" s="132"/>
      <c r="X210" s="143"/>
      <c r="Y210" s="132"/>
      <c r="Z210" s="143"/>
      <c r="AA210" s="132"/>
      <c r="AB210" s="143"/>
      <c r="AC210" s="132"/>
      <c r="AD210" s="167"/>
      <c r="AE210" s="132"/>
      <c r="AF210" s="214"/>
      <c r="AG210" s="132"/>
      <c r="AH210" s="131"/>
      <c r="AI210" s="37"/>
      <c r="AJ210" s="133"/>
      <c r="AK210" s="132"/>
      <c r="AL210" s="138"/>
      <c r="AM210" s="132"/>
      <c r="AN210" s="138"/>
      <c r="AO210" s="132"/>
      <c r="AP210" s="138"/>
      <c r="AQ210" s="132"/>
    </row>
    <row r="211" spans="2:43" s="168" customFormat="1" x14ac:dyDescent="0.4">
      <c r="B211" s="140" t="s">
        <v>3429</v>
      </c>
      <c r="C211" s="29"/>
      <c r="D211" s="131"/>
      <c r="E211" s="29"/>
      <c r="F211" s="131"/>
      <c r="G211" s="29"/>
      <c r="H211" s="131"/>
      <c r="I211" s="29"/>
      <c r="J211" s="133"/>
      <c r="K211" s="29"/>
      <c r="L211" s="131"/>
      <c r="M211" s="252"/>
      <c r="N211" s="166"/>
      <c r="O211" s="252"/>
      <c r="P211" s="166"/>
      <c r="Q211" s="29"/>
      <c r="R211" s="143"/>
      <c r="S211" s="29"/>
      <c r="T211" s="143"/>
      <c r="U211" s="29"/>
      <c r="V211" s="143"/>
      <c r="W211" s="132"/>
      <c r="X211" s="143"/>
      <c r="Y211" s="132"/>
      <c r="Z211" s="143"/>
      <c r="AA211" s="132"/>
      <c r="AB211" s="143"/>
      <c r="AC211" s="132"/>
      <c r="AD211" s="167"/>
      <c r="AE211" s="132"/>
      <c r="AF211" s="214"/>
      <c r="AG211" s="132"/>
      <c r="AH211" s="131"/>
      <c r="AI211" s="37"/>
      <c r="AJ211" s="133"/>
      <c r="AK211" s="132"/>
      <c r="AL211" s="138"/>
      <c r="AM211" s="132"/>
      <c r="AN211" s="138"/>
      <c r="AO211" s="132"/>
      <c r="AP211" s="138"/>
      <c r="AQ211" s="132"/>
    </row>
    <row r="212" spans="2:43" s="168" customFormat="1" x14ac:dyDescent="0.4">
      <c r="B212" s="140" t="s">
        <v>3430</v>
      </c>
      <c r="C212" s="29"/>
      <c r="D212" s="131"/>
      <c r="E212" s="29"/>
      <c r="F212" s="131"/>
      <c r="G212" s="29"/>
      <c r="H212" s="131"/>
      <c r="I212" s="29"/>
      <c r="J212" s="133"/>
      <c r="K212" s="29"/>
      <c r="L212" s="131"/>
      <c r="M212" s="252"/>
      <c r="N212" s="166"/>
      <c r="O212" s="252"/>
      <c r="P212" s="166"/>
      <c r="Q212" s="29"/>
      <c r="R212" s="143"/>
      <c r="S212" s="29"/>
      <c r="T212" s="143"/>
      <c r="U212" s="29"/>
      <c r="V212" s="143"/>
      <c r="W212" s="132"/>
      <c r="X212" s="143"/>
      <c r="Y212" s="132"/>
      <c r="Z212" s="143"/>
      <c r="AA212" s="132"/>
      <c r="AB212" s="143"/>
      <c r="AC212" s="132"/>
      <c r="AD212" s="167"/>
      <c r="AE212" s="132"/>
      <c r="AF212" s="214"/>
      <c r="AG212" s="132"/>
      <c r="AH212" s="131"/>
      <c r="AI212" s="37"/>
      <c r="AJ212" s="133"/>
      <c r="AK212" s="132"/>
      <c r="AL212" s="138"/>
      <c r="AM212" s="132"/>
      <c r="AN212" s="138"/>
      <c r="AO212" s="132"/>
      <c r="AP212" s="138"/>
      <c r="AQ212" s="132"/>
    </row>
    <row r="213" spans="2:43" s="168" customFormat="1" x14ac:dyDescent="0.4">
      <c r="B213" s="140" t="s">
        <v>3431</v>
      </c>
      <c r="C213" s="29"/>
      <c r="D213" s="131"/>
      <c r="E213" s="29"/>
      <c r="F213" s="131"/>
      <c r="G213" s="29"/>
      <c r="H213" s="131"/>
      <c r="I213" s="29"/>
      <c r="J213" s="133"/>
      <c r="K213" s="29"/>
      <c r="L213" s="131"/>
      <c r="M213" s="252"/>
      <c r="N213" s="166"/>
      <c r="O213" s="252"/>
      <c r="P213" s="166"/>
      <c r="Q213" s="29"/>
      <c r="R213" s="143"/>
      <c r="S213" s="29"/>
      <c r="T213" s="143"/>
      <c r="U213" s="29"/>
      <c r="V213" s="143"/>
      <c r="W213" s="132"/>
      <c r="X213" s="143"/>
      <c r="Y213" s="132"/>
      <c r="Z213" s="143"/>
      <c r="AA213" s="132"/>
      <c r="AB213" s="143"/>
      <c r="AC213" s="132"/>
      <c r="AD213" s="167"/>
      <c r="AE213" s="132"/>
      <c r="AF213" s="214"/>
      <c r="AG213" s="132"/>
      <c r="AH213" s="131"/>
      <c r="AI213" s="37"/>
      <c r="AJ213" s="133"/>
      <c r="AK213" s="132"/>
      <c r="AL213" s="138"/>
      <c r="AM213" s="132"/>
      <c r="AN213" s="138"/>
      <c r="AO213" s="132"/>
      <c r="AP213" s="138"/>
      <c r="AQ213" s="132"/>
    </row>
    <row r="214" spans="2:43" s="168" customFormat="1" x14ac:dyDescent="0.4">
      <c r="B214" s="140" t="s">
        <v>3432</v>
      </c>
      <c r="C214" s="29"/>
      <c r="D214" s="131"/>
      <c r="E214" s="29"/>
      <c r="F214" s="131"/>
      <c r="G214" s="29"/>
      <c r="H214" s="131"/>
      <c r="I214" s="29"/>
      <c r="J214" s="133"/>
      <c r="K214" s="29"/>
      <c r="L214" s="131"/>
      <c r="M214" s="252"/>
      <c r="N214" s="166"/>
      <c r="O214" s="252"/>
      <c r="P214" s="166"/>
      <c r="Q214" s="29"/>
      <c r="R214" s="143"/>
      <c r="S214" s="29"/>
      <c r="T214" s="143"/>
      <c r="U214" s="29"/>
      <c r="V214" s="143"/>
      <c r="W214" s="132"/>
      <c r="X214" s="143"/>
      <c r="Y214" s="132"/>
      <c r="Z214" s="143"/>
      <c r="AA214" s="132"/>
      <c r="AB214" s="143"/>
      <c r="AC214" s="132"/>
      <c r="AD214" s="167"/>
      <c r="AE214" s="132"/>
      <c r="AF214" s="214"/>
      <c r="AG214" s="132"/>
      <c r="AH214" s="131"/>
      <c r="AI214" s="37"/>
      <c r="AJ214" s="133"/>
      <c r="AK214" s="132"/>
      <c r="AL214" s="138"/>
      <c r="AM214" s="132"/>
      <c r="AN214" s="138"/>
      <c r="AO214" s="132"/>
      <c r="AP214" s="138"/>
      <c r="AQ214" s="132"/>
    </row>
    <row r="215" spans="2:43" s="168" customFormat="1" x14ac:dyDescent="0.4">
      <c r="B215" s="140" t="s">
        <v>3433</v>
      </c>
      <c r="C215" s="29"/>
      <c r="D215" s="131"/>
      <c r="E215" s="29"/>
      <c r="F215" s="131"/>
      <c r="G215" s="29"/>
      <c r="H215" s="131"/>
      <c r="I215" s="29"/>
      <c r="J215" s="133"/>
      <c r="K215" s="29"/>
      <c r="L215" s="131"/>
      <c r="M215" s="252"/>
      <c r="N215" s="166"/>
      <c r="O215" s="252"/>
      <c r="P215" s="166"/>
      <c r="Q215" s="29"/>
      <c r="R215" s="143"/>
      <c r="S215" s="29"/>
      <c r="T215" s="143"/>
      <c r="U215" s="29"/>
      <c r="V215" s="143"/>
      <c r="W215" s="132"/>
      <c r="X215" s="143"/>
      <c r="Y215" s="132"/>
      <c r="Z215" s="143"/>
      <c r="AA215" s="132"/>
      <c r="AB215" s="143"/>
      <c r="AC215" s="132"/>
      <c r="AD215" s="167"/>
      <c r="AE215" s="132"/>
      <c r="AF215" s="214"/>
      <c r="AG215" s="132"/>
      <c r="AH215" s="131"/>
      <c r="AI215" s="37"/>
      <c r="AJ215" s="133"/>
      <c r="AK215" s="132"/>
      <c r="AL215" s="138"/>
      <c r="AM215" s="132"/>
      <c r="AN215" s="138"/>
      <c r="AO215" s="132"/>
      <c r="AP215" s="138"/>
      <c r="AQ215" s="132"/>
    </row>
    <row r="216" spans="2:43" s="168" customFormat="1" x14ac:dyDescent="0.4">
      <c r="B216" s="140" t="s">
        <v>3434</v>
      </c>
      <c r="C216" s="29"/>
      <c r="D216" s="131"/>
      <c r="E216" s="29"/>
      <c r="F216" s="131"/>
      <c r="G216" s="29"/>
      <c r="H216" s="131"/>
      <c r="I216" s="29"/>
      <c r="J216" s="133"/>
      <c r="K216" s="29"/>
      <c r="L216" s="131"/>
      <c r="M216" s="252"/>
      <c r="N216" s="166"/>
      <c r="O216" s="252"/>
      <c r="P216" s="166"/>
      <c r="Q216" s="29"/>
      <c r="R216" s="143"/>
      <c r="S216" s="29"/>
      <c r="T216" s="143"/>
      <c r="U216" s="29"/>
      <c r="V216" s="143"/>
      <c r="W216" s="132"/>
      <c r="X216" s="143"/>
      <c r="Y216" s="132"/>
      <c r="Z216" s="143"/>
      <c r="AA216" s="132"/>
      <c r="AB216" s="143"/>
      <c r="AC216" s="132"/>
      <c r="AD216" s="167"/>
      <c r="AE216" s="132"/>
      <c r="AF216" s="214"/>
      <c r="AG216" s="132"/>
      <c r="AH216" s="131"/>
      <c r="AI216" s="37"/>
      <c r="AJ216" s="133"/>
      <c r="AK216" s="132"/>
      <c r="AL216" s="138"/>
      <c r="AM216" s="132"/>
      <c r="AN216" s="138"/>
      <c r="AO216" s="132"/>
      <c r="AP216" s="138"/>
      <c r="AQ216" s="132"/>
    </row>
    <row r="217" spans="2:43" s="168" customFormat="1" x14ac:dyDescent="0.4">
      <c r="B217" s="140" t="s">
        <v>3435</v>
      </c>
      <c r="C217" s="29"/>
      <c r="D217" s="131"/>
      <c r="E217" s="29"/>
      <c r="F217" s="131"/>
      <c r="G217" s="29"/>
      <c r="H217" s="131"/>
      <c r="I217" s="29"/>
      <c r="J217" s="133"/>
      <c r="K217" s="29"/>
      <c r="L217" s="131"/>
      <c r="M217" s="252"/>
      <c r="N217" s="166"/>
      <c r="O217" s="252"/>
      <c r="P217" s="166"/>
      <c r="Q217" s="29"/>
      <c r="R217" s="143"/>
      <c r="S217" s="29"/>
      <c r="T217" s="143"/>
      <c r="U217" s="29"/>
      <c r="V217" s="143"/>
      <c r="W217" s="132"/>
      <c r="X217" s="143"/>
      <c r="Y217" s="132"/>
      <c r="Z217" s="143"/>
      <c r="AA217" s="132"/>
      <c r="AB217" s="143"/>
      <c r="AC217" s="132"/>
      <c r="AD217" s="167"/>
      <c r="AE217" s="132"/>
      <c r="AF217" s="214"/>
      <c r="AG217" s="132"/>
      <c r="AH217" s="131"/>
      <c r="AI217" s="37"/>
      <c r="AJ217" s="133"/>
      <c r="AK217" s="132"/>
      <c r="AL217" s="138"/>
      <c r="AM217" s="132"/>
      <c r="AN217" s="138"/>
      <c r="AO217" s="132"/>
      <c r="AP217" s="138"/>
      <c r="AQ217" s="132"/>
    </row>
    <row r="218" spans="2:43" s="168" customFormat="1" x14ac:dyDescent="0.4">
      <c r="B218" s="140" t="s">
        <v>3436</v>
      </c>
      <c r="C218" s="29"/>
      <c r="D218" s="131"/>
      <c r="E218" s="29"/>
      <c r="F218" s="131"/>
      <c r="G218" s="29"/>
      <c r="H218" s="131"/>
      <c r="I218" s="29"/>
      <c r="J218" s="133"/>
      <c r="K218" s="29"/>
      <c r="L218" s="131"/>
      <c r="M218" s="252"/>
      <c r="N218" s="166"/>
      <c r="O218" s="252"/>
      <c r="P218" s="166"/>
      <c r="Q218" s="29"/>
      <c r="R218" s="143"/>
      <c r="S218" s="29"/>
      <c r="T218" s="143"/>
      <c r="U218" s="29"/>
      <c r="V218" s="143"/>
      <c r="W218" s="132"/>
      <c r="X218" s="143"/>
      <c r="Y218" s="132"/>
      <c r="Z218" s="143"/>
      <c r="AA218" s="132"/>
      <c r="AB218" s="143"/>
      <c r="AC218" s="132"/>
      <c r="AD218" s="167"/>
      <c r="AE218" s="132"/>
      <c r="AF218" s="214"/>
      <c r="AG218" s="132"/>
      <c r="AH218" s="131"/>
      <c r="AI218" s="37"/>
      <c r="AJ218" s="133"/>
      <c r="AK218" s="132"/>
      <c r="AL218" s="138"/>
      <c r="AM218" s="132"/>
      <c r="AN218" s="138"/>
      <c r="AO218" s="132"/>
      <c r="AP218" s="138"/>
      <c r="AQ218" s="132"/>
    </row>
    <row r="219" spans="2:43" s="168" customFormat="1" x14ac:dyDescent="0.4">
      <c r="B219" s="140" t="s">
        <v>3437</v>
      </c>
      <c r="C219" s="29"/>
      <c r="D219" s="131"/>
      <c r="E219" s="29"/>
      <c r="F219" s="131"/>
      <c r="G219" s="29"/>
      <c r="H219" s="131"/>
      <c r="I219" s="29"/>
      <c r="J219" s="133"/>
      <c r="K219" s="29"/>
      <c r="L219" s="131"/>
      <c r="M219" s="252"/>
      <c r="N219" s="166"/>
      <c r="O219" s="252"/>
      <c r="P219" s="166"/>
      <c r="Q219" s="29"/>
      <c r="R219" s="143"/>
      <c r="S219" s="29"/>
      <c r="T219" s="143"/>
      <c r="U219" s="29"/>
      <c r="V219" s="143"/>
      <c r="W219" s="132"/>
      <c r="X219" s="143"/>
      <c r="Y219" s="132"/>
      <c r="Z219" s="143"/>
      <c r="AA219" s="132"/>
      <c r="AB219" s="143"/>
      <c r="AC219" s="132"/>
      <c r="AD219" s="167"/>
      <c r="AE219" s="132"/>
      <c r="AF219" s="214"/>
      <c r="AG219" s="132"/>
      <c r="AH219" s="131"/>
      <c r="AI219" s="37"/>
      <c r="AJ219" s="133"/>
      <c r="AK219" s="132"/>
      <c r="AL219" s="138"/>
      <c r="AM219" s="132"/>
      <c r="AN219" s="138"/>
      <c r="AO219" s="132"/>
      <c r="AP219" s="138"/>
      <c r="AQ219" s="132"/>
    </row>
    <row r="220" spans="2:43" s="168" customFormat="1" x14ac:dyDescent="0.4">
      <c r="B220" s="140" t="s">
        <v>3438</v>
      </c>
      <c r="C220" s="29"/>
      <c r="D220" s="131"/>
      <c r="E220" s="29"/>
      <c r="F220" s="131"/>
      <c r="G220" s="29"/>
      <c r="H220" s="131"/>
      <c r="I220" s="29"/>
      <c r="J220" s="133"/>
      <c r="K220" s="29"/>
      <c r="L220" s="131"/>
      <c r="M220" s="252"/>
      <c r="N220" s="166"/>
      <c r="O220" s="252"/>
      <c r="P220" s="166"/>
      <c r="Q220" s="29"/>
      <c r="R220" s="143"/>
      <c r="S220" s="29"/>
      <c r="T220" s="143"/>
      <c r="U220" s="29"/>
      <c r="V220" s="143"/>
      <c r="W220" s="132"/>
      <c r="X220" s="143"/>
      <c r="Y220" s="132"/>
      <c r="Z220" s="143"/>
      <c r="AA220" s="132"/>
      <c r="AB220" s="143"/>
      <c r="AC220" s="132"/>
      <c r="AD220" s="167"/>
      <c r="AE220" s="132"/>
      <c r="AF220" s="214"/>
      <c r="AG220" s="132"/>
      <c r="AH220" s="131"/>
      <c r="AI220" s="37"/>
      <c r="AJ220" s="133"/>
      <c r="AK220" s="132"/>
      <c r="AL220" s="138"/>
      <c r="AM220" s="132"/>
      <c r="AN220" s="138"/>
      <c r="AO220" s="132"/>
      <c r="AP220" s="138"/>
      <c r="AQ220" s="132"/>
    </row>
    <row r="221" spans="2:43" s="168" customFormat="1" x14ac:dyDescent="0.4">
      <c r="B221" s="140" t="s">
        <v>3439</v>
      </c>
      <c r="C221" s="29"/>
      <c r="D221" s="131"/>
      <c r="E221" s="29"/>
      <c r="F221" s="131"/>
      <c r="G221" s="29"/>
      <c r="H221" s="131"/>
      <c r="I221" s="29"/>
      <c r="J221" s="133"/>
      <c r="K221" s="29"/>
      <c r="L221" s="131"/>
      <c r="M221" s="252"/>
      <c r="N221" s="166"/>
      <c r="O221" s="252"/>
      <c r="P221" s="166"/>
      <c r="Q221" s="29"/>
      <c r="R221" s="143"/>
      <c r="S221" s="29"/>
      <c r="T221" s="143"/>
      <c r="U221" s="29"/>
      <c r="V221" s="143"/>
      <c r="W221" s="132"/>
      <c r="X221" s="143"/>
      <c r="Y221" s="132"/>
      <c r="Z221" s="143"/>
      <c r="AA221" s="132"/>
      <c r="AB221" s="143"/>
      <c r="AC221" s="132"/>
      <c r="AD221" s="167"/>
      <c r="AE221" s="132"/>
      <c r="AF221" s="214"/>
      <c r="AG221" s="132"/>
      <c r="AH221" s="131"/>
      <c r="AI221" s="37"/>
      <c r="AJ221" s="133"/>
      <c r="AK221" s="132"/>
      <c r="AL221" s="138"/>
      <c r="AM221" s="132"/>
      <c r="AN221" s="138"/>
      <c r="AO221" s="132"/>
      <c r="AP221" s="138"/>
      <c r="AQ221" s="132"/>
    </row>
    <row r="222" spans="2:43" s="168" customFormat="1" x14ac:dyDescent="0.4">
      <c r="B222" s="140" t="s">
        <v>3440</v>
      </c>
      <c r="C222" s="29"/>
      <c r="D222" s="131"/>
      <c r="E222" s="29"/>
      <c r="F222" s="131"/>
      <c r="G222" s="29"/>
      <c r="H222" s="131"/>
      <c r="I222" s="29"/>
      <c r="J222" s="133"/>
      <c r="K222" s="29"/>
      <c r="L222" s="131"/>
      <c r="M222" s="252"/>
      <c r="N222" s="166"/>
      <c r="O222" s="252"/>
      <c r="P222" s="166"/>
      <c r="Q222" s="29"/>
      <c r="R222" s="143"/>
      <c r="S222" s="29"/>
      <c r="T222" s="143"/>
      <c r="U222" s="29"/>
      <c r="V222" s="143"/>
      <c r="W222" s="132"/>
      <c r="X222" s="143"/>
      <c r="Y222" s="132"/>
      <c r="Z222" s="143"/>
      <c r="AA222" s="132"/>
      <c r="AB222" s="143"/>
      <c r="AC222" s="132"/>
      <c r="AD222" s="167"/>
      <c r="AE222" s="132"/>
      <c r="AF222" s="214"/>
      <c r="AG222" s="132"/>
      <c r="AH222" s="131"/>
      <c r="AI222" s="37"/>
      <c r="AJ222" s="133"/>
      <c r="AK222" s="132"/>
      <c r="AL222" s="138"/>
      <c r="AM222" s="132"/>
      <c r="AN222" s="138"/>
      <c r="AO222" s="132"/>
      <c r="AP222" s="138"/>
      <c r="AQ222" s="132"/>
    </row>
    <row r="223" spans="2:43" s="168" customFormat="1" x14ac:dyDescent="0.4">
      <c r="B223" s="140" t="s">
        <v>3441</v>
      </c>
      <c r="C223" s="29"/>
      <c r="D223" s="131"/>
      <c r="E223" s="29"/>
      <c r="F223" s="131"/>
      <c r="G223" s="29"/>
      <c r="H223" s="131"/>
      <c r="I223" s="29"/>
      <c r="J223" s="133"/>
      <c r="K223" s="29"/>
      <c r="L223" s="131"/>
      <c r="M223" s="252"/>
      <c r="N223" s="166"/>
      <c r="O223" s="252"/>
      <c r="P223" s="166"/>
      <c r="Q223" s="29"/>
      <c r="R223" s="143"/>
      <c r="S223" s="29"/>
      <c r="T223" s="143"/>
      <c r="U223" s="29"/>
      <c r="V223" s="143"/>
      <c r="W223" s="132"/>
      <c r="X223" s="143"/>
      <c r="Y223" s="132"/>
      <c r="Z223" s="143"/>
      <c r="AA223" s="132"/>
      <c r="AB223" s="143"/>
      <c r="AC223" s="132"/>
      <c r="AD223" s="167"/>
      <c r="AE223" s="132"/>
      <c r="AF223" s="214"/>
      <c r="AG223" s="132"/>
      <c r="AH223" s="131"/>
      <c r="AI223" s="37"/>
      <c r="AJ223" s="133"/>
      <c r="AK223" s="132"/>
      <c r="AL223" s="138"/>
      <c r="AM223" s="132"/>
      <c r="AN223" s="138"/>
      <c r="AO223" s="132"/>
      <c r="AP223" s="138"/>
      <c r="AQ223" s="132"/>
    </row>
    <row r="224" spans="2:43" s="168" customFormat="1" x14ac:dyDescent="0.4">
      <c r="B224" s="140" t="s">
        <v>3442</v>
      </c>
      <c r="C224" s="29"/>
      <c r="D224" s="131"/>
      <c r="E224" s="29"/>
      <c r="F224" s="131"/>
      <c r="G224" s="29"/>
      <c r="H224" s="131"/>
      <c r="I224" s="29"/>
      <c r="J224" s="133"/>
      <c r="K224" s="29"/>
      <c r="L224" s="131"/>
      <c r="M224" s="252"/>
      <c r="N224" s="166"/>
      <c r="O224" s="252"/>
      <c r="P224" s="166"/>
      <c r="Q224" s="29"/>
      <c r="R224" s="143"/>
      <c r="S224" s="29"/>
      <c r="T224" s="143"/>
      <c r="U224" s="29"/>
      <c r="V224" s="143"/>
      <c r="W224" s="132"/>
      <c r="X224" s="143"/>
      <c r="Y224" s="132"/>
      <c r="Z224" s="143"/>
      <c r="AA224" s="132"/>
      <c r="AB224" s="143"/>
      <c r="AC224" s="132"/>
      <c r="AD224" s="167"/>
      <c r="AE224" s="132"/>
      <c r="AF224" s="214"/>
      <c r="AG224" s="132"/>
      <c r="AH224" s="131"/>
      <c r="AI224" s="37"/>
      <c r="AJ224" s="133"/>
      <c r="AK224" s="132"/>
      <c r="AL224" s="138"/>
      <c r="AM224" s="132"/>
      <c r="AN224" s="138"/>
      <c r="AO224" s="132"/>
      <c r="AP224" s="138"/>
      <c r="AQ224" s="132"/>
    </row>
    <row r="225" spans="2:43" s="168" customFormat="1" x14ac:dyDescent="0.4">
      <c r="B225" s="140" t="s">
        <v>3443</v>
      </c>
      <c r="C225" s="29"/>
      <c r="D225" s="131"/>
      <c r="E225" s="29"/>
      <c r="F225" s="131"/>
      <c r="G225" s="29"/>
      <c r="H225" s="131"/>
      <c r="I225" s="29"/>
      <c r="J225" s="133"/>
      <c r="K225" s="29"/>
      <c r="L225" s="131"/>
      <c r="M225" s="252"/>
      <c r="N225" s="166"/>
      <c r="O225" s="252"/>
      <c r="P225" s="166"/>
      <c r="Q225" s="29"/>
      <c r="R225" s="143"/>
      <c r="S225" s="29"/>
      <c r="T225" s="143"/>
      <c r="U225" s="29"/>
      <c r="V225" s="143"/>
      <c r="W225" s="132"/>
      <c r="X225" s="143"/>
      <c r="Y225" s="132"/>
      <c r="Z225" s="143"/>
      <c r="AA225" s="132"/>
      <c r="AB225" s="143"/>
      <c r="AC225" s="132"/>
      <c r="AD225" s="167"/>
      <c r="AE225" s="132"/>
      <c r="AF225" s="214"/>
      <c r="AG225" s="132"/>
      <c r="AH225" s="131"/>
      <c r="AI225" s="37"/>
      <c r="AJ225" s="133"/>
      <c r="AK225" s="132"/>
      <c r="AL225" s="138"/>
      <c r="AM225" s="132"/>
      <c r="AN225" s="138"/>
      <c r="AO225" s="132"/>
      <c r="AP225" s="138"/>
      <c r="AQ225" s="132"/>
    </row>
    <row r="226" spans="2:43" s="168" customFormat="1" x14ac:dyDescent="0.4">
      <c r="B226" s="140" t="s">
        <v>3444</v>
      </c>
      <c r="C226" s="29"/>
      <c r="D226" s="131"/>
      <c r="E226" s="29"/>
      <c r="F226" s="131"/>
      <c r="G226" s="29"/>
      <c r="H226" s="131"/>
      <c r="I226" s="29"/>
      <c r="J226" s="133"/>
      <c r="K226" s="29"/>
      <c r="L226" s="131"/>
      <c r="M226" s="252"/>
      <c r="N226" s="166"/>
      <c r="O226" s="252"/>
      <c r="P226" s="166"/>
      <c r="Q226" s="29"/>
      <c r="R226" s="143"/>
      <c r="S226" s="29"/>
      <c r="T226" s="143"/>
      <c r="U226" s="29"/>
      <c r="V226" s="143"/>
      <c r="W226" s="132"/>
      <c r="X226" s="143"/>
      <c r="Y226" s="132"/>
      <c r="Z226" s="143"/>
      <c r="AA226" s="132"/>
      <c r="AB226" s="143"/>
      <c r="AC226" s="132"/>
      <c r="AD226" s="167"/>
      <c r="AE226" s="132"/>
      <c r="AF226" s="214"/>
      <c r="AG226" s="132"/>
      <c r="AH226" s="131"/>
      <c r="AI226" s="37"/>
      <c r="AJ226" s="133"/>
      <c r="AK226" s="132"/>
      <c r="AL226" s="138"/>
      <c r="AM226" s="132"/>
      <c r="AN226" s="138"/>
      <c r="AO226" s="132"/>
      <c r="AP226" s="138"/>
      <c r="AQ226" s="132"/>
    </row>
    <row r="227" spans="2:43" s="168" customFormat="1" x14ac:dyDescent="0.4">
      <c r="B227" s="140" t="s">
        <v>3445</v>
      </c>
      <c r="C227" s="29"/>
      <c r="D227" s="131"/>
      <c r="E227" s="29"/>
      <c r="F227" s="131"/>
      <c r="G227" s="29"/>
      <c r="H227" s="131"/>
      <c r="I227" s="29"/>
      <c r="J227" s="133"/>
      <c r="K227" s="29"/>
      <c r="L227" s="131"/>
      <c r="M227" s="252"/>
      <c r="N227" s="166"/>
      <c r="O227" s="252"/>
      <c r="P227" s="166"/>
      <c r="Q227" s="29"/>
      <c r="R227" s="143"/>
      <c r="S227" s="29"/>
      <c r="T227" s="143"/>
      <c r="U227" s="29"/>
      <c r="V227" s="143"/>
      <c r="W227" s="132"/>
      <c r="X227" s="143"/>
      <c r="Y227" s="132"/>
      <c r="Z227" s="143"/>
      <c r="AA227" s="132"/>
      <c r="AB227" s="143"/>
      <c r="AC227" s="132"/>
      <c r="AD227" s="167"/>
      <c r="AE227" s="132"/>
      <c r="AF227" s="214"/>
      <c r="AG227" s="132"/>
      <c r="AH227" s="131"/>
      <c r="AI227" s="37"/>
      <c r="AJ227" s="133"/>
      <c r="AK227" s="132"/>
      <c r="AL227" s="138"/>
      <c r="AM227" s="132"/>
      <c r="AN227" s="138"/>
      <c r="AO227" s="132"/>
      <c r="AP227" s="138"/>
      <c r="AQ227" s="132"/>
    </row>
    <row r="228" spans="2:43" s="168" customFormat="1" x14ac:dyDescent="0.4">
      <c r="B228" s="140" t="s">
        <v>3446</v>
      </c>
      <c r="C228" s="29"/>
      <c r="D228" s="131"/>
      <c r="E228" s="29"/>
      <c r="F228" s="131"/>
      <c r="G228" s="29"/>
      <c r="H228" s="131"/>
      <c r="I228" s="29"/>
      <c r="J228" s="133"/>
      <c r="K228" s="29"/>
      <c r="L228" s="131"/>
      <c r="M228" s="252"/>
      <c r="N228" s="166"/>
      <c r="O228" s="252"/>
      <c r="P228" s="166"/>
      <c r="Q228" s="29"/>
      <c r="R228" s="143"/>
      <c r="S228" s="29"/>
      <c r="T228" s="143"/>
      <c r="U228" s="29"/>
      <c r="V228" s="143"/>
      <c r="W228" s="132"/>
      <c r="X228" s="143"/>
      <c r="Y228" s="132"/>
      <c r="Z228" s="143"/>
      <c r="AA228" s="132"/>
      <c r="AB228" s="143"/>
      <c r="AC228" s="132"/>
      <c r="AD228" s="167"/>
      <c r="AE228" s="132"/>
      <c r="AF228" s="214"/>
      <c r="AG228" s="132"/>
      <c r="AH228" s="131"/>
      <c r="AI228" s="37"/>
      <c r="AJ228" s="133"/>
      <c r="AK228" s="132"/>
      <c r="AL228" s="138"/>
      <c r="AM228" s="132"/>
      <c r="AN228" s="138"/>
      <c r="AO228" s="132"/>
      <c r="AP228" s="138"/>
      <c r="AQ228" s="132"/>
    </row>
    <row r="229" spans="2:43" s="168" customFormat="1" x14ac:dyDescent="0.4">
      <c r="B229" s="140" t="s">
        <v>3447</v>
      </c>
      <c r="C229" s="29"/>
      <c r="D229" s="131"/>
      <c r="E229" s="29"/>
      <c r="F229" s="131"/>
      <c r="G229" s="29"/>
      <c r="H229" s="131"/>
      <c r="I229" s="29"/>
      <c r="J229" s="133"/>
      <c r="K229" s="29"/>
      <c r="L229" s="131"/>
      <c r="M229" s="252"/>
      <c r="N229" s="166"/>
      <c r="O229" s="252"/>
      <c r="P229" s="166"/>
      <c r="Q229" s="29"/>
      <c r="R229" s="143"/>
      <c r="S229" s="29"/>
      <c r="T229" s="143"/>
      <c r="U229" s="29"/>
      <c r="V229" s="143"/>
      <c r="W229" s="132"/>
      <c r="X229" s="143"/>
      <c r="Y229" s="132"/>
      <c r="Z229" s="143"/>
      <c r="AA229" s="132"/>
      <c r="AB229" s="143"/>
      <c r="AC229" s="132"/>
      <c r="AD229" s="167"/>
      <c r="AE229" s="132"/>
      <c r="AF229" s="214"/>
      <c r="AG229" s="132"/>
      <c r="AH229" s="131"/>
      <c r="AI229" s="37"/>
      <c r="AJ229" s="133"/>
      <c r="AK229" s="132"/>
      <c r="AL229" s="138"/>
      <c r="AM229" s="132"/>
      <c r="AN229" s="138"/>
      <c r="AO229" s="132"/>
      <c r="AP229" s="138"/>
      <c r="AQ229" s="132"/>
    </row>
    <row r="230" spans="2:43" s="168" customFormat="1" x14ac:dyDescent="0.4">
      <c r="B230" s="140" t="s">
        <v>3448</v>
      </c>
      <c r="C230" s="29"/>
      <c r="D230" s="131"/>
      <c r="E230" s="29"/>
      <c r="F230" s="131"/>
      <c r="G230" s="29"/>
      <c r="H230" s="131"/>
      <c r="I230" s="29"/>
      <c r="J230" s="133"/>
      <c r="K230" s="29"/>
      <c r="L230" s="131"/>
      <c r="M230" s="252"/>
      <c r="N230" s="166"/>
      <c r="O230" s="252"/>
      <c r="P230" s="166"/>
      <c r="Q230" s="29"/>
      <c r="R230" s="143"/>
      <c r="S230" s="29"/>
      <c r="T230" s="143"/>
      <c r="U230" s="29"/>
      <c r="V230" s="143"/>
      <c r="W230" s="132"/>
      <c r="X230" s="143"/>
      <c r="Y230" s="132"/>
      <c r="Z230" s="143"/>
      <c r="AA230" s="132"/>
      <c r="AB230" s="143"/>
      <c r="AC230" s="132"/>
      <c r="AD230" s="167"/>
      <c r="AE230" s="132"/>
      <c r="AF230" s="214"/>
      <c r="AG230" s="132"/>
      <c r="AH230" s="131"/>
      <c r="AI230" s="37"/>
      <c r="AJ230" s="133"/>
      <c r="AK230" s="132"/>
      <c r="AL230" s="138"/>
      <c r="AM230" s="132"/>
      <c r="AN230" s="138"/>
      <c r="AO230" s="132"/>
      <c r="AP230" s="138"/>
      <c r="AQ230" s="132"/>
    </row>
    <row r="231" spans="2:43" s="168" customFormat="1" x14ac:dyDescent="0.4">
      <c r="B231" s="140" t="s">
        <v>3449</v>
      </c>
      <c r="C231" s="29"/>
      <c r="D231" s="131"/>
      <c r="E231" s="29"/>
      <c r="F231" s="131"/>
      <c r="G231" s="29"/>
      <c r="H231" s="131"/>
      <c r="I231" s="29"/>
      <c r="J231" s="133"/>
      <c r="K231" s="29"/>
      <c r="L231" s="131"/>
      <c r="M231" s="252"/>
      <c r="N231" s="166"/>
      <c r="O231" s="252"/>
      <c r="P231" s="166"/>
      <c r="Q231" s="29"/>
      <c r="R231" s="143"/>
      <c r="S231" s="29"/>
      <c r="T231" s="143"/>
      <c r="U231" s="29"/>
      <c r="V231" s="143"/>
      <c r="W231" s="132"/>
      <c r="X231" s="143"/>
      <c r="Y231" s="132"/>
      <c r="Z231" s="143"/>
      <c r="AA231" s="132"/>
      <c r="AB231" s="143"/>
      <c r="AC231" s="132"/>
      <c r="AD231" s="167"/>
      <c r="AE231" s="132"/>
      <c r="AF231" s="214"/>
      <c r="AG231" s="132"/>
      <c r="AH231" s="131"/>
      <c r="AI231" s="37"/>
      <c r="AJ231" s="133"/>
      <c r="AK231" s="132"/>
      <c r="AL231" s="138"/>
      <c r="AM231" s="132"/>
      <c r="AN231" s="138"/>
      <c r="AO231" s="132"/>
      <c r="AP231" s="138"/>
      <c r="AQ231" s="132"/>
    </row>
    <row r="232" spans="2:43" s="168" customFormat="1" x14ac:dyDescent="0.4">
      <c r="B232" s="140" t="s">
        <v>3450</v>
      </c>
      <c r="C232" s="29"/>
      <c r="D232" s="131"/>
      <c r="E232" s="29"/>
      <c r="F232" s="131"/>
      <c r="G232" s="29"/>
      <c r="H232" s="131"/>
      <c r="I232" s="29"/>
      <c r="J232" s="133"/>
      <c r="K232" s="29"/>
      <c r="L232" s="131"/>
      <c r="M232" s="252"/>
      <c r="N232" s="166"/>
      <c r="O232" s="252"/>
      <c r="P232" s="166"/>
      <c r="Q232" s="29"/>
      <c r="R232" s="143"/>
      <c r="S232" s="29"/>
      <c r="T232" s="143"/>
      <c r="U232" s="29"/>
      <c r="V232" s="143"/>
      <c r="W232" s="132"/>
      <c r="X232" s="143"/>
      <c r="Y232" s="132"/>
      <c r="Z232" s="143"/>
      <c r="AA232" s="132"/>
      <c r="AB232" s="143"/>
      <c r="AC232" s="132"/>
      <c r="AD232" s="167"/>
      <c r="AE232" s="132"/>
      <c r="AF232" s="214"/>
      <c r="AG232" s="132"/>
      <c r="AH232" s="131"/>
      <c r="AI232" s="37"/>
      <c r="AJ232" s="133"/>
      <c r="AK232" s="132"/>
      <c r="AL232" s="138"/>
      <c r="AM232" s="132"/>
      <c r="AN232" s="138"/>
      <c r="AO232" s="132"/>
      <c r="AP232" s="138"/>
      <c r="AQ232" s="132"/>
    </row>
    <row r="233" spans="2:43" s="168" customFormat="1" x14ac:dyDescent="0.4">
      <c r="B233" s="140" t="s">
        <v>3451</v>
      </c>
      <c r="C233" s="29"/>
      <c r="D233" s="131"/>
      <c r="E233" s="29"/>
      <c r="F233" s="131"/>
      <c r="G233" s="29"/>
      <c r="H233" s="131"/>
      <c r="I233" s="29"/>
      <c r="J233" s="133"/>
      <c r="K233" s="29"/>
      <c r="L233" s="131"/>
      <c r="M233" s="252"/>
      <c r="N233" s="166"/>
      <c r="O233" s="252"/>
      <c r="P233" s="166"/>
      <c r="Q233" s="29"/>
      <c r="R233" s="143"/>
      <c r="S233" s="29"/>
      <c r="T233" s="143"/>
      <c r="U233" s="29"/>
      <c r="V233" s="143"/>
      <c r="W233" s="132"/>
      <c r="X233" s="143"/>
      <c r="Y233" s="132"/>
      <c r="Z233" s="143"/>
      <c r="AA233" s="132"/>
      <c r="AB233" s="143"/>
      <c r="AC233" s="132"/>
      <c r="AD233" s="167"/>
      <c r="AE233" s="132"/>
      <c r="AF233" s="214"/>
      <c r="AG233" s="132"/>
      <c r="AH233" s="131"/>
      <c r="AI233" s="37"/>
      <c r="AJ233" s="133"/>
      <c r="AK233" s="132"/>
      <c r="AL233" s="138"/>
      <c r="AM233" s="132"/>
      <c r="AN233" s="138"/>
      <c r="AO233" s="132"/>
      <c r="AP233" s="138"/>
      <c r="AQ233" s="132"/>
    </row>
    <row r="234" spans="2:43" s="168" customFormat="1" x14ac:dyDescent="0.4">
      <c r="B234" s="140" t="s">
        <v>3452</v>
      </c>
      <c r="C234" s="29"/>
      <c r="D234" s="131"/>
      <c r="E234" s="29"/>
      <c r="F234" s="131"/>
      <c r="G234" s="29"/>
      <c r="H234" s="131"/>
      <c r="I234" s="29"/>
      <c r="J234" s="133"/>
      <c r="K234" s="29"/>
      <c r="L234" s="131"/>
      <c r="M234" s="252"/>
      <c r="N234" s="166"/>
      <c r="O234" s="252"/>
      <c r="P234" s="166"/>
      <c r="Q234" s="29"/>
      <c r="R234" s="143"/>
      <c r="S234" s="29"/>
      <c r="T234" s="143"/>
      <c r="U234" s="29"/>
      <c r="V234" s="143"/>
      <c r="W234" s="132"/>
      <c r="X234" s="143"/>
      <c r="Y234" s="132"/>
      <c r="Z234" s="143"/>
      <c r="AA234" s="132"/>
      <c r="AB234" s="143"/>
      <c r="AC234" s="132"/>
      <c r="AD234" s="167"/>
      <c r="AE234" s="132"/>
      <c r="AF234" s="214"/>
      <c r="AG234" s="132"/>
      <c r="AH234" s="131"/>
      <c r="AI234" s="37"/>
      <c r="AJ234" s="133"/>
      <c r="AK234" s="132"/>
      <c r="AL234" s="138"/>
      <c r="AM234" s="132"/>
      <c r="AN234" s="138"/>
      <c r="AO234" s="132"/>
      <c r="AP234" s="138"/>
      <c r="AQ234" s="132"/>
    </row>
    <row r="235" spans="2:43" s="168" customFormat="1" x14ac:dyDescent="0.4">
      <c r="B235" s="140" t="s">
        <v>3453</v>
      </c>
      <c r="C235" s="29"/>
      <c r="D235" s="131"/>
      <c r="E235" s="29"/>
      <c r="F235" s="131"/>
      <c r="G235" s="29"/>
      <c r="H235" s="131"/>
      <c r="I235" s="29"/>
      <c r="J235" s="133"/>
      <c r="K235" s="29"/>
      <c r="L235" s="131"/>
      <c r="M235" s="252"/>
      <c r="N235" s="166"/>
      <c r="O235" s="252"/>
      <c r="P235" s="166"/>
      <c r="Q235" s="29"/>
      <c r="R235" s="143"/>
      <c r="S235" s="29"/>
      <c r="T235" s="143"/>
      <c r="U235" s="29"/>
      <c r="V235" s="143"/>
      <c r="W235" s="132"/>
      <c r="X235" s="143"/>
      <c r="Y235" s="132"/>
      <c r="Z235" s="143"/>
      <c r="AA235" s="132"/>
      <c r="AB235" s="143"/>
      <c r="AC235" s="132"/>
      <c r="AD235" s="167"/>
      <c r="AE235" s="132"/>
      <c r="AF235" s="214"/>
      <c r="AG235" s="132"/>
      <c r="AH235" s="131"/>
      <c r="AI235" s="37"/>
      <c r="AJ235" s="133"/>
      <c r="AK235" s="132"/>
      <c r="AL235" s="138"/>
      <c r="AM235" s="132"/>
      <c r="AN235" s="138"/>
      <c r="AO235" s="132"/>
      <c r="AP235" s="138"/>
      <c r="AQ235" s="132"/>
    </row>
    <row r="236" spans="2:43" s="168" customFormat="1" x14ac:dyDescent="0.4">
      <c r="B236" s="140" t="s">
        <v>3454</v>
      </c>
      <c r="C236" s="29"/>
      <c r="D236" s="131"/>
      <c r="E236" s="29"/>
      <c r="F236" s="131"/>
      <c r="G236" s="29"/>
      <c r="H236" s="131"/>
      <c r="I236" s="29"/>
      <c r="J236" s="133"/>
      <c r="K236" s="29"/>
      <c r="L236" s="131"/>
      <c r="M236" s="252"/>
      <c r="N236" s="166"/>
      <c r="O236" s="252"/>
      <c r="P236" s="166"/>
      <c r="Q236" s="29"/>
      <c r="R236" s="143"/>
      <c r="S236" s="29"/>
      <c r="T236" s="143"/>
      <c r="U236" s="29"/>
      <c r="V236" s="143"/>
      <c r="W236" s="132"/>
      <c r="X236" s="143"/>
      <c r="Y236" s="132"/>
      <c r="Z236" s="143"/>
      <c r="AA236" s="132"/>
      <c r="AB236" s="143"/>
      <c r="AC236" s="132"/>
      <c r="AD236" s="167"/>
      <c r="AE236" s="132"/>
      <c r="AF236" s="214"/>
      <c r="AG236" s="132"/>
      <c r="AH236" s="131"/>
      <c r="AI236" s="37"/>
      <c r="AJ236" s="133"/>
      <c r="AK236" s="132"/>
      <c r="AL236" s="138"/>
      <c r="AM236" s="132"/>
      <c r="AN236" s="138"/>
      <c r="AO236" s="132"/>
      <c r="AP236" s="138"/>
      <c r="AQ236" s="132"/>
    </row>
    <row r="237" spans="2:43" s="168" customFormat="1" x14ac:dyDescent="0.4">
      <c r="B237" s="140" t="s">
        <v>3455</v>
      </c>
      <c r="C237" s="29"/>
      <c r="D237" s="131"/>
      <c r="E237" s="29"/>
      <c r="F237" s="131"/>
      <c r="G237" s="29"/>
      <c r="H237" s="131"/>
      <c r="I237" s="29"/>
      <c r="J237" s="133"/>
      <c r="K237" s="29"/>
      <c r="L237" s="131"/>
      <c r="M237" s="252"/>
      <c r="N237" s="166"/>
      <c r="O237" s="252"/>
      <c r="P237" s="166"/>
      <c r="Q237" s="29"/>
      <c r="R237" s="143"/>
      <c r="S237" s="29"/>
      <c r="T237" s="143"/>
      <c r="U237" s="29"/>
      <c r="V237" s="143"/>
      <c r="W237" s="132"/>
      <c r="X237" s="143"/>
      <c r="Y237" s="132"/>
      <c r="Z237" s="143"/>
      <c r="AA237" s="132"/>
      <c r="AB237" s="143"/>
      <c r="AC237" s="132"/>
      <c r="AD237" s="167"/>
      <c r="AE237" s="132"/>
      <c r="AF237" s="214"/>
      <c r="AG237" s="132"/>
      <c r="AH237" s="131"/>
      <c r="AI237" s="37"/>
      <c r="AJ237" s="133"/>
      <c r="AK237" s="132"/>
      <c r="AL237" s="138"/>
      <c r="AM237" s="132"/>
      <c r="AN237" s="138"/>
      <c r="AO237" s="132"/>
      <c r="AP237" s="138"/>
      <c r="AQ237" s="132"/>
    </row>
    <row r="238" spans="2:43" s="168" customFormat="1" x14ac:dyDescent="0.4">
      <c r="B238" s="140" t="s">
        <v>3456</v>
      </c>
      <c r="C238" s="29"/>
      <c r="D238" s="131"/>
      <c r="E238" s="29"/>
      <c r="F238" s="131"/>
      <c r="G238" s="29"/>
      <c r="H238" s="131"/>
      <c r="I238" s="29"/>
      <c r="J238" s="133"/>
      <c r="K238" s="29"/>
      <c r="L238" s="131"/>
      <c r="M238" s="252"/>
      <c r="N238" s="166"/>
      <c r="O238" s="252"/>
      <c r="P238" s="166"/>
      <c r="Q238" s="29"/>
      <c r="R238" s="143"/>
      <c r="S238" s="29"/>
      <c r="T238" s="143"/>
      <c r="U238" s="29"/>
      <c r="V238" s="143"/>
      <c r="W238" s="132"/>
      <c r="X238" s="143"/>
      <c r="Y238" s="132"/>
      <c r="Z238" s="143"/>
      <c r="AA238" s="132"/>
      <c r="AB238" s="143"/>
      <c r="AC238" s="132"/>
      <c r="AD238" s="167"/>
      <c r="AE238" s="132"/>
      <c r="AF238" s="214"/>
      <c r="AG238" s="132"/>
      <c r="AH238" s="131"/>
      <c r="AI238" s="37"/>
      <c r="AJ238" s="133"/>
      <c r="AK238" s="132"/>
      <c r="AL238" s="138"/>
      <c r="AM238" s="132"/>
      <c r="AN238" s="138"/>
      <c r="AO238" s="132"/>
      <c r="AP238" s="138"/>
      <c r="AQ238" s="132"/>
    </row>
    <row r="239" spans="2:43" s="168" customFormat="1" x14ac:dyDescent="0.4">
      <c r="B239" s="140" t="s">
        <v>3457</v>
      </c>
      <c r="C239" s="29"/>
      <c r="D239" s="131"/>
      <c r="E239" s="29"/>
      <c r="F239" s="131"/>
      <c r="G239" s="29"/>
      <c r="H239" s="131"/>
      <c r="I239" s="29"/>
      <c r="J239" s="133"/>
      <c r="K239" s="29"/>
      <c r="L239" s="131"/>
      <c r="M239" s="252"/>
      <c r="N239" s="166"/>
      <c r="O239" s="252"/>
      <c r="P239" s="166"/>
      <c r="Q239" s="29"/>
      <c r="R239" s="143"/>
      <c r="S239" s="29"/>
      <c r="T239" s="143"/>
      <c r="U239" s="29"/>
      <c r="V239" s="143"/>
      <c r="W239" s="132"/>
      <c r="X239" s="143"/>
      <c r="Y239" s="132"/>
      <c r="Z239" s="143"/>
      <c r="AA239" s="132"/>
      <c r="AB239" s="143"/>
      <c r="AC239" s="132"/>
      <c r="AD239" s="167"/>
      <c r="AE239" s="132"/>
      <c r="AF239" s="214"/>
      <c r="AG239" s="132"/>
      <c r="AH239" s="131"/>
      <c r="AI239" s="37"/>
      <c r="AJ239" s="133"/>
      <c r="AK239" s="132"/>
      <c r="AL239" s="138"/>
      <c r="AM239" s="132"/>
      <c r="AN239" s="138"/>
      <c r="AO239" s="132"/>
      <c r="AP239" s="138"/>
      <c r="AQ239" s="132"/>
    </row>
    <row r="240" spans="2:43" s="168" customFormat="1" x14ac:dyDescent="0.4">
      <c r="B240" s="140" t="s">
        <v>3458</v>
      </c>
      <c r="C240" s="29"/>
      <c r="D240" s="131"/>
      <c r="E240" s="29"/>
      <c r="F240" s="131"/>
      <c r="G240" s="29"/>
      <c r="H240" s="131"/>
      <c r="I240" s="29"/>
      <c r="J240" s="133"/>
      <c r="K240" s="29"/>
      <c r="L240" s="131"/>
      <c r="M240" s="252"/>
      <c r="N240" s="166"/>
      <c r="O240" s="252"/>
      <c r="P240" s="166"/>
      <c r="Q240" s="29"/>
      <c r="R240" s="143"/>
      <c r="S240" s="29"/>
      <c r="T240" s="143"/>
      <c r="U240" s="29"/>
      <c r="V240" s="143"/>
      <c r="W240" s="132"/>
      <c r="X240" s="143"/>
      <c r="Y240" s="132"/>
      <c r="Z240" s="143"/>
      <c r="AA240" s="132"/>
      <c r="AB240" s="143"/>
      <c r="AC240" s="132"/>
      <c r="AD240" s="167"/>
      <c r="AE240" s="132"/>
      <c r="AF240" s="214"/>
      <c r="AG240" s="132"/>
      <c r="AH240" s="131"/>
      <c r="AI240" s="37"/>
      <c r="AJ240" s="133"/>
      <c r="AK240" s="132"/>
      <c r="AL240" s="138"/>
      <c r="AM240" s="132"/>
      <c r="AN240" s="138"/>
      <c r="AO240" s="132"/>
      <c r="AP240" s="138"/>
      <c r="AQ240" s="132"/>
    </row>
    <row r="241" spans="2:43" s="168" customFormat="1" x14ac:dyDescent="0.4">
      <c r="B241" s="140" t="s">
        <v>3459</v>
      </c>
      <c r="C241" s="29"/>
      <c r="D241" s="131"/>
      <c r="E241" s="29"/>
      <c r="F241" s="131"/>
      <c r="G241" s="29"/>
      <c r="H241" s="131"/>
      <c r="I241" s="29"/>
      <c r="J241" s="133"/>
      <c r="K241" s="29"/>
      <c r="L241" s="131"/>
      <c r="M241" s="252"/>
      <c r="N241" s="166"/>
      <c r="O241" s="252"/>
      <c r="P241" s="166"/>
      <c r="Q241" s="29"/>
      <c r="R241" s="143"/>
      <c r="S241" s="29"/>
      <c r="T241" s="143"/>
      <c r="U241" s="29"/>
      <c r="V241" s="143"/>
      <c r="W241" s="132"/>
      <c r="X241" s="143"/>
      <c r="Y241" s="132"/>
      <c r="Z241" s="143"/>
      <c r="AA241" s="132"/>
      <c r="AB241" s="143"/>
      <c r="AC241" s="132"/>
      <c r="AD241" s="167"/>
      <c r="AE241" s="132"/>
      <c r="AF241" s="214"/>
      <c r="AG241" s="132"/>
      <c r="AH241" s="131"/>
      <c r="AI241" s="37"/>
      <c r="AJ241" s="133"/>
      <c r="AK241" s="132"/>
      <c r="AL241" s="138"/>
      <c r="AM241" s="132"/>
      <c r="AN241" s="138"/>
      <c r="AO241" s="132"/>
      <c r="AP241" s="138"/>
      <c r="AQ241" s="132"/>
    </row>
    <row r="242" spans="2:43" s="168" customFormat="1" x14ac:dyDescent="0.4">
      <c r="B242" s="140" t="s">
        <v>3460</v>
      </c>
      <c r="C242" s="29"/>
      <c r="D242" s="131"/>
      <c r="E242" s="29"/>
      <c r="F242" s="131"/>
      <c r="G242" s="29"/>
      <c r="H242" s="131"/>
      <c r="I242" s="29"/>
      <c r="J242" s="133"/>
      <c r="K242" s="29"/>
      <c r="L242" s="131"/>
      <c r="M242" s="252"/>
      <c r="N242" s="166"/>
      <c r="O242" s="252"/>
      <c r="P242" s="166"/>
      <c r="Q242" s="29"/>
      <c r="R242" s="143"/>
      <c r="S242" s="29"/>
      <c r="T242" s="143"/>
      <c r="U242" s="29"/>
      <c r="V242" s="143"/>
      <c r="W242" s="132"/>
      <c r="X242" s="143"/>
      <c r="Y242" s="132"/>
      <c r="Z242" s="143"/>
      <c r="AA242" s="132"/>
      <c r="AB242" s="143"/>
      <c r="AC242" s="132"/>
      <c r="AD242" s="167"/>
      <c r="AE242" s="132"/>
      <c r="AF242" s="214"/>
      <c r="AG242" s="132"/>
      <c r="AH242" s="131"/>
      <c r="AI242" s="37"/>
      <c r="AJ242" s="133"/>
      <c r="AK242" s="132"/>
      <c r="AL242" s="138"/>
      <c r="AM242" s="132"/>
      <c r="AN242" s="138"/>
      <c r="AO242" s="132"/>
      <c r="AP242" s="138"/>
      <c r="AQ242" s="132"/>
    </row>
    <row r="243" spans="2:43" s="168" customFormat="1" x14ac:dyDescent="0.4">
      <c r="B243" s="140" t="s">
        <v>3461</v>
      </c>
      <c r="C243" s="29"/>
      <c r="D243" s="131"/>
      <c r="E243" s="29"/>
      <c r="F243" s="131"/>
      <c r="G243" s="29"/>
      <c r="H243" s="131"/>
      <c r="I243" s="29"/>
      <c r="J243" s="133"/>
      <c r="K243" s="29"/>
      <c r="L243" s="131"/>
      <c r="M243" s="252"/>
      <c r="N243" s="166"/>
      <c r="O243" s="252"/>
      <c r="P243" s="166"/>
      <c r="Q243" s="29"/>
      <c r="R243" s="143"/>
      <c r="S243" s="29"/>
      <c r="T243" s="143"/>
      <c r="U243" s="29"/>
      <c r="V243" s="143"/>
      <c r="W243" s="132"/>
      <c r="X243" s="143"/>
      <c r="Y243" s="132"/>
      <c r="Z243" s="143"/>
      <c r="AA243" s="132"/>
      <c r="AB243" s="143"/>
      <c r="AC243" s="132"/>
      <c r="AD243" s="167"/>
      <c r="AE243" s="132"/>
      <c r="AF243" s="214"/>
      <c r="AG243" s="132"/>
      <c r="AH243" s="131"/>
      <c r="AI243" s="37"/>
      <c r="AJ243" s="133"/>
      <c r="AK243" s="132"/>
      <c r="AL243" s="138"/>
      <c r="AM243" s="132"/>
      <c r="AN243" s="138"/>
      <c r="AO243" s="132"/>
      <c r="AP243" s="138"/>
      <c r="AQ243" s="132"/>
    </row>
    <row r="244" spans="2:43" s="168" customFormat="1" x14ac:dyDescent="0.4">
      <c r="B244" s="140" t="s">
        <v>3462</v>
      </c>
      <c r="C244" s="29"/>
      <c r="D244" s="131"/>
      <c r="E244" s="29"/>
      <c r="F244" s="131"/>
      <c r="G244" s="29"/>
      <c r="H244" s="131"/>
      <c r="I244" s="29"/>
      <c r="J244" s="133"/>
      <c r="K244" s="29"/>
      <c r="L244" s="131"/>
      <c r="M244" s="252"/>
      <c r="N244" s="166"/>
      <c r="O244" s="252"/>
      <c r="P244" s="166"/>
      <c r="Q244" s="29"/>
      <c r="R244" s="143"/>
      <c r="S244" s="29"/>
      <c r="T244" s="143"/>
      <c r="U244" s="29"/>
      <c r="V244" s="143"/>
      <c r="W244" s="132"/>
      <c r="X244" s="143"/>
      <c r="Y244" s="132"/>
      <c r="Z244" s="143"/>
      <c r="AA244" s="132"/>
      <c r="AB244" s="143"/>
      <c r="AC244" s="132"/>
      <c r="AD244" s="167"/>
      <c r="AE244" s="132"/>
      <c r="AF244" s="214"/>
      <c r="AG244" s="132"/>
      <c r="AH244" s="131"/>
      <c r="AI244" s="37"/>
      <c r="AJ244" s="133"/>
      <c r="AK244" s="132"/>
      <c r="AL244" s="138"/>
      <c r="AM244" s="132"/>
      <c r="AN244" s="138"/>
      <c r="AO244" s="132"/>
      <c r="AP244" s="138"/>
      <c r="AQ244" s="132"/>
    </row>
    <row r="245" spans="2:43" s="168" customFormat="1" x14ac:dyDescent="0.4">
      <c r="B245" s="140" t="s">
        <v>3463</v>
      </c>
      <c r="C245" s="29"/>
      <c r="D245" s="131"/>
      <c r="E245" s="29"/>
      <c r="F245" s="131"/>
      <c r="G245" s="29"/>
      <c r="H245" s="131"/>
      <c r="I245" s="29"/>
      <c r="J245" s="133"/>
      <c r="K245" s="29"/>
      <c r="L245" s="131"/>
      <c r="M245" s="252"/>
      <c r="N245" s="166"/>
      <c r="O245" s="252"/>
      <c r="P245" s="166"/>
      <c r="Q245" s="29"/>
      <c r="R245" s="143"/>
      <c r="S245" s="29"/>
      <c r="T245" s="143"/>
      <c r="U245" s="29"/>
      <c r="V245" s="143"/>
      <c r="W245" s="132"/>
      <c r="X245" s="143"/>
      <c r="Y245" s="132"/>
      <c r="Z245" s="143"/>
      <c r="AA245" s="132"/>
      <c r="AB245" s="143"/>
      <c r="AC245" s="132"/>
      <c r="AD245" s="167"/>
      <c r="AE245" s="132"/>
      <c r="AF245" s="214"/>
      <c r="AG245" s="132"/>
      <c r="AH245" s="131"/>
      <c r="AI245" s="37"/>
      <c r="AJ245" s="133"/>
      <c r="AK245" s="132"/>
      <c r="AL245" s="138"/>
      <c r="AM245" s="132"/>
      <c r="AN245" s="138"/>
      <c r="AO245" s="132"/>
      <c r="AP245" s="138"/>
      <c r="AQ245" s="132"/>
    </row>
    <row r="246" spans="2:43" s="168" customFormat="1" x14ac:dyDescent="0.4">
      <c r="B246" s="140" t="s">
        <v>3464</v>
      </c>
      <c r="C246" s="29"/>
      <c r="D246" s="131"/>
      <c r="E246" s="29"/>
      <c r="F246" s="131"/>
      <c r="G246" s="29"/>
      <c r="H246" s="131"/>
      <c r="I246" s="29"/>
      <c r="J246" s="133"/>
      <c r="K246" s="29"/>
      <c r="L246" s="131"/>
      <c r="M246" s="252"/>
      <c r="N246" s="166"/>
      <c r="O246" s="252"/>
      <c r="P246" s="166"/>
      <c r="Q246" s="29"/>
      <c r="R246" s="143"/>
      <c r="S246" s="29"/>
      <c r="T246" s="143"/>
      <c r="U246" s="29"/>
      <c r="V246" s="143"/>
      <c r="W246" s="132"/>
      <c r="X246" s="143"/>
      <c r="Y246" s="132"/>
      <c r="Z246" s="143"/>
      <c r="AA246" s="132"/>
      <c r="AB246" s="143"/>
      <c r="AC246" s="132"/>
      <c r="AD246" s="167"/>
      <c r="AE246" s="132"/>
      <c r="AF246" s="214"/>
      <c r="AG246" s="132"/>
      <c r="AH246" s="131"/>
      <c r="AI246" s="37"/>
      <c r="AJ246" s="133"/>
      <c r="AK246" s="132"/>
      <c r="AL246" s="138"/>
      <c r="AM246" s="132"/>
      <c r="AN246" s="138"/>
      <c r="AO246" s="132"/>
      <c r="AP246" s="138"/>
      <c r="AQ246" s="132"/>
    </row>
    <row r="247" spans="2:43" s="168" customFormat="1" x14ac:dyDescent="0.4">
      <c r="B247" s="140" t="s">
        <v>3465</v>
      </c>
      <c r="C247" s="29"/>
      <c r="D247" s="131"/>
      <c r="E247" s="29"/>
      <c r="F247" s="131"/>
      <c r="G247" s="29"/>
      <c r="H247" s="131"/>
      <c r="I247" s="29"/>
      <c r="J247" s="133"/>
      <c r="K247" s="29"/>
      <c r="L247" s="131"/>
      <c r="M247" s="252"/>
      <c r="N247" s="166"/>
      <c r="O247" s="252"/>
      <c r="P247" s="166"/>
      <c r="Q247" s="29"/>
      <c r="R247" s="143"/>
      <c r="S247" s="29"/>
      <c r="T247" s="143"/>
      <c r="U247" s="29"/>
      <c r="V247" s="143"/>
      <c r="W247" s="132"/>
      <c r="X247" s="143"/>
      <c r="Y247" s="132"/>
      <c r="Z247" s="143"/>
      <c r="AA247" s="132"/>
      <c r="AB247" s="143"/>
      <c r="AC247" s="132"/>
      <c r="AD247" s="167"/>
      <c r="AE247" s="132"/>
      <c r="AF247" s="214"/>
      <c r="AG247" s="132"/>
      <c r="AH247" s="131"/>
      <c r="AI247" s="37"/>
      <c r="AJ247" s="133"/>
      <c r="AK247" s="132"/>
      <c r="AL247" s="138"/>
      <c r="AM247" s="132"/>
      <c r="AN247" s="138"/>
      <c r="AO247" s="132"/>
      <c r="AP247" s="138"/>
      <c r="AQ247" s="132"/>
    </row>
    <row r="248" spans="2:43" s="168" customFormat="1" x14ac:dyDescent="0.4">
      <c r="B248" s="140" t="s">
        <v>3466</v>
      </c>
      <c r="C248" s="29"/>
      <c r="D248" s="131"/>
      <c r="E248" s="29"/>
      <c r="F248" s="131"/>
      <c r="G248" s="29"/>
      <c r="H248" s="131"/>
      <c r="I248" s="29"/>
      <c r="J248" s="133"/>
      <c r="K248" s="29"/>
      <c r="L248" s="131"/>
      <c r="M248" s="252"/>
      <c r="N248" s="166"/>
      <c r="O248" s="252"/>
      <c r="P248" s="166"/>
      <c r="Q248" s="29"/>
      <c r="R248" s="143"/>
      <c r="S248" s="29"/>
      <c r="T248" s="143"/>
      <c r="U248" s="29"/>
      <c r="V248" s="143"/>
      <c r="W248" s="132"/>
      <c r="X248" s="143"/>
      <c r="Y248" s="132"/>
      <c r="Z248" s="143"/>
      <c r="AA248" s="132"/>
      <c r="AB248" s="143"/>
      <c r="AC248" s="132"/>
      <c r="AD248" s="167"/>
      <c r="AE248" s="132"/>
      <c r="AF248" s="214"/>
      <c r="AG248" s="132"/>
      <c r="AH248" s="131"/>
      <c r="AI248" s="37"/>
      <c r="AJ248" s="133"/>
      <c r="AK248" s="132"/>
      <c r="AL248" s="138"/>
      <c r="AM248" s="132"/>
      <c r="AN248" s="138"/>
      <c r="AO248" s="132"/>
      <c r="AP248" s="138"/>
      <c r="AQ248" s="132"/>
    </row>
    <row r="249" spans="2:43" s="168" customFormat="1" x14ac:dyDescent="0.4">
      <c r="B249" s="140" t="s">
        <v>3467</v>
      </c>
      <c r="C249" s="29"/>
      <c r="D249" s="131"/>
      <c r="E249" s="29"/>
      <c r="F249" s="131"/>
      <c r="G249" s="29"/>
      <c r="H249" s="131"/>
      <c r="I249" s="29"/>
      <c r="J249" s="133"/>
      <c r="K249" s="29"/>
      <c r="L249" s="131"/>
      <c r="M249" s="252"/>
      <c r="N249" s="166"/>
      <c r="O249" s="252"/>
      <c r="P249" s="166"/>
      <c r="Q249" s="29"/>
      <c r="R249" s="143"/>
      <c r="S249" s="29"/>
      <c r="T249" s="143"/>
      <c r="U249" s="29"/>
      <c r="V249" s="143"/>
      <c r="W249" s="132"/>
      <c r="X249" s="143"/>
      <c r="Y249" s="132"/>
      <c r="Z249" s="143"/>
      <c r="AA249" s="132"/>
      <c r="AB249" s="143"/>
      <c r="AC249" s="132"/>
      <c r="AD249" s="167"/>
      <c r="AE249" s="132"/>
      <c r="AF249" s="214"/>
      <c r="AG249" s="132"/>
      <c r="AH249" s="131"/>
      <c r="AI249" s="37"/>
      <c r="AJ249" s="133"/>
      <c r="AK249" s="132"/>
      <c r="AL249" s="138"/>
      <c r="AM249" s="132"/>
      <c r="AN249" s="138"/>
      <c r="AO249" s="132"/>
      <c r="AP249" s="138"/>
      <c r="AQ249" s="132"/>
    </row>
    <row r="250" spans="2:43" s="168" customFormat="1" x14ac:dyDescent="0.4">
      <c r="B250" s="140" t="s">
        <v>3468</v>
      </c>
      <c r="C250" s="29"/>
      <c r="D250" s="131"/>
      <c r="E250" s="29"/>
      <c r="F250" s="131"/>
      <c r="G250" s="29"/>
      <c r="H250" s="131"/>
      <c r="I250" s="29"/>
      <c r="J250" s="133"/>
      <c r="K250" s="29"/>
      <c r="L250" s="131"/>
      <c r="M250" s="252"/>
      <c r="N250" s="166"/>
      <c r="O250" s="252"/>
      <c r="P250" s="166"/>
      <c r="Q250" s="29"/>
      <c r="R250" s="143"/>
      <c r="S250" s="29"/>
      <c r="T250" s="143"/>
      <c r="U250" s="29"/>
      <c r="V250" s="143"/>
      <c r="W250" s="132"/>
      <c r="X250" s="143"/>
      <c r="Y250" s="132"/>
      <c r="Z250" s="143"/>
      <c r="AA250" s="132"/>
      <c r="AB250" s="143"/>
      <c r="AC250" s="132"/>
      <c r="AD250" s="167"/>
      <c r="AE250" s="132"/>
      <c r="AF250" s="214"/>
      <c r="AG250" s="132"/>
      <c r="AH250" s="131"/>
      <c r="AI250" s="37"/>
      <c r="AJ250" s="133"/>
      <c r="AK250" s="132"/>
      <c r="AL250" s="138"/>
      <c r="AM250" s="132"/>
      <c r="AN250" s="138"/>
      <c r="AO250" s="132"/>
      <c r="AP250" s="138"/>
      <c r="AQ250" s="132"/>
    </row>
    <row r="251" spans="2:43" s="168" customFormat="1" x14ac:dyDescent="0.4">
      <c r="B251" s="140" t="s">
        <v>3469</v>
      </c>
      <c r="C251" s="29"/>
      <c r="D251" s="131"/>
      <c r="E251" s="29"/>
      <c r="F251" s="131"/>
      <c r="G251" s="29"/>
      <c r="H251" s="131"/>
      <c r="I251" s="29"/>
      <c r="J251" s="133"/>
      <c r="K251" s="29"/>
      <c r="L251" s="131"/>
      <c r="M251" s="252"/>
      <c r="N251" s="166"/>
      <c r="O251" s="252"/>
      <c r="P251" s="166"/>
      <c r="Q251" s="29"/>
      <c r="R251" s="143"/>
      <c r="S251" s="29"/>
      <c r="T251" s="143"/>
      <c r="U251" s="29"/>
      <c r="V251" s="143"/>
      <c r="W251" s="132"/>
      <c r="X251" s="143"/>
      <c r="Y251" s="132"/>
      <c r="Z251" s="143"/>
      <c r="AA251" s="132"/>
      <c r="AB251" s="143"/>
      <c r="AC251" s="132"/>
      <c r="AD251" s="167"/>
      <c r="AE251" s="132"/>
      <c r="AF251" s="214"/>
      <c r="AG251" s="132"/>
      <c r="AH251" s="131"/>
      <c r="AI251" s="37"/>
      <c r="AJ251" s="133"/>
      <c r="AK251" s="132"/>
      <c r="AL251" s="138"/>
      <c r="AM251" s="132"/>
      <c r="AN251" s="138"/>
      <c r="AO251" s="132"/>
      <c r="AP251" s="138"/>
      <c r="AQ251" s="132"/>
    </row>
    <row r="252" spans="2:43" s="168" customFormat="1" x14ac:dyDescent="0.4">
      <c r="B252" s="140" t="s">
        <v>3470</v>
      </c>
      <c r="C252" s="29"/>
      <c r="D252" s="131"/>
      <c r="E252" s="29"/>
      <c r="F252" s="131"/>
      <c r="G252" s="29"/>
      <c r="H252" s="131"/>
      <c r="I252" s="29"/>
      <c r="J252" s="133"/>
      <c r="K252" s="29"/>
      <c r="L252" s="131"/>
      <c r="M252" s="252"/>
      <c r="N252" s="166"/>
      <c r="O252" s="252"/>
      <c r="P252" s="166"/>
      <c r="Q252" s="29"/>
      <c r="R252" s="143"/>
      <c r="S252" s="29"/>
      <c r="T252" s="143"/>
      <c r="U252" s="29"/>
      <c r="V252" s="143"/>
      <c r="W252" s="132"/>
      <c r="X252" s="143"/>
      <c r="Y252" s="132"/>
      <c r="Z252" s="143"/>
      <c r="AA252" s="132"/>
      <c r="AB252" s="143"/>
      <c r="AC252" s="132"/>
      <c r="AD252" s="167"/>
      <c r="AE252" s="132"/>
      <c r="AF252" s="214"/>
      <c r="AG252" s="132"/>
      <c r="AH252" s="131"/>
      <c r="AI252" s="37"/>
      <c r="AJ252" s="133"/>
      <c r="AK252" s="132"/>
      <c r="AL252" s="138"/>
      <c r="AM252" s="132"/>
      <c r="AN252" s="138"/>
      <c r="AO252" s="132"/>
      <c r="AP252" s="138"/>
      <c r="AQ252" s="132"/>
    </row>
    <row r="253" spans="2:43" s="168" customFormat="1" x14ac:dyDescent="0.4">
      <c r="B253" s="140" t="s">
        <v>3471</v>
      </c>
      <c r="C253" s="29"/>
      <c r="D253" s="131"/>
      <c r="E253" s="29"/>
      <c r="F253" s="131"/>
      <c r="G253" s="29"/>
      <c r="H253" s="131"/>
      <c r="I253" s="29"/>
      <c r="J253" s="133"/>
      <c r="K253" s="29"/>
      <c r="L253" s="131"/>
      <c r="M253" s="252"/>
      <c r="N253" s="166"/>
      <c r="O253" s="252"/>
      <c r="P253" s="166"/>
      <c r="Q253" s="29"/>
      <c r="R253" s="143"/>
      <c r="S253" s="29"/>
      <c r="T253" s="143"/>
      <c r="U253" s="29"/>
      <c r="V253" s="143"/>
      <c r="W253" s="132"/>
      <c r="X253" s="143"/>
      <c r="Y253" s="132"/>
      <c r="Z253" s="143"/>
      <c r="AA253" s="132"/>
      <c r="AB253" s="143"/>
      <c r="AC253" s="132"/>
      <c r="AD253" s="167"/>
      <c r="AE253" s="132"/>
      <c r="AF253" s="214"/>
      <c r="AG253" s="132"/>
      <c r="AH253" s="131"/>
      <c r="AI253" s="37"/>
      <c r="AJ253" s="133"/>
      <c r="AK253" s="132"/>
      <c r="AL253" s="138"/>
      <c r="AM253" s="132"/>
      <c r="AN253" s="138"/>
      <c r="AO253" s="132"/>
      <c r="AP253" s="138"/>
      <c r="AQ253" s="132"/>
    </row>
    <row r="254" spans="2:43" s="168" customFormat="1" x14ac:dyDescent="0.4">
      <c r="B254" s="140" t="s">
        <v>3472</v>
      </c>
      <c r="C254" s="29"/>
      <c r="D254" s="131"/>
      <c r="E254" s="29"/>
      <c r="F254" s="131"/>
      <c r="G254" s="29"/>
      <c r="H254" s="131"/>
      <c r="I254" s="29"/>
      <c r="J254" s="133"/>
      <c r="K254" s="29"/>
      <c r="L254" s="131"/>
      <c r="M254" s="252"/>
      <c r="N254" s="166"/>
      <c r="O254" s="252"/>
      <c r="P254" s="166"/>
      <c r="Q254" s="29"/>
      <c r="R254" s="143"/>
      <c r="S254" s="29"/>
      <c r="T254" s="143"/>
      <c r="U254" s="29"/>
      <c r="V254" s="143"/>
      <c r="W254" s="132"/>
      <c r="X254" s="143"/>
      <c r="Y254" s="132"/>
      <c r="Z254" s="143"/>
      <c r="AA254" s="132"/>
      <c r="AB254" s="143"/>
      <c r="AC254" s="132"/>
      <c r="AD254" s="167"/>
      <c r="AE254" s="132"/>
      <c r="AF254" s="214"/>
      <c r="AG254" s="132"/>
      <c r="AH254" s="131"/>
      <c r="AI254" s="37"/>
      <c r="AJ254" s="133"/>
      <c r="AK254" s="132"/>
      <c r="AL254" s="138"/>
      <c r="AM254" s="132"/>
      <c r="AN254" s="138"/>
      <c r="AO254" s="132"/>
      <c r="AP254" s="138"/>
      <c r="AQ254" s="132"/>
    </row>
    <row r="255" spans="2:43" s="168" customFormat="1" x14ac:dyDescent="0.4">
      <c r="B255" s="140" t="s">
        <v>3473</v>
      </c>
      <c r="C255" s="29"/>
      <c r="D255" s="131"/>
      <c r="E255" s="29"/>
      <c r="F255" s="131"/>
      <c r="G255" s="29"/>
      <c r="H255" s="131"/>
      <c r="I255" s="29"/>
      <c r="J255" s="133"/>
      <c r="K255" s="29"/>
      <c r="L255" s="131"/>
      <c r="M255" s="252"/>
      <c r="N255" s="166"/>
      <c r="O255" s="252"/>
      <c r="P255" s="166"/>
      <c r="Q255" s="29"/>
      <c r="R255" s="143"/>
      <c r="S255" s="29"/>
      <c r="T255" s="143"/>
      <c r="U255" s="29"/>
      <c r="V255" s="143"/>
      <c r="W255" s="132"/>
      <c r="X255" s="143"/>
      <c r="Y255" s="132"/>
      <c r="Z255" s="143"/>
      <c r="AA255" s="132"/>
      <c r="AB255" s="143"/>
      <c r="AC255" s="132"/>
      <c r="AD255" s="167"/>
      <c r="AE255" s="132"/>
      <c r="AF255" s="214"/>
      <c r="AG255" s="132"/>
      <c r="AH255" s="131"/>
      <c r="AI255" s="37"/>
      <c r="AJ255" s="133"/>
      <c r="AK255" s="132"/>
      <c r="AL255" s="138"/>
      <c r="AM255" s="132"/>
      <c r="AN255" s="138"/>
      <c r="AO255" s="132"/>
      <c r="AP255" s="138"/>
      <c r="AQ255" s="132"/>
    </row>
    <row r="256" spans="2:43" s="168" customFormat="1" x14ac:dyDescent="0.4">
      <c r="B256" s="140" t="s">
        <v>3474</v>
      </c>
      <c r="C256" s="29"/>
      <c r="D256" s="131"/>
      <c r="E256" s="29"/>
      <c r="F256" s="131"/>
      <c r="G256" s="29"/>
      <c r="H256" s="131"/>
      <c r="I256" s="29"/>
      <c r="J256" s="133"/>
      <c r="K256" s="29"/>
      <c r="L256" s="131"/>
      <c r="M256" s="252"/>
      <c r="N256" s="166"/>
      <c r="O256" s="252"/>
      <c r="P256" s="166"/>
      <c r="Q256" s="29"/>
      <c r="R256" s="143"/>
      <c r="S256" s="29"/>
      <c r="T256" s="143"/>
      <c r="U256" s="29"/>
      <c r="V256" s="143"/>
      <c r="W256" s="132"/>
      <c r="X256" s="143"/>
      <c r="Y256" s="132"/>
      <c r="Z256" s="143"/>
      <c r="AA256" s="132"/>
      <c r="AB256" s="143"/>
      <c r="AC256" s="132"/>
      <c r="AD256" s="167"/>
      <c r="AE256" s="132"/>
      <c r="AF256" s="214"/>
      <c r="AG256" s="132"/>
      <c r="AH256" s="131"/>
      <c r="AI256" s="37"/>
      <c r="AJ256" s="133"/>
      <c r="AK256" s="132"/>
      <c r="AL256" s="138"/>
      <c r="AM256" s="132"/>
      <c r="AN256" s="138"/>
      <c r="AO256" s="132"/>
      <c r="AP256" s="138"/>
      <c r="AQ256" s="132"/>
    </row>
    <row r="257" spans="2:43" s="168" customFormat="1" x14ac:dyDescent="0.4">
      <c r="B257" s="140" t="s">
        <v>3475</v>
      </c>
      <c r="C257" s="29"/>
      <c r="D257" s="131"/>
      <c r="E257" s="29"/>
      <c r="F257" s="131"/>
      <c r="G257" s="29"/>
      <c r="H257" s="131"/>
      <c r="I257" s="29"/>
      <c r="J257" s="133"/>
      <c r="K257" s="29"/>
      <c r="L257" s="131"/>
      <c r="M257" s="252"/>
      <c r="N257" s="166"/>
      <c r="O257" s="252"/>
      <c r="P257" s="166"/>
      <c r="Q257" s="29"/>
      <c r="R257" s="143"/>
      <c r="S257" s="29"/>
      <c r="T257" s="143"/>
      <c r="U257" s="29"/>
      <c r="V257" s="143"/>
      <c r="W257" s="132"/>
      <c r="X257" s="143"/>
      <c r="Y257" s="132"/>
      <c r="Z257" s="143"/>
      <c r="AA257" s="132"/>
      <c r="AB257" s="143"/>
      <c r="AC257" s="132"/>
      <c r="AD257" s="167"/>
      <c r="AE257" s="132"/>
      <c r="AF257" s="214"/>
      <c r="AG257" s="132"/>
      <c r="AH257" s="131"/>
      <c r="AI257" s="37"/>
      <c r="AJ257" s="133"/>
      <c r="AK257" s="132"/>
      <c r="AL257" s="138"/>
      <c r="AM257" s="132"/>
      <c r="AN257" s="138"/>
      <c r="AO257" s="132"/>
      <c r="AP257" s="138"/>
      <c r="AQ257" s="132"/>
    </row>
    <row r="258" spans="2:43" s="168" customFormat="1" x14ac:dyDescent="0.4">
      <c r="B258" s="140" t="s">
        <v>3476</v>
      </c>
      <c r="C258" s="29"/>
      <c r="D258" s="131"/>
      <c r="E258" s="29"/>
      <c r="F258" s="131"/>
      <c r="G258" s="29"/>
      <c r="H258" s="131"/>
      <c r="I258" s="29"/>
      <c r="J258" s="133"/>
      <c r="K258" s="29"/>
      <c r="L258" s="131"/>
      <c r="M258" s="252"/>
      <c r="N258" s="166"/>
      <c r="O258" s="252"/>
      <c r="P258" s="166"/>
      <c r="Q258" s="29"/>
      <c r="R258" s="143"/>
      <c r="S258" s="29"/>
      <c r="T258" s="143"/>
      <c r="U258" s="29"/>
      <c r="V258" s="143"/>
      <c r="W258" s="132"/>
      <c r="X258" s="143"/>
      <c r="Y258" s="132"/>
      <c r="Z258" s="143"/>
      <c r="AA258" s="132"/>
      <c r="AB258" s="143"/>
      <c r="AC258" s="132"/>
      <c r="AD258" s="167"/>
      <c r="AE258" s="132"/>
      <c r="AF258" s="214"/>
      <c r="AG258" s="132"/>
      <c r="AH258" s="131"/>
      <c r="AI258" s="37"/>
      <c r="AJ258" s="133"/>
      <c r="AK258" s="132"/>
      <c r="AL258" s="138"/>
      <c r="AM258" s="132"/>
      <c r="AN258" s="138"/>
      <c r="AO258" s="132"/>
      <c r="AP258" s="138"/>
      <c r="AQ258" s="132"/>
    </row>
    <row r="259" spans="2:43" s="168" customFormat="1" x14ac:dyDescent="0.4">
      <c r="B259" s="140" t="s">
        <v>3477</v>
      </c>
      <c r="C259" s="29"/>
      <c r="D259" s="131"/>
      <c r="E259" s="29"/>
      <c r="F259" s="131"/>
      <c r="G259" s="29"/>
      <c r="H259" s="131"/>
      <c r="I259" s="29"/>
      <c r="J259" s="133"/>
      <c r="K259" s="29"/>
      <c r="L259" s="131"/>
      <c r="M259" s="252"/>
      <c r="N259" s="166"/>
      <c r="O259" s="252"/>
      <c r="P259" s="166"/>
      <c r="Q259" s="29"/>
      <c r="R259" s="143"/>
      <c r="S259" s="29"/>
      <c r="T259" s="143"/>
      <c r="U259" s="29"/>
      <c r="V259" s="143"/>
      <c r="W259" s="132"/>
      <c r="X259" s="143"/>
      <c r="Y259" s="132"/>
      <c r="Z259" s="143"/>
      <c r="AA259" s="132"/>
      <c r="AB259" s="143"/>
      <c r="AC259" s="132"/>
      <c r="AD259" s="167"/>
      <c r="AE259" s="132"/>
      <c r="AF259" s="214"/>
      <c r="AG259" s="132"/>
      <c r="AH259" s="131"/>
      <c r="AI259" s="37"/>
      <c r="AJ259" s="133"/>
      <c r="AK259" s="132"/>
      <c r="AL259" s="138"/>
      <c r="AM259" s="132"/>
      <c r="AN259" s="138"/>
      <c r="AO259" s="132"/>
      <c r="AP259" s="138"/>
      <c r="AQ259" s="132"/>
    </row>
    <row r="260" spans="2:43" s="168" customFormat="1" x14ac:dyDescent="0.4">
      <c r="B260" s="140" t="s">
        <v>3478</v>
      </c>
      <c r="C260" s="29"/>
      <c r="D260" s="131"/>
      <c r="E260" s="29"/>
      <c r="F260" s="131"/>
      <c r="G260" s="29"/>
      <c r="H260" s="131"/>
      <c r="I260" s="29"/>
      <c r="J260" s="133"/>
      <c r="K260" s="29"/>
      <c r="L260" s="131"/>
      <c r="M260" s="252"/>
      <c r="N260" s="166"/>
      <c r="O260" s="252"/>
      <c r="P260" s="166"/>
      <c r="Q260" s="29"/>
      <c r="R260" s="143"/>
      <c r="S260" s="29"/>
      <c r="T260" s="143"/>
      <c r="U260" s="29"/>
      <c r="V260" s="143"/>
      <c r="W260" s="132"/>
      <c r="X260" s="143"/>
      <c r="Y260" s="132"/>
      <c r="Z260" s="143"/>
      <c r="AA260" s="132"/>
      <c r="AB260" s="143"/>
      <c r="AC260" s="132"/>
      <c r="AD260" s="167"/>
      <c r="AE260" s="132"/>
      <c r="AF260" s="214"/>
      <c r="AG260" s="132"/>
      <c r="AH260" s="131"/>
      <c r="AI260" s="37"/>
      <c r="AJ260" s="133"/>
      <c r="AK260" s="132"/>
      <c r="AL260" s="138"/>
      <c r="AM260" s="132"/>
      <c r="AN260" s="138"/>
      <c r="AO260" s="132"/>
      <c r="AP260" s="138"/>
      <c r="AQ260" s="132"/>
    </row>
    <row r="261" spans="2:43" s="168" customFormat="1" x14ac:dyDescent="0.4">
      <c r="B261" s="140" t="s">
        <v>3479</v>
      </c>
      <c r="C261" s="29"/>
      <c r="D261" s="131"/>
      <c r="E261" s="29"/>
      <c r="F261" s="131"/>
      <c r="G261" s="29"/>
      <c r="H261" s="131"/>
      <c r="I261" s="29"/>
      <c r="J261" s="133"/>
      <c r="K261" s="29"/>
      <c r="L261" s="131"/>
      <c r="M261" s="252"/>
      <c r="N261" s="166"/>
      <c r="O261" s="252"/>
      <c r="P261" s="166"/>
      <c r="Q261" s="29"/>
      <c r="R261" s="143"/>
      <c r="S261" s="29"/>
      <c r="T261" s="143"/>
      <c r="U261" s="29"/>
      <c r="V261" s="143"/>
      <c r="W261" s="132"/>
      <c r="X261" s="143"/>
      <c r="Y261" s="132"/>
      <c r="Z261" s="143"/>
      <c r="AA261" s="132"/>
      <c r="AB261" s="143"/>
      <c r="AC261" s="132"/>
      <c r="AD261" s="167"/>
      <c r="AE261" s="132"/>
      <c r="AF261" s="214"/>
      <c r="AG261" s="132"/>
      <c r="AH261" s="131"/>
      <c r="AI261" s="37"/>
      <c r="AJ261" s="133"/>
      <c r="AK261" s="132"/>
      <c r="AL261" s="138"/>
      <c r="AM261" s="132"/>
      <c r="AN261" s="138"/>
      <c r="AO261" s="132"/>
      <c r="AP261" s="138"/>
      <c r="AQ261" s="132"/>
    </row>
    <row r="262" spans="2:43" s="168" customFormat="1" x14ac:dyDescent="0.4">
      <c r="B262" s="140" t="s">
        <v>3480</v>
      </c>
      <c r="C262" s="29"/>
      <c r="D262" s="131"/>
      <c r="E262" s="29"/>
      <c r="F262" s="131"/>
      <c r="G262" s="29"/>
      <c r="H262" s="131"/>
      <c r="I262" s="29"/>
      <c r="J262" s="133"/>
      <c r="K262" s="29"/>
      <c r="L262" s="131"/>
      <c r="M262" s="252"/>
      <c r="N262" s="166"/>
      <c r="O262" s="252"/>
      <c r="P262" s="166"/>
      <c r="Q262" s="29"/>
      <c r="R262" s="143"/>
      <c r="S262" s="29"/>
      <c r="T262" s="143"/>
      <c r="U262" s="29"/>
      <c r="V262" s="143"/>
      <c r="W262" s="132"/>
      <c r="X262" s="143"/>
      <c r="Y262" s="132"/>
      <c r="Z262" s="143"/>
      <c r="AA262" s="132"/>
      <c r="AB262" s="143"/>
      <c r="AC262" s="132"/>
      <c r="AD262" s="167"/>
      <c r="AE262" s="132"/>
      <c r="AF262" s="214"/>
      <c r="AG262" s="132"/>
      <c r="AH262" s="131"/>
      <c r="AI262" s="37"/>
      <c r="AJ262" s="133"/>
      <c r="AK262" s="132"/>
      <c r="AL262" s="138"/>
      <c r="AM262" s="132"/>
      <c r="AN262" s="138"/>
      <c r="AO262" s="132"/>
      <c r="AP262" s="138"/>
      <c r="AQ262" s="132"/>
    </row>
    <row r="263" spans="2:43" s="168" customFormat="1" x14ac:dyDescent="0.4">
      <c r="B263" s="140" t="s">
        <v>3481</v>
      </c>
      <c r="C263" s="29"/>
      <c r="D263" s="131"/>
      <c r="E263" s="29"/>
      <c r="F263" s="131"/>
      <c r="G263" s="29"/>
      <c r="H263" s="131"/>
      <c r="I263" s="29"/>
      <c r="J263" s="133"/>
      <c r="K263" s="29"/>
      <c r="L263" s="131"/>
      <c r="M263" s="252"/>
      <c r="N263" s="166"/>
      <c r="O263" s="252"/>
      <c r="P263" s="166"/>
      <c r="Q263" s="29"/>
      <c r="R263" s="143"/>
      <c r="S263" s="29"/>
      <c r="T263" s="143"/>
      <c r="U263" s="29"/>
      <c r="V263" s="143"/>
      <c r="W263" s="132"/>
      <c r="X263" s="143"/>
      <c r="Y263" s="132"/>
      <c r="Z263" s="143"/>
      <c r="AA263" s="132"/>
      <c r="AB263" s="143"/>
      <c r="AC263" s="132"/>
      <c r="AD263" s="167"/>
      <c r="AE263" s="132"/>
      <c r="AF263" s="214"/>
      <c r="AG263" s="132"/>
      <c r="AH263" s="131"/>
      <c r="AI263" s="37"/>
      <c r="AJ263" s="133"/>
      <c r="AK263" s="132"/>
      <c r="AL263" s="138"/>
      <c r="AM263" s="132"/>
      <c r="AN263" s="138"/>
      <c r="AO263" s="132"/>
      <c r="AP263" s="138"/>
      <c r="AQ263" s="132"/>
    </row>
    <row r="264" spans="2:43" s="168" customFormat="1" x14ac:dyDescent="0.4">
      <c r="B264" s="140" t="s">
        <v>3482</v>
      </c>
      <c r="C264" s="29"/>
      <c r="D264" s="131"/>
      <c r="E264" s="29"/>
      <c r="F264" s="131"/>
      <c r="G264" s="29"/>
      <c r="H264" s="131"/>
      <c r="I264" s="29"/>
      <c r="J264" s="133"/>
      <c r="K264" s="29"/>
      <c r="L264" s="131"/>
      <c r="M264" s="252"/>
      <c r="N264" s="166"/>
      <c r="O264" s="252"/>
      <c r="P264" s="166"/>
      <c r="Q264" s="29"/>
      <c r="R264" s="143"/>
      <c r="S264" s="29"/>
      <c r="T264" s="143"/>
      <c r="U264" s="29"/>
      <c r="V264" s="143"/>
      <c r="W264" s="132"/>
      <c r="X264" s="143"/>
      <c r="Y264" s="132"/>
      <c r="Z264" s="143"/>
      <c r="AA264" s="132"/>
      <c r="AB264" s="143"/>
      <c r="AC264" s="132"/>
      <c r="AD264" s="167"/>
      <c r="AE264" s="132"/>
      <c r="AF264" s="214"/>
      <c r="AG264" s="132"/>
      <c r="AH264" s="131"/>
      <c r="AI264" s="37"/>
      <c r="AJ264" s="133"/>
      <c r="AK264" s="132"/>
      <c r="AL264" s="138"/>
      <c r="AM264" s="132"/>
      <c r="AN264" s="138"/>
      <c r="AO264" s="132"/>
      <c r="AP264" s="138"/>
      <c r="AQ264" s="132"/>
    </row>
    <row r="265" spans="2:43" s="168" customFormat="1" x14ac:dyDescent="0.4">
      <c r="B265" s="140" t="s">
        <v>3483</v>
      </c>
      <c r="C265" s="29"/>
      <c r="D265" s="131"/>
      <c r="E265" s="29"/>
      <c r="F265" s="131"/>
      <c r="G265" s="29"/>
      <c r="H265" s="131"/>
      <c r="I265" s="29"/>
      <c r="J265" s="133"/>
      <c r="K265" s="29"/>
      <c r="L265" s="131"/>
      <c r="M265" s="252"/>
      <c r="N265" s="166"/>
      <c r="O265" s="252"/>
      <c r="P265" s="166"/>
      <c r="Q265" s="29"/>
      <c r="R265" s="143"/>
      <c r="S265" s="29"/>
      <c r="T265" s="143"/>
      <c r="U265" s="29"/>
      <c r="V265" s="143"/>
      <c r="W265" s="132"/>
      <c r="X265" s="143"/>
      <c r="Y265" s="132"/>
      <c r="Z265" s="143"/>
      <c r="AA265" s="132"/>
      <c r="AB265" s="143"/>
      <c r="AC265" s="132"/>
      <c r="AD265" s="167"/>
      <c r="AE265" s="132"/>
      <c r="AF265" s="214"/>
      <c r="AG265" s="132"/>
      <c r="AH265" s="131"/>
      <c r="AI265" s="37"/>
      <c r="AJ265" s="133"/>
      <c r="AK265" s="132"/>
      <c r="AL265" s="138"/>
      <c r="AM265" s="132"/>
      <c r="AN265" s="138"/>
      <c r="AO265" s="132"/>
      <c r="AP265" s="138"/>
      <c r="AQ265" s="132"/>
    </row>
    <row r="266" spans="2:43" s="168" customFormat="1" x14ac:dyDescent="0.4">
      <c r="B266" s="140" t="s">
        <v>3484</v>
      </c>
      <c r="C266" s="29"/>
      <c r="D266" s="131"/>
      <c r="E266" s="29"/>
      <c r="F266" s="131"/>
      <c r="G266" s="29"/>
      <c r="H266" s="131"/>
      <c r="I266" s="29"/>
      <c r="J266" s="133"/>
      <c r="K266" s="29"/>
      <c r="L266" s="131"/>
      <c r="M266" s="252"/>
      <c r="N266" s="166"/>
      <c r="O266" s="252"/>
      <c r="P266" s="166"/>
      <c r="Q266" s="29"/>
      <c r="R266" s="143"/>
      <c r="S266" s="29"/>
      <c r="T266" s="143"/>
      <c r="U266" s="29"/>
      <c r="V266" s="143"/>
      <c r="W266" s="132"/>
      <c r="X266" s="143"/>
      <c r="Y266" s="132"/>
      <c r="Z266" s="143"/>
      <c r="AA266" s="132"/>
      <c r="AB266" s="143"/>
      <c r="AC266" s="132"/>
      <c r="AD266" s="167"/>
      <c r="AE266" s="132"/>
      <c r="AF266" s="214"/>
      <c r="AG266" s="132"/>
      <c r="AH266" s="131"/>
      <c r="AI266" s="37"/>
      <c r="AJ266" s="133"/>
      <c r="AK266" s="132"/>
      <c r="AL266" s="138"/>
      <c r="AM266" s="132"/>
      <c r="AN266" s="138"/>
      <c r="AO266" s="132"/>
      <c r="AP266" s="138"/>
      <c r="AQ266" s="132"/>
    </row>
    <row r="267" spans="2:43" s="168" customFormat="1" x14ac:dyDescent="0.4">
      <c r="B267" s="140" t="s">
        <v>3485</v>
      </c>
      <c r="C267" s="29"/>
      <c r="D267" s="131"/>
      <c r="E267" s="29"/>
      <c r="F267" s="131"/>
      <c r="G267" s="29"/>
      <c r="H267" s="131"/>
      <c r="I267" s="29"/>
      <c r="J267" s="133"/>
      <c r="K267" s="29"/>
      <c r="L267" s="131"/>
      <c r="M267" s="252"/>
      <c r="N267" s="166"/>
      <c r="O267" s="252"/>
      <c r="P267" s="166"/>
      <c r="Q267" s="29"/>
      <c r="R267" s="143"/>
      <c r="S267" s="29"/>
      <c r="T267" s="143"/>
      <c r="U267" s="29"/>
      <c r="V267" s="143"/>
      <c r="W267" s="132"/>
      <c r="X267" s="143"/>
      <c r="Y267" s="132"/>
      <c r="Z267" s="143"/>
      <c r="AA267" s="132"/>
      <c r="AB267" s="143"/>
      <c r="AC267" s="132"/>
      <c r="AD267" s="167"/>
      <c r="AE267" s="132"/>
      <c r="AF267" s="214"/>
      <c r="AG267" s="132"/>
      <c r="AH267" s="131"/>
      <c r="AI267" s="37"/>
      <c r="AJ267" s="133"/>
      <c r="AK267" s="132"/>
      <c r="AL267" s="138"/>
      <c r="AM267" s="132"/>
      <c r="AN267" s="138"/>
      <c r="AO267" s="132"/>
      <c r="AP267" s="138"/>
      <c r="AQ267" s="132"/>
    </row>
    <row r="268" spans="2:43" s="168" customFormat="1" x14ac:dyDescent="0.4">
      <c r="B268" s="140" t="s">
        <v>3486</v>
      </c>
      <c r="C268" s="29"/>
      <c r="D268" s="131"/>
      <c r="E268" s="29"/>
      <c r="F268" s="131"/>
      <c r="G268" s="29"/>
      <c r="H268" s="131"/>
      <c r="I268" s="29"/>
      <c r="J268" s="133"/>
      <c r="K268" s="29"/>
      <c r="L268" s="131"/>
      <c r="M268" s="252"/>
      <c r="N268" s="166"/>
      <c r="O268" s="252"/>
      <c r="P268" s="166"/>
      <c r="Q268" s="29"/>
      <c r="R268" s="143"/>
      <c r="S268" s="29"/>
      <c r="T268" s="143"/>
      <c r="U268" s="29"/>
      <c r="V268" s="143"/>
      <c r="W268" s="132"/>
      <c r="X268" s="143"/>
      <c r="Y268" s="132"/>
      <c r="Z268" s="143"/>
      <c r="AA268" s="132"/>
      <c r="AB268" s="143"/>
      <c r="AC268" s="132"/>
      <c r="AD268" s="167"/>
      <c r="AE268" s="132"/>
      <c r="AF268" s="214"/>
      <c r="AG268" s="132"/>
      <c r="AH268" s="131"/>
      <c r="AI268" s="37"/>
      <c r="AJ268" s="133"/>
      <c r="AK268" s="132"/>
      <c r="AL268" s="138"/>
      <c r="AM268" s="132"/>
      <c r="AN268" s="138"/>
      <c r="AO268" s="132"/>
      <c r="AP268" s="138"/>
      <c r="AQ268" s="132"/>
    </row>
    <row r="269" spans="2:43" s="168" customFormat="1" x14ac:dyDescent="0.4">
      <c r="B269" s="140" t="s">
        <v>3487</v>
      </c>
      <c r="C269" s="29"/>
      <c r="D269" s="131"/>
      <c r="E269" s="29"/>
      <c r="F269" s="131"/>
      <c r="G269" s="29"/>
      <c r="H269" s="131"/>
      <c r="I269" s="29"/>
      <c r="J269" s="133"/>
      <c r="K269" s="29"/>
      <c r="L269" s="131"/>
      <c r="M269" s="252"/>
      <c r="N269" s="166"/>
      <c r="O269" s="252"/>
      <c r="P269" s="166"/>
      <c r="Q269" s="29"/>
      <c r="R269" s="143"/>
      <c r="S269" s="29"/>
      <c r="T269" s="143"/>
      <c r="U269" s="29"/>
      <c r="V269" s="143"/>
      <c r="W269" s="132"/>
      <c r="X269" s="143"/>
      <c r="Y269" s="132"/>
      <c r="Z269" s="143"/>
      <c r="AA269" s="132"/>
      <c r="AB269" s="143"/>
      <c r="AC269" s="132"/>
      <c r="AD269" s="167"/>
      <c r="AE269" s="132"/>
      <c r="AF269" s="214"/>
      <c r="AG269" s="132"/>
      <c r="AH269" s="131"/>
      <c r="AI269" s="37"/>
      <c r="AJ269" s="133"/>
      <c r="AK269" s="132"/>
      <c r="AL269" s="138"/>
      <c r="AM269" s="132"/>
      <c r="AN269" s="138"/>
      <c r="AO269" s="132"/>
      <c r="AP269" s="138"/>
      <c r="AQ269" s="132"/>
    </row>
    <row r="270" spans="2:43" s="168" customFormat="1" x14ac:dyDescent="0.4">
      <c r="B270" s="140" t="s">
        <v>3488</v>
      </c>
      <c r="C270" s="29"/>
      <c r="D270" s="131"/>
      <c r="E270" s="29"/>
      <c r="F270" s="131"/>
      <c r="G270" s="29"/>
      <c r="H270" s="131"/>
      <c r="I270" s="29"/>
      <c r="J270" s="133"/>
      <c r="K270" s="29"/>
      <c r="L270" s="131"/>
      <c r="M270" s="252"/>
      <c r="N270" s="166"/>
      <c r="O270" s="252"/>
      <c r="P270" s="166"/>
      <c r="Q270" s="29"/>
      <c r="R270" s="143"/>
      <c r="S270" s="29"/>
      <c r="T270" s="143"/>
      <c r="U270" s="29"/>
      <c r="V270" s="143"/>
      <c r="W270" s="132"/>
      <c r="X270" s="143"/>
      <c r="Y270" s="132"/>
      <c r="Z270" s="143"/>
      <c r="AA270" s="132"/>
      <c r="AB270" s="143"/>
      <c r="AC270" s="132"/>
      <c r="AD270" s="167"/>
      <c r="AE270" s="132"/>
      <c r="AF270" s="214"/>
      <c r="AG270" s="132"/>
      <c r="AH270" s="131"/>
      <c r="AI270" s="37"/>
      <c r="AJ270" s="133"/>
      <c r="AK270" s="132"/>
      <c r="AL270" s="138"/>
      <c r="AM270" s="132"/>
      <c r="AN270" s="138"/>
      <c r="AO270" s="132"/>
      <c r="AP270" s="138"/>
      <c r="AQ270" s="132"/>
    </row>
    <row r="271" spans="2:43" s="168" customFormat="1" x14ac:dyDescent="0.4">
      <c r="B271" s="140" t="s">
        <v>3489</v>
      </c>
      <c r="C271" s="29"/>
      <c r="D271" s="131"/>
      <c r="E271" s="29"/>
      <c r="F271" s="131"/>
      <c r="G271" s="29"/>
      <c r="H271" s="131"/>
      <c r="I271" s="29"/>
      <c r="J271" s="133"/>
      <c r="K271" s="29"/>
      <c r="L271" s="131"/>
      <c r="M271" s="252"/>
      <c r="N271" s="166"/>
      <c r="O271" s="252"/>
      <c r="P271" s="166"/>
      <c r="Q271" s="29"/>
      <c r="R271" s="143"/>
      <c r="S271" s="29"/>
      <c r="T271" s="143"/>
      <c r="U271" s="29"/>
      <c r="V271" s="143"/>
      <c r="W271" s="132"/>
      <c r="X271" s="143"/>
      <c r="Y271" s="132"/>
      <c r="Z271" s="143"/>
      <c r="AA271" s="132"/>
      <c r="AB271" s="143"/>
      <c r="AC271" s="132"/>
      <c r="AD271" s="167"/>
      <c r="AE271" s="132"/>
      <c r="AF271" s="214"/>
      <c r="AG271" s="132"/>
      <c r="AH271" s="131"/>
      <c r="AI271" s="37"/>
      <c r="AJ271" s="133"/>
      <c r="AK271" s="132"/>
      <c r="AL271" s="138"/>
      <c r="AM271" s="132"/>
      <c r="AN271" s="138"/>
      <c r="AO271" s="132"/>
      <c r="AP271" s="138"/>
      <c r="AQ271" s="132"/>
    </row>
    <row r="272" spans="2:43" s="168" customFormat="1" x14ac:dyDescent="0.4">
      <c r="B272" s="140" t="s">
        <v>3490</v>
      </c>
      <c r="C272" s="29"/>
      <c r="D272" s="131"/>
      <c r="E272" s="29"/>
      <c r="F272" s="131"/>
      <c r="G272" s="29"/>
      <c r="H272" s="131"/>
      <c r="I272" s="29"/>
      <c r="J272" s="133"/>
      <c r="K272" s="29"/>
      <c r="L272" s="131"/>
      <c r="M272" s="252"/>
      <c r="N272" s="166"/>
      <c r="O272" s="252"/>
      <c r="P272" s="166"/>
      <c r="Q272" s="29"/>
      <c r="R272" s="143"/>
      <c r="S272" s="29"/>
      <c r="T272" s="143"/>
      <c r="U272" s="29"/>
      <c r="V272" s="143"/>
      <c r="W272" s="132"/>
      <c r="X272" s="143"/>
      <c r="Y272" s="132"/>
      <c r="Z272" s="143"/>
      <c r="AA272" s="132"/>
      <c r="AB272" s="143"/>
      <c r="AC272" s="132"/>
      <c r="AD272" s="167"/>
      <c r="AE272" s="132"/>
      <c r="AF272" s="214"/>
      <c r="AG272" s="132"/>
      <c r="AH272" s="131"/>
      <c r="AI272" s="37"/>
      <c r="AJ272" s="133"/>
      <c r="AK272" s="132"/>
      <c r="AL272" s="138"/>
      <c r="AM272" s="132"/>
      <c r="AN272" s="138"/>
      <c r="AO272" s="132"/>
      <c r="AP272" s="138"/>
      <c r="AQ272" s="132"/>
    </row>
    <row r="273" spans="2:43" s="168" customFormat="1" x14ac:dyDescent="0.4">
      <c r="B273" s="140" t="s">
        <v>3491</v>
      </c>
      <c r="C273" s="29"/>
      <c r="D273" s="131"/>
      <c r="E273" s="29"/>
      <c r="F273" s="131"/>
      <c r="G273" s="29"/>
      <c r="H273" s="131"/>
      <c r="I273" s="29"/>
      <c r="J273" s="133"/>
      <c r="K273" s="29"/>
      <c r="L273" s="131"/>
      <c r="M273" s="252"/>
      <c r="N273" s="166"/>
      <c r="O273" s="252"/>
      <c r="P273" s="166"/>
      <c r="Q273" s="29"/>
      <c r="R273" s="143"/>
      <c r="S273" s="29"/>
      <c r="T273" s="143"/>
      <c r="U273" s="29"/>
      <c r="V273" s="143"/>
      <c r="W273" s="132"/>
      <c r="X273" s="143"/>
      <c r="Y273" s="132"/>
      <c r="Z273" s="143"/>
      <c r="AA273" s="132"/>
      <c r="AB273" s="143"/>
      <c r="AC273" s="132"/>
      <c r="AD273" s="167"/>
      <c r="AE273" s="132"/>
      <c r="AF273" s="214"/>
      <c r="AG273" s="132"/>
      <c r="AH273" s="131"/>
      <c r="AI273" s="37"/>
      <c r="AJ273" s="133"/>
      <c r="AK273" s="132"/>
      <c r="AL273" s="138"/>
      <c r="AM273" s="132"/>
      <c r="AN273" s="138"/>
      <c r="AO273" s="132"/>
      <c r="AP273" s="138"/>
      <c r="AQ273" s="132"/>
    </row>
    <row r="274" spans="2:43" s="168" customFormat="1" x14ac:dyDescent="0.4">
      <c r="B274" s="140" t="s">
        <v>3492</v>
      </c>
      <c r="C274" s="29"/>
      <c r="D274" s="131"/>
      <c r="E274" s="29"/>
      <c r="F274" s="131"/>
      <c r="G274" s="29"/>
      <c r="H274" s="131"/>
      <c r="I274" s="29"/>
      <c r="J274" s="133"/>
      <c r="K274" s="29"/>
      <c r="L274" s="131"/>
      <c r="M274" s="252"/>
      <c r="N274" s="166"/>
      <c r="O274" s="252"/>
      <c r="P274" s="166"/>
      <c r="Q274" s="29"/>
      <c r="R274" s="143"/>
      <c r="S274" s="29"/>
      <c r="T274" s="143"/>
      <c r="U274" s="29"/>
      <c r="V274" s="143"/>
      <c r="W274" s="132"/>
      <c r="X274" s="143"/>
      <c r="Y274" s="132"/>
      <c r="Z274" s="143"/>
      <c r="AA274" s="132"/>
      <c r="AB274" s="143"/>
      <c r="AC274" s="132"/>
      <c r="AD274" s="167"/>
      <c r="AE274" s="132"/>
      <c r="AF274" s="214"/>
      <c r="AG274" s="132"/>
      <c r="AH274" s="131"/>
      <c r="AI274" s="37"/>
      <c r="AJ274" s="133"/>
      <c r="AK274" s="132"/>
      <c r="AL274" s="138"/>
      <c r="AM274" s="132"/>
      <c r="AN274" s="138"/>
      <c r="AO274" s="132"/>
      <c r="AP274" s="138"/>
      <c r="AQ274" s="132"/>
    </row>
    <row r="275" spans="2:43" s="168" customFormat="1" x14ac:dyDescent="0.4">
      <c r="B275" s="140" t="s">
        <v>3493</v>
      </c>
      <c r="C275" s="29"/>
      <c r="D275" s="131"/>
      <c r="E275" s="29"/>
      <c r="F275" s="131"/>
      <c r="G275" s="29"/>
      <c r="H275" s="131"/>
      <c r="I275" s="29"/>
      <c r="J275" s="133"/>
      <c r="K275" s="29"/>
      <c r="L275" s="131"/>
      <c r="M275" s="252"/>
      <c r="N275" s="166"/>
      <c r="O275" s="252"/>
      <c r="P275" s="166"/>
      <c r="Q275" s="29"/>
      <c r="R275" s="143"/>
      <c r="S275" s="29"/>
      <c r="T275" s="143"/>
      <c r="U275" s="29"/>
      <c r="V275" s="143"/>
      <c r="W275" s="132"/>
      <c r="X275" s="143"/>
      <c r="Y275" s="132"/>
      <c r="Z275" s="143"/>
      <c r="AA275" s="132"/>
      <c r="AB275" s="143"/>
      <c r="AC275" s="132"/>
      <c r="AD275" s="167"/>
      <c r="AE275" s="132"/>
      <c r="AF275" s="214"/>
      <c r="AG275" s="132"/>
      <c r="AH275" s="131"/>
      <c r="AI275" s="37"/>
      <c r="AJ275" s="133"/>
      <c r="AK275" s="132"/>
      <c r="AL275" s="138"/>
      <c r="AM275" s="132"/>
      <c r="AN275" s="138"/>
      <c r="AO275" s="132"/>
      <c r="AP275" s="138"/>
      <c r="AQ275" s="132"/>
    </row>
    <row r="276" spans="2:43" s="168" customFormat="1" x14ac:dyDescent="0.4">
      <c r="B276" s="140" t="s">
        <v>3494</v>
      </c>
      <c r="C276" s="29"/>
      <c r="D276" s="131"/>
      <c r="E276" s="29"/>
      <c r="F276" s="131"/>
      <c r="G276" s="29"/>
      <c r="H276" s="131"/>
      <c r="I276" s="29"/>
      <c r="J276" s="133"/>
      <c r="K276" s="29"/>
      <c r="L276" s="131"/>
      <c r="M276" s="252"/>
      <c r="N276" s="166"/>
      <c r="O276" s="252"/>
      <c r="P276" s="166"/>
      <c r="Q276" s="29"/>
      <c r="R276" s="143"/>
      <c r="S276" s="29"/>
      <c r="T276" s="143"/>
      <c r="U276" s="29"/>
      <c r="V276" s="143"/>
      <c r="W276" s="132"/>
      <c r="X276" s="143"/>
      <c r="Y276" s="132"/>
      <c r="Z276" s="143"/>
      <c r="AA276" s="132"/>
      <c r="AB276" s="143"/>
      <c r="AC276" s="132"/>
      <c r="AD276" s="167"/>
      <c r="AE276" s="132"/>
      <c r="AF276" s="214"/>
      <c r="AG276" s="132"/>
      <c r="AH276" s="131"/>
      <c r="AI276" s="37"/>
      <c r="AJ276" s="133"/>
      <c r="AK276" s="132"/>
      <c r="AL276" s="138"/>
      <c r="AM276" s="132"/>
      <c r="AN276" s="138"/>
      <c r="AO276" s="132"/>
      <c r="AP276" s="138"/>
      <c r="AQ276" s="132"/>
    </row>
    <row r="277" spans="2:43" s="168" customFormat="1" x14ac:dyDescent="0.4">
      <c r="B277" s="140" t="s">
        <v>3495</v>
      </c>
      <c r="C277" s="29"/>
      <c r="D277" s="131"/>
      <c r="E277" s="29"/>
      <c r="F277" s="131"/>
      <c r="G277" s="29"/>
      <c r="H277" s="131"/>
      <c r="I277" s="29"/>
      <c r="J277" s="133"/>
      <c r="K277" s="29"/>
      <c r="L277" s="131"/>
      <c r="M277" s="252"/>
      <c r="N277" s="166"/>
      <c r="O277" s="252"/>
      <c r="P277" s="166"/>
      <c r="Q277" s="29"/>
      <c r="R277" s="143"/>
      <c r="S277" s="29"/>
      <c r="T277" s="143"/>
      <c r="U277" s="29"/>
      <c r="V277" s="143"/>
      <c r="W277" s="132"/>
      <c r="X277" s="143"/>
      <c r="Y277" s="132"/>
      <c r="Z277" s="143"/>
      <c r="AA277" s="132"/>
      <c r="AB277" s="143"/>
      <c r="AC277" s="132"/>
      <c r="AD277" s="167"/>
      <c r="AE277" s="132"/>
      <c r="AF277" s="214"/>
      <c r="AG277" s="132"/>
      <c r="AH277" s="131"/>
      <c r="AI277" s="37"/>
      <c r="AJ277" s="133"/>
      <c r="AK277" s="132"/>
      <c r="AL277" s="138"/>
      <c r="AM277" s="132"/>
      <c r="AN277" s="138"/>
      <c r="AO277" s="132"/>
      <c r="AP277" s="138"/>
      <c r="AQ277" s="132"/>
    </row>
    <row r="278" spans="2:43" s="168" customFormat="1" x14ac:dyDescent="0.4">
      <c r="B278" s="140" t="s">
        <v>3496</v>
      </c>
      <c r="C278" s="29"/>
      <c r="D278" s="131"/>
      <c r="E278" s="29"/>
      <c r="F278" s="131"/>
      <c r="G278" s="29"/>
      <c r="H278" s="131"/>
      <c r="I278" s="29"/>
      <c r="J278" s="133"/>
      <c r="K278" s="29"/>
      <c r="L278" s="131"/>
      <c r="M278" s="252"/>
      <c r="N278" s="166"/>
      <c r="O278" s="252"/>
      <c r="P278" s="166"/>
      <c r="Q278" s="29"/>
      <c r="R278" s="143"/>
      <c r="S278" s="29"/>
      <c r="T278" s="143"/>
      <c r="U278" s="29"/>
      <c r="V278" s="143"/>
      <c r="W278" s="132"/>
      <c r="X278" s="143"/>
      <c r="Y278" s="132"/>
      <c r="Z278" s="143"/>
      <c r="AA278" s="132"/>
      <c r="AB278" s="143"/>
      <c r="AC278" s="132"/>
      <c r="AD278" s="167"/>
      <c r="AE278" s="132"/>
      <c r="AF278" s="214"/>
      <c r="AG278" s="132"/>
      <c r="AH278" s="131"/>
      <c r="AI278" s="37"/>
      <c r="AJ278" s="133"/>
      <c r="AK278" s="132"/>
      <c r="AL278" s="138"/>
      <c r="AM278" s="132"/>
      <c r="AN278" s="138"/>
      <c r="AO278" s="132"/>
      <c r="AP278" s="138"/>
      <c r="AQ278" s="132"/>
    </row>
    <row r="279" spans="2:43" s="168" customFormat="1" x14ac:dyDescent="0.4">
      <c r="B279" s="140" t="s">
        <v>3497</v>
      </c>
      <c r="C279" s="29"/>
      <c r="D279" s="131"/>
      <c r="E279" s="29"/>
      <c r="F279" s="131"/>
      <c r="G279" s="29"/>
      <c r="H279" s="131"/>
      <c r="I279" s="29"/>
      <c r="J279" s="133"/>
      <c r="K279" s="29"/>
      <c r="L279" s="131"/>
      <c r="M279" s="252"/>
      <c r="N279" s="166"/>
      <c r="O279" s="252"/>
      <c r="P279" s="166"/>
      <c r="Q279" s="29"/>
      <c r="R279" s="143"/>
      <c r="S279" s="29"/>
      <c r="T279" s="143"/>
      <c r="U279" s="29"/>
      <c r="V279" s="143"/>
      <c r="W279" s="132"/>
      <c r="X279" s="143"/>
      <c r="Y279" s="132"/>
      <c r="Z279" s="143"/>
      <c r="AA279" s="132"/>
      <c r="AB279" s="143"/>
      <c r="AC279" s="132"/>
      <c r="AD279" s="167"/>
      <c r="AE279" s="132"/>
      <c r="AF279" s="214"/>
      <c r="AG279" s="132"/>
      <c r="AH279" s="131"/>
      <c r="AI279" s="37"/>
      <c r="AJ279" s="133"/>
      <c r="AK279" s="132"/>
      <c r="AL279" s="138"/>
      <c r="AM279" s="132"/>
      <c r="AN279" s="138"/>
      <c r="AO279" s="132"/>
      <c r="AP279" s="138"/>
      <c r="AQ279" s="132"/>
    </row>
    <row r="280" spans="2:43" s="168" customFormat="1" x14ac:dyDescent="0.4">
      <c r="B280" s="140" t="s">
        <v>3498</v>
      </c>
      <c r="C280" s="29"/>
      <c r="D280" s="131"/>
      <c r="E280" s="29"/>
      <c r="F280" s="131"/>
      <c r="G280" s="29"/>
      <c r="H280" s="131"/>
      <c r="I280" s="29"/>
      <c r="J280" s="133"/>
      <c r="K280" s="29"/>
      <c r="L280" s="131"/>
      <c r="M280" s="252"/>
      <c r="N280" s="166"/>
      <c r="O280" s="252"/>
      <c r="P280" s="166"/>
      <c r="Q280" s="29"/>
      <c r="R280" s="143"/>
      <c r="S280" s="29"/>
      <c r="T280" s="143"/>
      <c r="U280" s="29"/>
      <c r="V280" s="143"/>
      <c r="W280" s="132"/>
      <c r="X280" s="143"/>
      <c r="Y280" s="132"/>
      <c r="Z280" s="143"/>
      <c r="AA280" s="132"/>
      <c r="AB280" s="143"/>
      <c r="AC280" s="132"/>
      <c r="AD280" s="167"/>
      <c r="AE280" s="132"/>
      <c r="AF280" s="214"/>
      <c r="AG280" s="132"/>
      <c r="AH280" s="131"/>
      <c r="AI280" s="37"/>
      <c r="AJ280" s="133"/>
      <c r="AK280" s="132"/>
      <c r="AL280" s="138"/>
      <c r="AM280" s="132"/>
      <c r="AN280" s="138"/>
      <c r="AO280" s="132"/>
      <c r="AP280" s="138"/>
      <c r="AQ280" s="132"/>
    </row>
    <row r="281" spans="2:43" s="168" customFormat="1" x14ac:dyDescent="0.4">
      <c r="B281" s="140" t="s">
        <v>3499</v>
      </c>
      <c r="C281" s="29"/>
      <c r="D281" s="131"/>
      <c r="E281" s="29"/>
      <c r="F281" s="131"/>
      <c r="G281" s="29"/>
      <c r="H281" s="131"/>
      <c r="I281" s="29"/>
      <c r="J281" s="133"/>
      <c r="K281" s="29"/>
      <c r="L281" s="131"/>
      <c r="M281" s="252"/>
      <c r="N281" s="166"/>
      <c r="O281" s="252"/>
      <c r="P281" s="166"/>
      <c r="Q281" s="29"/>
      <c r="R281" s="143"/>
      <c r="S281" s="29"/>
      <c r="T281" s="143"/>
      <c r="U281" s="29"/>
      <c r="V281" s="143"/>
      <c r="W281" s="132"/>
      <c r="X281" s="143"/>
      <c r="Y281" s="132"/>
      <c r="Z281" s="143"/>
      <c r="AA281" s="132"/>
      <c r="AB281" s="143"/>
      <c r="AC281" s="132"/>
      <c r="AD281" s="167"/>
      <c r="AE281" s="132"/>
      <c r="AF281" s="214"/>
      <c r="AG281" s="132"/>
      <c r="AH281" s="131"/>
      <c r="AI281" s="37"/>
      <c r="AJ281" s="133"/>
      <c r="AK281" s="132"/>
      <c r="AL281" s="138"/>
      <c r="AM281" s="132"/>
      <c r="AN281" s="138"/>
      <c r="AO281" s="132"/>
      <c r="AP281" s="138"/>
      <c r="AQ281" s="132"/>
    </row>
    <row r="282" spans="2:43" s="168" customFormat="1" x14ac:dyDescent="0.4">
      <c r="B282" s="140" t="s">
        <v>3500</v>
      </c>
      <c r="C282" s="29"/>
      <c r="D282" s="131"/>
      <c r="E282" s="29"/>
      <c r="F282" s="131"/>
      <c r="G282" s="29"/>
      <c r="H282" s="131"/>
      <c r="I282" s="29"/>
      <c r="J282" s="133"/>
      <c r="K282" s="29"/>
      <c r="L282" s="131"/>
      <c r="M282" s="252"/>
      <c r="N282" s="166"/>
      <c r="O282" s="252"/>
      <c r="P282" s="166"/>
      <c r="Q282" s="29"/>
      <c r="R282" s="143"/>
      <c r="S282" s="29"/>
      <c r="T282" s="143"/>
      <c r="U282" s="29"/>
      <c r="V282" s="143"/>
      <c r="W282" s="132"/>
      <c r="X282" s="143"/>
      <c r="Y282" s="132"/>
      <c r="Z282" s="143"/>
      <c r="AA282" s="132"/>
      <c r="AB282" s="143"/>
      <c r="AC282" s="132"/>
      <c r="AD282" s="167"/>
      <c r="AE282" s="132"/>
      <c r="AF282" s="214"/>
      <c r="AG282" s="132"/>
      <c r="AH282" s="131"/>
      <c r="AI282" s="37"/>
      <c r="AJ282" s="133"/>
      <c r="AK282" s="132"/>
      <c r="AL282" s="138"/>
      <c r="AM282" s="132"/>
      <c r="AN282" s="138"/>
      <c r="AO282" s="132"/>
      <c r="AP282" s="138"/>
      <c r="AQ282" s="132"/>
    </row>
    <row r="283" spans="2:43" s="168" customFormat="1" x14ac:dyDescent="0.4">
      <c r="B283" s="140" t="s">
        <v>3501</v>
      </c>
      <c r="C283" s="29"/>
      <c r="D283" s="131"/>
      <c r="E283" s="29"/>
      <c r="F283" s="131"/>
      <c r="G283" s="29"/>
      <c r="H283" s="131"/>
      <c r="I283" s="29"/>
      <c r="J283" s="133"/>
      <c r="K283" s="29"/>
      <c r="L283" s="131"/>
      <c r="M283" s="252"/>
      <c r="N283" s="166"/>
      <c r="O283" s="252"/>
      <c r="P283" s="166"/>
      <c r="Q283" s="29"/>
      <c r="R283" s="143"/>
      <c r="S283" s="29"/>
      <c r="T283" s="143"/>
      <c r="U283" s="29"/>
      <c r="V283" s="143"/>
      <c r="W283" s="132"/>
      <c r="X283" s="143"/>
      <c r="Y283" s="132"/>
      <c r="Z283" s="143"/>
      <c r="AA283" s="132"/>
      <c r="AB283" s="143"/>
      <c r="AC283" s="132"/>
      <c r="AD283" s="167"/>
      <c r="AE283" s="132"/>
      <c r="AF283" s="214"/>
      <c r="AG283" s="132"/>
      <c r="AH283" s="131"/>
      <c r="AI283" s="37"/>
      <c r="AJ283" s="133"/>
      <c r="AK283" s="132"/>
      <c r="AL283" s="138"/>
      <c r="AM283" s="132"/>
      <c r="AN283" s="138"/>
      <c r="AO283" s="132"/>
      <c r="AP283" s="138"/>
      <c r="AQ283" s="132"/>
    </row>
    <row r="284" spans="2:43" s="168" customFormat="1" x14ac:dyDescent="0.4">
      <c r="B284" s="140" t="s">
        <v>3502</v>
      </c>
      <c r="C284" s="29"/>
      <c r="D284" s="131"/>
      <c r="E284" s="29"/>
      <c r="F284" s="131"/>
      <c r="G284" s="29"/>
      <c r="H284" s="131"/>
      <c r="I284" s="29"/>
      <c r="J284" s="133"/>
      <c r="K284" s="29"/>
      <c r="L284" s="131"/>
      <c r="M284" s="252"/>
      <c r="N284" s="166"/>
      <c r="O284" s="252"/>
      <c r="P284" s="166"/>
      <c r="Q284" s="29"/>
      <c r="R284" s="143"/>
      <c r="S284" s="29"/>
      <c r="T284" s="143"/>
      <c r="U284" s="29"/>
      <c r="V284" s="143"/>
      <c r="W284" s="132"/>
      <c r="X284" s="143"/>
      <c r="Y284" s="132"/>
      <c r="Z284" s="143"/>
      <c r="AA284" s="132"/>
      <c r="AB284" s="143"/>
      <c r="AC284" s="132"/>
      <c r="AD284" s="167"/>
      <c r="AE284" s="132"/>
      <c r="AF284" s="214"/>
      <c r="AG284" s="132"/>
      <c r="AH284" s="131"/>
      <c r="AI284" s="37"/>
      <c r="AJ284" s="133"/>
      <c r="AK284" s="132"/>
      <c r="AL284" s="138"/>
      <c r="AM284" s="132"/>
      <c r="AN284" s="138"/>
      <c r="AO284" s="132"/>
      <c r="AP284" s="138"/>
      <c r="AQ284" s="132"/>
    </row>
    <row r="285" spans="2:43" s="168" customFormat="1" x14ac:dyDescent="0.4">
      <c r="B285" s="140" t="s">
        <v>3503</v>
      </c>
      <c r="C285" s="29"/>
      <c r="D285" s="131"/>
      <c r="E285" s="29"/>
      <c r="F285" s="131"/>
      <c r="G285" s="29"/>
      <c r="H285" s="131"/>
      <c r="I285" s="29"/>
      <c r="J285" s="133"/>
      <c r="K285" s="29"/>
      <c r="L285" s="131"/>
      <c r="M285" s="252"/>
      <c r="N285" s="166"/>
      <c r="O285" s="252"/>
      <c r="P285" s="166"/>
      <c r="Q285" s="29"/>
      <c r="R285" s="143"/>
      <c r="S285" s="29"/>
      <c r="T285" s="143"/>
      <c r="U285" s="29"/>
      <c r="V285" s="143"/>
      <c r="W285" s="132"/>
      <c r="X285" s="143"/>
      <c r="Y285" s="132"/>
      <c r="Z285" s="143"/>
      <c r="AA285" s="132"/>
      <c r="AB285" s="143"/>
      <c r="AC285" s="132"/>
      <c r="AD285" s="167"/>
      <c r="AE285" s="132"/>
      <c r="AF285" s="214"/>
      <c r="AG285" s="132"/>
      <c r="AH285" s="131"/>
      <c r="AI285" s="37"/>
      <c r="AJ285" s="133"/>
      <c r="AK285" s="132"/>
      <c r="AL285" s="138"/>
      <c r="AM285" s="132"/>
      <c r="AN285" s="138"/>
      <c r="AO285" s="132"/>
      <c r="AP285" s="138"/>
      <c r="AQ285" s="132"/>
    </row>
    <row r="286" spans="2:43" s="168" customFormat="1" x14ac:dyDescent="0.4">
      <c r="B286" s="140" t="s">
        <v>3504</v>
      </c>
      <c r="C286" s="29"/>
      <c r="D286" s="131"/>
      <c r="E286" s="29"/>
      <c r="F286" s="131"/>
      <c r="G286" s="29"/>
      <c r="H286" s="131"/>
      <c r="I286" s="29"/>
      <c r="J286" s="133"/>
      <c r="K286" s="29"/>
      <c r="L286" s="131"/>
      <c r="M286" s="252"/>
      <c r="N286" s="166"/>
      <c r="O286" s="252"/>
      <c r="P286" s="166"/>
      <c r="Q286" s="29"/>
      <c r="R286" s="143"/>
      <c r="S286" s="29"/>
      <c r="T286" s="143"/>
      <c r="U286" s="29"/>
      <c r="V286" s="143"/>
      <c r="W286" s="132"/>
      <c r="X286" s="143"/>
      <c r="Y286" s="132"/>
      <c r="Z286" s="143"/>
      <c r="AA286" s="132"/>
      <c r="AB286" s="143"/>
      <c r="AC286" s="132"/>
      <c r="AD286" s="167"/>
      <c r="AE286" s="132"/>
      <c r="AF286" s="214"/>
      <c r="AG286" s="132"/>
      <c r="AH286" s="131"/>
      <c r="AI286" s="37"/>
      <c r="AJ286" s="133"/>
      <c r="AK286" s="132"/>
      <c r="AL286" s="138"/>
      <c r="AM286" s="132"/>
      <c r="AN286" s="138"/>
      <c r="AO286" s="132"/>
      <c r="AP286" s="138"/>
      <c r="AQ286" s="132"/>
    </row>
    <row r="287" spans="2:43" s="168" customFormat="1" x14ac:dyDescent="0.4">
      <c r="B287" s="140" t="s">
        <v>3505</v>
      </c>
      <c r="C287" s="29"/>
      <c r="D287" s="131"/>
      <c r="E287" s="29"/>
      <c r="F287" s="131"/>
      <c r="G287" s="29"/>
      <c r="H287" s="131"/>
      <c r="I287" s="29"/>
      <c r="J287" s="133"/>
      <c r="K287" s="29"/>
      <c r="L287" s="131"/>
      <c r="M287" s="252"/>
      <c r="N287" s="166"/>
      <c r="O287" s="252"/>
      <c r="P287" s="166"/>
      <c r="Q287" s="29"/>
      <c r="R287" s="143"/>
      <c r="S287" s="29"/>
      <c r="T287" s="143"/>
      <c r="U287" s="29"/>
      <c r="V287" s="143"/>
      <c r="W287" s="132"/>
      <c r="X287" s="143"/>
      <c r="Y287" s="132"/>
      <c r="Z287" s="143"/>
      <c r="AA287" s="132"/>
      <c r="AB287" s="143"/>
      <c r="AC287" s="132"/>
      <c r="AD287" s="167"/>
      <c r="AE287" s="132"/>
      <c r="AF287" s="214"/>
      <c r="AG287" s="132"/>
      <c r="AH287" s="131"/>
      <c r="AI287" s="37"/>
      <c r="AJ287" s="133"/>
      <c r="AK287" s="132"/>
      <c r="AL287" s="138"/>
      <c r="AM287" s="132"/>
      <c r="AN287" s="138"/>
      <c r="AO287" s="132"/>
      <c r="AP287" s="138"/>
      <c r="AQ287" s="132"/>
    </row>
    <row r="288" spans="2:43" s="168" customFormat="1" x14ac:dyDescent="0.4">
      <c r="B288" s="140" t="s">
        <v>3506</v>
      </c>
      <c r="C288" s="29"/>
      <c r="D288" s="131"/>
      <c r="E288" s="29"/>
      <c r="F288" s="131"/>
      <c r="G288" s="29"/>
      <c r="H288" s="131"/>
      <c r="I288" s="29"/>
      <c r="J288" s="133"/>
      <c r="K288" s="29"/>
      <c r="L288" s="131"/>
      <c r="M288" s="252"/>
      <c r="N288" s="166"/>
      <c r="O288" s="252"/>
      <c r="P288" s="166"/>
      <c r="Q288" s="29"/>
      <c r="R288" s="143"/>
      <c r="S288" s="29"/>
      <c r="T288" s="143"/>
      <c r="U288" s="29"/>
      <c r="V288" s="143"/>
      <c r="W288" s="132"/>
      <c r="X288" s="143"/>
      <c r="Y288" s="132"/>
      <c r="Z288" s="143"/>
      <c r="AA288" s="132"/>
      <c r="AB288" s="143"/>
      <c r="AC288" s="132"/>
      <c r="AD288" s="167"/>
      <c r="AE288" s="132"/>
      <c r="AF288" s="214"/>
      <c r="AG288" s="132"/>
      <c r="AH288" s="131"/>
      <c r="AI288" s="37"/>
      <c r="AJ288" s="133"/>
      <c r="AK288" s="132"/>
      <c r="AL288" s="138"/>
      <c r="AM288" s="132"/>
      <c r="AN288" s="138"/>
      <c r="AO288" s="132"/>
      <c r="AP288" s="138"/>
      <c r="AQ288" s="132"/>
    </row>
    <row r="289" spans="2:43" s="168" customFormat="1" x14ac:dyDescent="0.4">
      <c r="B289" s="140" t="s">
        <v>3507</v>
      </c>
      <c r="C289" s="29"/>
      <c r="D289" s="131"/>
      <c r="E289" s="29"/>
      <c r="F289" s="131"/>
      <c r="G289" s="29"/>
      <c r="H289" s="131"/>
      <c r="I289" s="29"/>
      <c r="J289" s="133"/>
      <c r="K289" s="29"/>
      <c r="L289" s="131"/>
      <c r="M289" s="252"/>
      <c r="N289" s="166"/>
      <c r="O289" s="252"/>
      <c r="P289" s="166"/>
      <c r="Q289" s="29"/>
      <c r="R289" s="143"/>
      <c r="S289" s="29"/>
      <c r="T289" s="143"/>
      <c r="U289" s="29"/>
      <c r="V289" s="143"/>
      <c r="W289" s="132"/>
      <c r="X289" s="143"/>
      <c r="Y289" s="132"/>
      <c r="Z289" s="143"/>
      <c r="AA289" s="132"/>
      <c r="AB289" s="143"/>
      <c r="AC289" s="132"/>
      <c r="AD289" s="167"/>
      <c r="AE289" s="132"/>
      <c r="AF289" s="214"/>
      <c r="AG289" s="132"/>
      <c r="AH289" s="131"/>
      <c r="AI289" s="37"/>
      <c r="AJ289" s="133"/>
      <c r="AK289" s="132"/>
      <c r="AL289" s="138"/>
      <c r="AM289" s="132"/>
      <c r="AN289" s="138"/>
      <c r="AO289" s="132"/>
      <c r="AP289" s="138"/>
      <c r="AQ289" s="132"/>
    </row>
    <row r="290" spans="2:43" s="168" customFormat="1" x14ac:dyDescent="0.4">
      <c r="B290" s="140" t="s">
        <v>3508</v>
      </c>
      <c r="C290" s="29"/>
      <c r="D290" s="131"/>
      <c r="E290" s="29"/>
      <c r="F290" s="131"/>
      <c r="G290" s="29"/>
      <c r="H290" s="131"/>
      <c r="I290" s="29"/>
      <c r="J290" s="133"/>
      <c r="K290" s="29"/>
      <c r="L290" s="131"/>
      <c r="M290" s="252"/>
      <c r="N290" s="166"/>
      <c r="O290" s="252"/>
      <c r="P290" s="166"/>
      <c r="Q290" s="29"/>
      <c r="R290" s="143"/>
      <c r="S290" s="29"/>
      <c r="T290" s="143"/>
      <c r="U290" s="29"/>
      <c r="V290" s="143"/>
      <c r="W290" s="132"/>
      <c r="X290" s="143"/>
      <c r="Y290" s="132"/>
      <c r="Z290" s="143"/>
      <c r="AA290" s="132"/>
      <c r="AB290" s="143"/>
      <c r="AC290" s="132"/>
      <c r="AD290" s="167"/>
      <c r="AE290" s="132"/>
      <c r="AF290" s="214"/>
      <c r="AG290" s="132"/>
      <c r="AH290" s="131"/>
      <c r="AI290" s="37"/>
      <c r="AJ290" s="133"/>
      <c r="AK290" s="132"/>
      <c r="AL290" s="138"/>
      <c r="AM290" s="132"/>
      <c r="AN290" s="138"/>
      <c r="AO290" s="132"/>
      <c r="AP290" s="138"/>
      <c r="AQ290" s="132"/>
    </row>
    <row r="291" spans="2:43" s="168" customFormat="1" x14ac:dyDescent="0.4">
      <c r="B291" s="140" t="s">
        <v>3509</v>
      </c>
      <c r="C291" s="29"/>
      <c r="D291" s="131"/>
      <c r="E291" s="29"/>
      <c r="F291" s="131"/>
      <c r="G291" s="29"/>
      <c r="H291" s="131"/>
      <c r="I291" s="29"/>
      <c r="J291" s="133"/>
      <c r="K291" s="29"/>
      <c r="L291" s="131"/>
      <c r="M291" s="252"/>
      <c r="N291" s="166"/>
      <c r="O291" s="252"/>
      <c r="P291" s="166"/>
      <c r="Q291" s="29"/>
      <c r="R291" s="143"/>
      <c r="S291" s="29"/>
      <c r="T291" s="143"/>
      <c r="U291" s="29"/>
      <c r="V291" s="143"/>
      <c r="W291" s="132"/>
      <c r="X291" s="143"/>
      <c r="Y291" s="132"/>
      <c r="Z291" s="143"/>
      <c r="AA291" s="132"/>
      <c r="AB291" s="143"/>
      <c r="AC291" s="132"/>
      <c r="AD291" s="167"/>
      <c r="AE291" s="132"/>
      <c r="AF291" s="214"/>
      <c r="AG291" s="132"/>
      <c r="AH291" s="131"/>
      <c r="AI291" s="37"/>
      <c r="AJ291" s="133"/>
      <c r="AK291" s="132"/>
      <c r="AL291" s="138"/>
      <c r="AM291" s="132"/>
      <c r="AN291" s="138"/>
      <c r="AO291" s="132"/>
      <c r="AP291" s="138"/>
      <c r="AQ291" s="132"/>
    </row>
    <row r="292" spans="2:43" s="168" customFormat="1" x14ac:dyDescent="0.4">
      <c r="B292" s="140" t="s">
        <v>3510</v>
      </c>
      <c r="C292" s="29"/>
      <c r="D292" s="131"/>
      <c r="E292" s="29"/>
      <c r="F292" s="131"/>
      <c r="G292" s="29"/>
      <c r="H292" s="131"/>
      <c r="I292" s="29"/>
      <c r="J292" s="133"/>
      <c r="K292" s="29"/>
      <c r="L292" s="131"/>
      <c r="M292" s="252"/>
      <c r="N292" s="166"/>
      <c r="O292" s="252"/>
      <c r="P292" s="166"/>
      <c r="Q292" s="29"/>
      <c r="R292" s="143"/>
      <c r="S292" s="29"/>
      <c r="T292" s="143"/>
      <c r="U292" s="29"/>
      <c r="V292" s="143"/>
      <c r="W292" s="132"/>
      <c r="X292" s="143"/>
      <c r="Y292" s="132"/>
      <c r="Z292" s="143"/>
      <c r="AA292" s="132"/>
      <c r="AB292" s="143"/>
      <c r="AC292" s="132"/>
      <c r="AD292" s="167"/>
      <c r="AE292" s="132"/>
      <c r="AF292" s="214"/>
      <c r="AG292" s="132"/>
      <c r="AH292" s="131"/>
      <c r="AI292" s="37"/>
      <c r="AJ292" s="133"/>
      <c r="AK292" s="132"/>
      <c r="AL292" s="138"/>
      <c r="AM292" s="132"/>
      <c r="AN292" s="138"/>
      <c r="AO292" s="132"/>
      <c r="AP292" s="138"/>
      <c r="AQ292" s="132"/>
    </row>
    <row r="293" spans="2:43" s="168" customFormat="1" x14ac:dyDescent="0.4">
      <c r="B293" s="140" t="s">
        <v>3511</v>
      </c>
      <c r="C293" s="29"/>
      <c r="D293" s="131"/>
      <c r="E293" s="29"/>
      <c r="F293" s="131"/>
      <c r="G293" s="29"/>
      <c r="H293" s="131"/>
      <c r="I293" s="29"/>
      <c r="J293" s="133"/>
      <c r="K293" s="29"/>
      <c r="L293" s="131"/>
      <c r="M293" s="252"/>
      <c r="N293" s="166"/>
      <c r="O293" s="252"/>
      <c r="P293" s="166"/>
      <c r="Q293" s="29"/>
      <c r="R293" s="143"/>
      <c r="S293" s="29"/>
      <c r="T293" s="143"/>
      <c r="U293" s="29"/>
      <c r="V293" s="143"/>
      <c r="W293" s="132"/>
      <c r="X293" s="143"/>
      <c r="Y293" s="132"/>
      <c r="Z293" s="143"/>
      <c r="AA293" s="132"/>
      <c r="AB293" s="143"/>
      <c r="AC293" s="132"/>
      <c r="AD293" s="167"/>
      <c r="AE293" s="132"/>
      <c r="AF293" s="214"/>
      <c r="AG293" s="132"/>
      <c r="AH293" s="131"/>
      <c r="AI293" s="37"/>
      <c r="AJ293" s="133"/>
      <c r="AK293" s="132"/>
      <c r="AL293" s="138"/>
      <c r="AM293" s="132"/>
      <c r="AN293" s="138"/>
      <c r="AO293" s="132"/>
      <c r="AP293" s="138"/>
      <c r="AQ293" s="132"/>
    </row>
    <row r="294" spans="2:43" s="168" customFormat="1" x14ac:dyDescent="0.4">
      <c r="B294" s="140" t="s">
        <v>3512</v>
      </c>
      <c r="C294" s="29"/>
      <c r="D294" s="131"/>
      <c r="E294" s="29"/>
      <c r="F294" s="131"/>
      <c r="G294" s="29"/>
      <c r="H294" s="131"/>
      <c r="I294" s="29"/>
      <c r="J294" s="133"/>
      <c r="K294" s="29"/>
      <c r="L294" s="131"/>
      <c r="M294" s="252"/>
      <c r="N294" s="166"/>
      <c r="O294" s="252"/>
      <c r="P294" s="166"/>
      <c r="Q294" s="29"/>
      <c r="R294" s="143"/>
      <c r="S294" s="29"/>
      <c r="T294" s="143"/>
      <c r="U294" s="29"/>
      <c r="V294" s="143"/>
      <c r="W294" s="132"/>
      <c r="X294" s="143"/>
      <c r="Y294" s="132"/>
      <c r="Z294" s="143"/>
      <c r="AA294" s="132"/>
      <c r="AB294" s="143"/>
      <c r="AC294" s="132"/>
      <c r="AD294" s="167"/>
      <c r="AE294" s="132"/>
      <c r="AF294" s="214"/>
      <c r="AG294" s="132"/>
      <c r="AH294" s="131"/>
      <c r="AI294" s="37"/>
      <c r="AJ294" s="133"/>
      <c r="AK294" s="132"/>
      <c r="AL294" s="138"/>
      <c r="AM294" s="132"/>
      <c r="AN294" s="138"/>
      <c r="AO294" s="132"/>
      <c r="AP294" s="138"/>
      <c r="AQ294" s="132"/>
    </row>
    <row r="295" spans="2:43" s="168" customFormat="1" x14ac:dyDescent="0.4">
      <c r="B295" s="140" t="s">
        <v>3513</v>
      </c>
      <c r="C295" s="29"/>
      <c r="D295" s="131"/>
      <c r="E295" s="29"/>
      <c r="F295" s="131"/>
      <c r="G295" s="29"/>
      <c r="H295" s="131"/>
      <c r="I295" s="29"/>
      <c r="J295" s="133"/>
      <c r="K295" s="29"/>
      <c r="L295" s="131"/>
      <c r="M295" s="252"/>
      <c r="N295" s="166"/>
      <c r="O295" s="252"/>
      <c r="P295" s="166"/>
      <c r="Q295" s="29"/>
      <c r="R295" s="143"/>
      <c r="S295" s="29"/>
      <c r="T295" s="143"/>
      <c r="U295" s="29"/>
      <c r="V295" s="143"/>
      <c r="W295" s="132"/>
      <c r="X295" s="143"/>
      <c r="Y295" s="132"/>
      <c r="Z295" s="143"/>
      <c r="AA295" s="132"/>
      <c r="AB295" s="143"/>
      <c r="AC295" s="132"/>
      <c r="AD295" s="167"/>
      <c r="AE295" s="132"/>
      <c r="AF295" s="214"/>
      <c r="AG295" s="132"/>
      <c r="AH295" s="131"/>
      <c r="AI295" s="37"/>
      <c r="AJ295" s="133"/>
      <c r="AK295" s="132"/>
      <c r="AL295" s="138"/>
      <c r="AM295" s="132"/>
      <c r="AN295" s="138"/>
      <c r="AO295" s="132"/>
      <c r="AP295" s="138"/>
      <c r="AQ295" s="132"/>
    </row>
    <row r="296" spans="2:43" s="168" customFormat="1" x14ac:dyDescent="0.4">
      <c r="B296" s="140" t="s">
        <v>3514</v>
      </c>
      <c r="C296" s="29"/>
      <c r="D296" s="131"/>
      <c r="E296" s="29"/>
      <c r="F296" s="131"/>
      <c r="G296" s="29"/>
      <c r="H296" s="131"/>
      <c r="I296" s="29"/>
      <c r="J296" s="133"/>
      <c r="K296" s="29"/>
      <c r="L296" s="131"/>
      <c r="M296" s="252"/>
      <c r="N296" s="166"/>
      <c r="O296" s="252"/>
      <c r="P296" s="166"/>
      <c r="Q296" s="29"/>
      <c r="R296" s="143"/>
      <c r="S296" s="29"/>
      <c r="T296" s="143"/>
      <c r="U296" s="29"/>
      <c r="V296" s="143"/>
      <c r="W296" s="132"/>
      <c r="X296" s="143"/>
      <c r="Y296" s="132"/>
      <c r="Z296" s="143"/>
      <c r="AA296" s="132"/>
      <c r="AB296" s="143"/>
      <c r="AC296" s="132"/>
      <c r="AD296" s="167"/>
      <c r="AE296" s="132"/>
      <c r="AF296" s="214"/>
      <c r="AG296" s="132"/>
      <c r="AH296" s="131"/>
      <c r="AI296" s="37"/>
      <c r="AJ296" s="133"/>
      <c r="AK296" s="132"/>
      <c r="AL296" s="138"/>
      <c r="AM296" s="132"/>
      <c r="AN296" s="138"/>
      <c r="AO296" s="132"/>
      <c r="AP296" s="138"/>
      <c r="AQ296" s="132"/>
    </row>
    <row r="297" spans="2:43" s="168" customFormat="1" x14ac:dyDescent="0.4">
      <c r="B297" s="140" t="s">
        <v>3515</v>
      </c>
      <c r="C297" s="29"/>
      <c r="D297" s="131"/>
      <c r="E297" s="29"/>
      <c r="F297" s="131"/>
      <c r="G297" s="29"/>
      <c r="H297" s="131"/>
      <c r="I297" s="29"/>
      <c r="J297" s="133"/>
      <c r="K297" s="29"/>
      <c r="L297" s="131"/>
      <c r="M297" s="252"/>
      <c r="N297" s="166"/>
      <c r="O297" s="252"/>
      <c r="P297" s="166"/>
      <c r="Q297" s="29"/>
      <c r="R297" s="143"/>
      <c r="S297" s="29"/>
      <c r="T297" s="143"/>
      <c r="U297" s="29"/>
      <c r="V297" s="143"/>
      <c r="W297" s="132"/>
      <c r="X297" s="143"/>
      <c r="Y297" s="132"/>
      <c r="Z297" s="143"/>
      <c r="AA297" s="132"/>
      <c r="AB297" s="143"/>
      <c r="AC297" s="132"/>
      <c r="AD297" s="167"/>
      <c r="AE297" s="132"/>
      <c r="AF297" s="214"/>
      <c r="AG297" s="132"/>
      <c r="AH297" s="131"/>
      <c r="AI297" s="37"/>
      <c r="AJ297" s="133"/>
      <c r="AK297" s="132"/>
      <c r="AL297" s="138"/>
      <c r="AM297" s="132"/>
      <c r="AN297" s="138"/>
      <c r="AO297" s="132"/>
      <c r="AP297" s="138"/>
      <c r="AQ297" s="132"/>
    </row>
    <row r="298" spans="2:43" s="168" customFormat="1" x14ac:dyDescent="0.4">
      <c r="B298" s="140" t="s">
        <v>3516</v>
      </c>
      <c r="C298" s="29"/>
      <c r="D298" s="131"/>
      <c r="E298" s="29"/>
      <c r="F298" s="131"/>
      <c r="G298" s="29"/>
      <c r="H298" s="131"/>
      <c r="I298" s="29"/>
      <c r="J298" s="133"/>
      <c r="K298" s="29"/>
      <c r="L298" s="131"/>
      <c r="M298" s="252"/>
      <c r="N298" s="166"/>
      <c r="O298" s="252"/>
      <c r="P298" s="166"/>
      <c r="Q298" s="29"/>
      <c r="R298" s="143"/>
      <c r="S298" s="29"/>
      <c r="T298" s="143"/>
      <c r="U298" s="29"/>
      <c r="V298" s="143"/>
      <c r="W298" s="132"/>
      <c r="X298" s="143"/>
      <c r="Y298" s="132"/>
      <c r="Z298" s="143"/>
      <c r="AA298" s="132"/>
      <c r="AB298" s="143"/>
      <c r="AC298" s="132"/>
      <c r="AD298" s="167"/>
      <c r="AE298" s="132"/>
      <c r="AF298" s="214"/>
      <c r="AG298" s="132"/>
      <c r="AH298" s="131"/>
      <c r="AI298" s="37"/>
      <c r="AJ298" s="133"/>
      <c r="AK298" s="132"/>
      <c r="AL298" s="138"/>
      <c r="AM298" s="132"/>
      <c r="AN298" s="138"/>
      <c r="AO298" s="132"/>
      <c r="AP298" s="138"/>
      <c r="AQ298" s="132"/>
    </row>
    <row r="299" spans="2:43" s="168" customFormat="1" x14ac:dyDescent="0.4">
      <c r="B299" s="140" t="s">
        <v>3517</v>
      </c>
      <c r="C299" s="29"/>
      <c r="D299" s="131"/>
      <c r="E299" s="29"/>
      <c r="F299" s="131"/>
      <c r="G299" s="29"/>
      <c r="H299" s="131"/>
      <c r="I299" s="29"/>
      <c r="J299" s="133"/>
      <c r="K299" s="29"/>
      <c r="L299" s="131"/>
      <c r="M299" s="252"/>
      <c r="N299" s="166"/>
      <c r="O299" s="252"/>
      <c r="P299" s="166"/>
      <c r="Q299" s="29"/>
      <c r="R299" s="143"/>
      <c r="S299" s="29"/>
      <c r="T299" s="143"/>
      <c r="U299" s="29"/>
      <c r="V299" s="143"/>
      <c r="W299" s="132"/>
      <c r="X299" s="143"/>
      <c r="Y299" s="132"/>
      <c r="Z299" s="143"/>
      <c r="AA299" s="132"/>
      <c r="AB299" s="143"/>
      <c r="AC299" s="132"/>
      <c r="AD299" s="167"/>
      <c r="AE299" s="132"/>
      <c r="AF299" s="214"/>
      <c r="AG299" s="132"/>
      <c r="AH299" s="131"/>
      <c r="AI299" s="37"/>
      <c r="AJ299" s="133"/>
      <c r="AK299" s="132"/>
      <c r="AL299" s="138"/>
      <c r="AM299" s="132"/>
      <c r="AN299" s="138"/>
      <c r="AO299" s="132"/>
      <c r="AP299" s="138"/>
      <c r="AQ299" s="132"/>
    </row>
    <row r="300" spans="2:43" s="168" customFormat="1" x14ac:dyDescent="0.4">
      <c r="B300" s="140" t="s">
        <v>3518</v>
      </c>
      <c r="C300" s="29"/>
      <c r="D300" s="131"/>
      <c r="E300" s="29"/>
      <c r="F300" s="131"/>
      <c r="G300" s="29"/>
      <c r="H300" s="131"/>
      <c r="I300" s="29"/>
      <c r="J300" s="133"/>
      <c r="K300" s="29"/>
      <c r="L300" s="131"/>
      <c r="M300" s="252"/>
      <c r="N300" s="166"/>
      <c r="O300" s="252"/>
      <c r="P300" s="166"/>
      <c r="Q300" s="29"/>
      <c r="R300" s="143"/>
      <c r="S300" s="29"/>
      <c r="T300" s="143"/>
      <c r="U300" s="29"/>
      <c r="V300" s="143"/>
      <c r="W300" s="132"/>
      <c r="X300" s="143"/>
      <c r="Y300" s="132"/>
      <c r="Z300" s="143"/>
      <c r="AA300" s="132"/>
      <c r="AB300" s="143"/>
      <c r="AC300" s="132"/>
      <c r="AD300" s="167"/>
      <c r="AE300" s="132"/>
      <c r="AF300" s="214"/>
      <c r="AG300" s="132"/>
      <c r="AH300" s="131"/>
      <c r="AI300" s="37"/>
      <c r="AJ300" s="133"/>
      <c r="AK300" s="132"/>
      <c r="AL300" s="138"/>
      <c r="AM300" s="132"/>
      <c r="AN300" s="138"/>
      <c r="AO300" s="132"/>
      <c r="AP300" s="138"/>
      <c r="AQ300" s="132"/>
    </row>
    <row r="301" spans="2:43" s="168" customFormat="1" x14ac:dyDescent="0.4">
      <c r="B301" s="140" t="s">
        <v>3519</v>
      </c>
      <c r="C301" s="29"/>
      <c r="D301" s="131"/>
      <c r="E301" s="29"/>
      <c r="F301" s="131"/>
      <c r="G301" s="29"/>
      <c r="H301" s="131"/>
      <c r="I301" s="29"/>
      <c r="J301" s="133"/>
      <c r="K301" s="29"/>
      <c r="L301" s="131"/>
      <c r="M301" s="252"/>
      <c r="N301" s="166"/>
      <c r="O301" s="252"/>
      <c r="P301" s="166"/>
      <c r="Q301" s="29"/>
      <c r="R301" s="143"/>
      <c r="S301" s="29"/>
      <c r="T301" s="143"/>
      <c r="U301" s="29"/>
      <c r="V301" s="143"/>
      <c r="W301" s="132"/>
      <c r="X301" s="143"/>
      <c r="Y301" s="132"/>
      <c r="Z301" s="143"/>
      <c r="AA301" s="132"/>
      <c r="AB301" s="143"/>
      <c r="AC301" s="132"/>
      <c r="AD301" s="167"/>
      <c r="AE301" s="132"/>
      <c r="AF301" s="214"/>
      <c r="AG301" s="132"/>
      <c r="AH301" s="131"/>
      <c r="AI301" s="37"/>
      <c r="AJ301" s="133"/>
      <c r="AK301" s="132"/>
      <c r="AL301" s="138"/>
      <c r="AM301" s="132"/>
      <c r="AN301" s="138"/>
      <c r="AO301" s="132"/>
      <c r="AP301" s="138"/>
      <c r="AQ301" s="132"/>
    </row>
    <row r="302" spans="2:43" s="168" customFormat="1" x14ac:dyDescent="0.4">
      <c r="B302" s="140" t="s">
        <v>3520</v>
      </c>
      <c r="C302" s="29"/>
      <c r="D302" s="131"/>
      <c r="E302" s="29"/>
      <c r="F302" s="131"/>
      <c r="G302" s="29"/>
      <c r="H302" s="131"/>
      <c r="I302" s="29"/>
      <c r="J302" s="133"/>
      <c r="K302" s="29"/>
      <c r="L302" s="131"/>
      <c r="M302" s="252"/>
      <c r="N302" s="166"/>
      <c r="O302" s="252"/>
      <c r="P302" s="166"/>
      <c r="Q302" s="29"/>
      <c r="R302" s="143"/>
      <c r="S302" s="29"/>
      <c r="T302" s="143"/>
      <c r="U302" s="29"/>
      <c r="V302" s="143"/>
      <c r="W302" s="132"/>
      <c r="X302" s="143"/>
      <c r="Y302" s="132"/>
      <c r="Z302" s="143"/>
      <c r="AA302" s="132"/>
      <c r="AB302" s="143"/>
      <c r="AC302" s="132"/>
      <c r="AD302" s="167"/>
      <c r="AE302" s="132"/>
      <c r="AF302" s="214"/>
      <c r="AG302" s="132"/>
      <c r="AH302" s="131"/>
      <c r="AI302" s="37"/>
      <c r="AJ302" s="133"/>
      <c r="AK302" s="132"/>
      <c r="AL302" s="138"/>
      <c r="AM302" s="132"/>
      <c r="AN302" s="138"/>
      <c r="AO302" s="132"/>
      <c r="AP302" s="138"/>
      <c r="AQ302" s="132"/>
    </row>
    <row r="303" spans="2:43" s="168" customFormat="1" x14ac:dyDescent="0.4">
      <c r="B303" s="140" t="s">
        <v>3521</v>
      </c>
      <c r="C303" s="29"/>
      <c r="D303" s="131"/>
      <c r="E303" s="29"/>
      <c r="F303" s="131"/>
      <c r="G303" s="29"/>
      <c r="H303" s="131"/>
      <c r="I303" s="29"/>
      <c r="J303" s="133"/>
      <c r="K303" s="29"/>
      <c r="L303" s="131"/>
      <c r="M303" s="252"/>
      <c r="N303" s="166"/>
      <c r="O303" s="252"/>
      <c r="P303" s="166"/>
      <c r="Q303" s="29"/>
      <c r="R303" s="143"/>
      <c r="S303" s="29"/>
      <c r="T303" s="143"/>
      <c r="U303" s="29"/>
      <c r="V303" s="143"/>
      <c r="W303" s="132"/>
      <c r="X303" s="143"/>
      <c r="Y303" s="132"/>
      <c r="Z303" s="143"/>
      <c r="AA303" s="132"/>
      <c r="AB303" s="143"/>
      <c r="AC303" s="132"/>
      <c r="AD303" s="167"/>
      <c r="AE303" s="132"/>
      <c r="AF303" s="214"/>
      <c r="AG303" s="132"/>
      <c r="AH303" s="131"/>
      <c r="AI303" s="37"/>
      <c r="AJ303" s="133"/>
      <c r="AK303" s="132"/>
      <c r="AL303" s="138"/>
      <c r="AM303" s="132"/>
      <c r="AN303" s="138"/>
      <c r="AO303" s="132"/>
      <c r="AP303" s="138"/>
      <c r="AQ303" s="132"/>
    </row>
    <row r="304" spans="2:43" s="168" customFormat="1" x14ac:dyDescent="0.4">
      <c r="B304" s="140" t="s">
        <v>3522</v>
      </c>
      <c r="C304" s="29"/>
      <c r="D304" s="131"/>
      <c r="E304" s="29"/>
      <c r="F304" s="131"/>
      <c r="G304" s="29"/>
      <c r="H304" s="131"/>
      <c r="I304" s="29"/>
      <c r="J304" s="133"/>
      <c r="K304" s="29"/>
      <c r="L304" s="131"/>
      <c r="M304" s="252"/>
      <c r="N304" s="166"/>
      <c r="O304" s="252"/>
      <c r="P304" s="166"/>
      <c r="Q304" s="29"/>
      <c r="R304" s="143"/>
      <c r="S304" s="29"/>
      <c r="T304" s="143"/>
      <c r="U304" s="29"/>
      <c r="V304" s="143"/>
      <c r="W304" s="132"/>
      <c r="X304" s="143"/>
      <c r="Y304" s="132"/>
      <c r="Z304" s="143"/>
      <c r="AA304" s="132"/>
      <c r="AB304" s="143"/>
      <c r="AC304" s="132"/>
      <c r="AD304" s="167"/>
      <c r="AE304" s="132"/>
      <c r="AF304" s="214"/>
      <c r="AG304" s="132"/>
      <c r="AH304" s="131"/>
      <c r="AI304" s="37"/>
      <c r="AJ304" s="133"/>
      <c r="AK304" s="132"/>
      <c r="AL304" s="138"/>
      <c r="AM304" s="132"/>
      <c r="AN304" s="138"/>
      <c r="AO304" s="132"/>
      <c r="AP304" s="138"/>
      <c r="AQ304" s="132"/>
    </row>
    <row r="305" spans="2:43" s="168" customFormat="1" x14ac:dyDescent="0.4">
      <c r="B305" s="140" t="s">
        <v>3523</v>
      </c>
      <c r="C305" s="29"/>
      <c r="D305" s="131"/>
      <c r="E305" s="29"/>
      <c r="F305" s="131"/>
      <c r="G305" s="29"/>
      <c r="H305" s="131"/>
      <c r="I305" s="29"/>
      <c r="J305" s="133"/>
      <c r="K305" s="29"/>
      <c r="L305" s="131"/>
      <c r="M305" s="252"/>
      <c r="N305" s="166"/>
      <c r="O305" s="252"/>
      <c r="P305" s="166"/>
      <c r="Q305" s="29"/>
      <c r="R305" s="143"/>
      <c r="S305" s="29"/>
      <c r="T305" s="143"/>
      <c r="U305" s="29"/>
      <c r="V305" s="143"/>
      <c r="W305" s="132"/>
      <c r="X305" s="143"/>
      <c r="Y305" s="132"/>
      <c r="Z305" s="143"/>
      <c r="AA305" s="132"/>
      <c r="AB305" s="143"/>
      <c r="AC305" s="132"/>
      <c r="AD305" s="167"/>
      <c r="AE305" s="132"/>
      <c r="AF305" s="214"/>
      <c r="AG305" s="132"/>
      <c r="AH305" s="131"/>
      <c r="AI305" s="37"/>
      <c r="AJ305" s="133"/>
      <c r="AK305" s="132"/>
      <c r="AL305" s="138"/>
      <c r="AM305" s="132"/>
      <c r="AN305" s="138"/>
      <c r="AO305" s="132"/>
      <c r="AP305" s="138"/>
      <c r="AQ305" s="132"/>
    </row>
    <row r="306" spans="2:43" s="168" customFormat="1" x14ac:dyDescent="0.4">
      <c r="B306" s="140" t="s">
        <v>3524</v>
      </c>
      <c r="C306" s="29"/>
      <c r="D306" s="131"/>
      <c r="E306" s="29"/>
      <c r="F306" s="131"/>
      <c r="G306" s="29"/>
      <c r="H306" s="131"/>
      <c r="I306" s="29"/>
      <c r="J306" s="133"/>
      <c r="K306" s="29"/>
      <c r="L306" s="131"/>
      <c r="M306" s="252"/>
      <c r="N306" s="166"/>
      <c r="O306" s="252"/>
      <c r="P306" s="166"/>
      <c r="Q306" s="29"/>
      <c r="R306" s="143"/>
      <c r="S306" s="29"/>
      <c r="T306" s="143"/>
      <c r="U306" s="29"/>
      <c r="V306" s="143"/>
      <c r="W306" s="132"/>
      <c r="X306" s="143"/>
      <c r="Y306" s="132"/>
      <c r="Z306" s="143"/>
      <c r="AA306" s="132"/>
      <c r="AB306" s="143"/>
      <c r="AC306" s="132"/>
      <c r="AD306" s="167"/>
      <c r="AE306" s="132"/>
      <c r="AF306" s="214"/>
      <c r="AG306" s="132"/>
      <c r="AH306" s="131"/>
      <c r="AI306" s="37"/>
      <c r="AJ306" s="133"/>
      <c r="AK306" s="132"/>
      <c r="AL306" s="138"/>
      <c r="AM306" s="132"/>
      <c r="AN306" s="138"/>
      <c r="AO306" s="132"/>
      <c r="AP306" s="138"/>
      <c r="AQ306" s="132"/>
    </row>
    <row r="307" spans="2:43" s="168" customFormat="1" x14ac:dyDescent="0.4">
      <c r="B307" s="140" t="s">
        <v>3525</v>
      </c>
      <c r="C307" s="29"/>
      <c r="D307" s="131"/>
      <c r="E307" s="29"/>
      <c r="F307" s="131"/>
      <c r="G307" s="29"/>
      <c r="H307" s="131"/>
      <c r="I307" s="29"/>
      <c r="J307" s="133"/>
      <c r="K307" s="29"/>
      <c r="L307" s="131"/>
      <c r="M307" s="252"/>
      <c r="N307" s="166"/>
      <c r="O307" s="252"/>
      <c r="P307" s="166"/>
      <c r="Q307" s="29"/>
      <c r="R307" s="143"/>
      <c r="S307" s="29"/>
      <c r="T307" s="143"/>
      <c r="U307" s="29"/>
      <c r="V307" s="143"/>
      <c r="W307" s="132"/>
      <c r="X307" s="143"/>
      <c r="Y307" s="132"/>
      <c r="Z307" s="143"/>
      <c r="AA307" s="132"/>
      <c r="AB307" s="143"/>
      <c r="AC307" s="132"/>
      <c r="AD307" s="167"/>
      <c r="AE307" s="132"/>
      <c r="AF307" s="214"/>
      <c r="AG307" s="132"/>
      <c r="AH307" s="131"/>
      <c r="AI307" s="37"/>
      <c r="AJ307" s="133"/>
      <c r="AK307" s="132"/>
      <c r="AL307" s="138"/>
      <c r="AM307" s="132"/>
      <c r="AN307" s="138"/>
      <c r="AO307" s="132"/>
      <c r="AP307" s="138"/>
      <c r="AQ307" s="132"/>
    </row>
    <row r="308" spans="2:43" s="168" customFormat="1" x14ac:dyDescent="0.4">
      <c r="B308" s="140" t="s">
        <v>3526</v>
      </c>
      <c r="C308" s="29"/>
      <c r="D308" s="131"/>
      <c r="E308" s="29"/>
      <c r="F308" s="131"/>
      <c r="G308" s="29"/>
      <c r="H308" s="131"/>
      <c r="I308" s="29"/>
      <c r="J308" s="133"/>
      <c r="K308" s="29"/>
      <c r="L308" s="131"/>
      <c r="M308" s="252"/>
      <c r="N308" s="166"/>
      <c r="O308" s="252"/>
      <c r="P308" s="166"/>
      <c r="Q308" s="29"/>
      <c r="R308" s="143"/>
      <c r="S308" s="29"/>
      <c r="T308" s="143"/>
      <c r="U308" s="29"/>
      <c r="V308" s="143"/>
      <c r="W308" s="132"/>
      <c r="X308" s="143"/>
      <c r="Y308" s="132"/>
      <c r="Z308" s="143"/>
      <c r="AA308" s="132"/>
      <c r="AB308" s="143"/>
      <c r="AC308" s="132"/>
      <c r="AD308" s="167"/>
      <c r="AE308" s="132"/>
      <c r="AF308" s="214"/>
      <c r="AG308" s="132"/>
      <c r="AH308" s="131"/>
      <c r="AI308" s="37"/>
      <c r="AJ308" s="133"/>
      <c r="AK308" s="132"/>
      <c r="AL308" s="138"/>
      <c r="AM308" s="132"/>
      <c r="AN308" s="138"/>
      <c r="AO308" s="132"/>
      <c r="AP308" s="138"/>
      <c r="AQ308" s="132"/>
    </row>
    <row r="309" spans="2:43" s="168" customFormat="1" x14ac:dyDescent="0.4">
      <c r="B309" s="140" t="s">
        <v>3527</v>
      </c>
      <c r="C309" s="29"/>
      <c r="D309" s="131"/>
      <c r="E309" s="29"/>
      <c r="F309" s="131"/>
      <c r="G309" s="29"/>
      <c r="H309" s="131"/>
      <c r="I309" s="29"/>
      <c r="J309" s="133"/>
      <c r="K309" s="29"/>
      <c r="L309" s="131"/>
      <c r="M309" s="252"/>
      <c r="N309" s="166"/>
      <c r="O309" s="252"/>
      <c r="P309" s="166"/>
      <c r="Q309" s="29"/>
      <c r="R309" s="143"/>
      <c r="S309" s="29"/>
      <c r="T309" s="143"/>
      <c r="U309" s="29"/>
      <c r="V309" s="143"/>
      <c r="W309" s="132"/>
      <c r="X309" s="143"/>
      <c r="Y309" s="132"/>
      <c r="Z309" s="143"/>
      <c r="AA309" s="132"/>
      <c r="AB309" s="143"/>
      <c r="AC309" s="132"/>
      <c r="AD309" s="167"/>
      <c r="AE309" s="132"/>
      <c r="AF309" s="214"/>
      <c r="AG309" s="132"/>
      <c r="AH309" s="131"/>
      <c r="AI309" s="37"/>
      <c r="AJ309" s="133"/>
      <c r="AK309" s="132"/>
      <c r="AL309" s="138"/>
      <c r="AM309" s="132"/>
      <c r="AN309" s="138"/>
      <c r="AO309" s="132"/>
      <c r="AP309" s="138"/>
      <c r="AQ309" s="132"/>
    </row>
    <row r="310" spans="2:43" s="168" customFormat="1" x14ac:dyDescent="0.4">
      <c r="B310" s="140" t="s">
        <v>3528</v>
      </c>
      <c r="C310" s="29"/>
      <c r="D310" s="131"/>
      <c r="E310" s="29"/>
      <c r="F310" s="131"/>
      <c r="G310" s="29"/>
      <c r="H310" s="131"/>
      <c r="I310" s="29"/>
      <c r="J310" s="133"/>
      <c r="K310" s="29"/>
      <c r="L310" s="131"/>
      <c r="M310" s="252"/>
      <c r="N310" s="166"/>
      <c r="O310" s="252"/>
      <c r="P310" s="166"/>
      <c r="Q310" s="29"/>
      <c r="R310" s="143"/>
      <c r="S310" s="29"/>
      <c r="T310" s="143"/>
      <c r="U310" s="29"/>
      <c r="V310" s="143"/>
      <c r="W310" s="132"/>
      <c r="X310" s="143"/>
      <c r="Y310" s="132"/>
      <c r="Z310" s="143"/>
      <c r="AA310" s="132"/>
      <c r="AB310" s="143"/>
      <c r="AC310" s="132"/>
      <c r="AD310" s="167"/>
      <c r="AE310" s="132"/>
      <c r="AF310" s="214"/>
      <c r="AG310" s="132"/>
      <c r="AH310" s="131"/>
      <c r="AI310" s="37"/>
      <c r="AJ310" s="133"/>
      <c r="AK310" s="132"/>
      <c r="AL310" s="138"/>
      <c r="AM310" s="132"/>
      <c r="AN310" s="138"/>
      <c r="AO310" s="132"/>
      <c r="AP310" s="138"/>
      <c r="AQ310" s="132"/>
    </row>
    <row r="311" spans="2:43" s="168" customFormat="1" x14ac:dyDescent="0.4">
      <c r="B311" s="140" t="s">
        <v>3529</v>
      </c>
      <c r="C311" s="29"/>
      <c r="D311" s="131"/>
      <c r="E311" s="29"/>
      <c r="F311" s="131"/>
      <c r="G311" s="29"/>
      <c r="H311" s="131"/>
      <c r="I311" s="29"/>
      <c r="J311" s="133"/>
      <c r="K311" s="29"/>
      <c r="L311" s="131"/>
      <c r="M311" s="252"/>
      <c r="N311" s="166"/>
      <c r="O311" s="252"/>
      <c r="P311" s="166"/>
      <c r="Q311" s="29"/>
      <c r="R311" s="143"/>
      <c r="S311" s="29"/>
      <c r="T311" s="143"/>
      <c r="U311" s="29"/>
      <c r="V311" s="143"/>
      <c r="W311" s="132"/>
      <c r="X311" s="143"/>
      <c r="Y311" s="132"/>
      <c r="Z311" s="143"/>
      <c r="AA311" s="132"/>
      <c r="AB311" s="143"/>
      <c r="AC311" s="132"/>
      <c r="AD311" s="167"/>
      <c r="AE311" s="132"/>
      <c r="AF311" s="214"/>
      <c r="AG311" s="132"/>
      <c r="AH311" s="131"/>
      <c r="AI311" s="37"/>
      <c r="AJ311" s="133"/>
      <c r="AK311" s="132"/>
      <c r="AL311" s="138"/>
      <c r="AM311" s="132"/>
      <c r="AN311" s="138"/>
      <c r="AO311" s="132"/>
      <c r="AP311" s="138"/>
      <c r="AQ311" s="132"/>
    </row>
    <row r="312" spans="2:43" s="168" customFormat="1" x14ac:dyDescent="0.4">
      <c r="B312" s="140" t="s">
        <v>3530</v>
      </c>
      <c r="C312" s="29"/>
      <c r="D312" s="131"/>
      <c r="E312" s="29"/>
      <c r="F312" s="131"/>
      <c r="G312" s="29"/>
      <c r="H312" s="131"/>
      <c r="I312" s="29"/>
      <c r="J312" s="133"/>
      <c r="K312" s="29"/>
      <c r="L312" s="131"/>
      <c r="M312" s="252"/>
      <c r="N312" s="166"/>
      <c r="O312" s="252"/>
      <c r="P312" s="166"/>
      <c r="Q312" s="29"/>
      <c r="R312" s="143"/>
      <c r="S312" s="29"/>
      <c r="T312" s="143"/>
      <c r="U312" s="29"/>
      <c r="V312" s="143"/>
      <c r="W312" s="132"/>
      <c r="X312" s="143"/>
      <c r="Y312" s="132"/>
      <c r="Z312" s="143"/>
      <c r="AA312" s="132"/>
      <c r="AB312" s="143"/>
      <c r="AC312" s="132"/>
      <c r="AD312" s="167"/>
      <c r="AE312" s="132"/>
      <c r="AF312" s="214"/>
      <c r="AG312" s="132"/>
      <c r="AH312" s="131"/>
      <c r="AI312" s="37"/>
      <c r="AJ312" s="133"/>
      <c r="AK312" s="132"/>
      <c r="AL312" s="138"/>
      <c r="AM312" s="132"/>
      <c r="AN312" s="138"/>
      <c r="AO312" s="132"/>
      <c r="AP312" s="138"/>
      <c r="AQ312" s="132"/>
    </row>
    <row r="313" spans="2:43" s="168" customFormat="1" x14ac:dyDescent="0.4">
      <c r="B313" s="140" t="s">
        <v>3531</v>
      </c>
      <c r="C313" s="29"/>
      <c r="D313" s="131"/>
      <c r="E313" s="29"/>
      <c r="F313" s="131"/>
      <c r="G313" s="29"/>
      <c r="H313" s="131"/>
      <c r="I313" s="29"/>
      <c r="J313" s="133"/>
      <c r="K313" s="29"/>
      <c r="L313" s="131"/>
      <c r="M313" s="252"/>
      <c r="N313" s="166"/>
      <c r="O313" s="252"/>
      <c r="P313" s="166"/>
      <c r="Q313" s="29"/>
      <c r="R313" s="143"/>
      <c r="S313" s="29"/>
      <c r="T313" s="143"/>
      <c r="U313" s="29"/>
      <c r="V313" s="143"/>
      <c r="W313" s="132"/>
      <c r="X313" s="143"/>
      <c r="Y313" s="132"/>
      <c r="Z313" s="143"/>
      <c r="AA313" s="132"/>
      <c r="AB313" s="143"/>
      <c r="AC313" s="132"/>
      <c r="AD313" s="167"/>
      <c r="AE313" s="132"/>
      <c r="AF313" s="214"/>
      <c r="AG313" s="132"/>
      <c r="AH313" s="131"/>
      <c r="AI313" s="37"/>
      <c r="AJ313" s="133"/>
      <c r="AK313" s="132"/>
      <c r="AL313" s="138"/>
      <c r="AM313" s="132"/>
      <c r="AN313" s="138"/>
      <c r="AO313" s="132"/>
      <c r="AP313" s="138"/>
      <c r="AQ313" s="132"/>
    </row>
    <row r="314" spans="2:43" s="168" customFormat="1" x14ac:dyDescent="0.4">
      <c r="B314" s="140" t="s">
        <v>3532</v>
      </c>
      <c r="C314" s="29"/>
      <c r="D314" s="131"/>
      <c r="E314" s="29"/>
      <c r="F314" s="131"/>
      <c r="G314" s="29"/>
      <c r="H314" s="131"/>
      <c r="I314" s="29"/>
      <c r="J314" s="133"/>
      <c r="K314" s="29"/>
      <c r="L314" s="131"/>
      <c r="M314" s="252"/>
      <c r="N314" s="166"/>
      <c r="O314" s="252"/>
      <c r="P314" s="166"/>
      <c r="Q314" s="29"/>
      <c r="R314" s="143"/>
      <c r="S314" s="29"/>
      <c r="T314" s="143"/>
      <c r="U314" s="29"/>
      <c r="V314" s="143"/>
      <c r="W314" s="132"/>
      <c r="X314" s="143"/>
      <c r="Y314" s="132"/>
      <c r="Z314" s="143"/>
      <c r="AA314" s="132"/>
      <c r="AB314" s="143"/>
      <c r="AC314" s="132"/>
      <c r="AD314" s="167"/>
      <c r="AE314" s="132"/>
      <c r="AF314" s="214"/>
      <c r="AG314" s="132"/>
      <c r="AH314" s="131"/>
      <c r="AI314" s="37"/>
      <c r="AJ314" s="133"/>
      <c r="AK314" s="132"/>
      <c r="AL314" s="138"/>
      <c r="AM314" s="132"/>
      <c r="AN314" s="138"/>
      <c r="AO314" s="132"/>
      <c r="AP314" s="138"/>
      <c r="AQ314" s="132"/>
    </row>
    <row r="315" spans="2:43" s="168" customFormat="1" x14ac:dyDescent="0.4">
      <c r="B315" s="140" t="s">
        <v>3533</v>
      </c>
      <c r="C315" s="29"/>
      <c r="D315" s="131"/>
      <c r="E315" s="29"/>
      <c r="F315" s="131"/>
      <c r="G315" s="29"/>
      <c r="H315" s="131"/>
      <c r="I315" s="29"/>
      <c r="J315" s="133"/>
      <c r="K315" s="29"/>
      <c r="L315" s="131"/>
      <c r="M315" s="252"/>
      <c r="N315" s="166"/>
      <c r="O315" s="252"/>
      <c r="P315" s="166"/>
      <c r="Q315" s="29"/>
      <c r="R315" s="143"/>
      <c r="S315" s="29"/>
      <c r="T315" s="143"/>
      <c r="U315" s="29"/>
      <c r="V315" s="143"/>
      <c r="W315" s="132"/>
      <c r="X315" s="143"/>
      <c r="Y315" s="132"/>
      <c r="Z315" s="143"/>
      <c r="AA315" s="132"/>
      <c r="AB315" s="143"/>
      <c r="AC315" s="132"/>
      <c r="AD315" s="167"/>
      <c r="AE315" s="132"/>
      <c r="AF315" s="214"/>
      <c r="AG315" s="132"/>
      <c r="AH315" s="131"/>
      <c r="AI315" s="37"/>
      <c r="AJ315" s="133"/>
      <c r="AK315" s="132"/>
      <c r="AL315" s="138"/>
      <c r="AM315" s="132"/>
      <c r="AN315" s="138"/>
      <c r="AO315" s="132"/>
      <c r="AP315" s="138"/>
      <c r="AQ315" s="132"/>
    </row>
    <row r="316" spans="2:43" s="168" customFormat="1" x14ac:dyDescent="0.4">
      <c r="B316" s="140" t="s">
        <v>3534</v>
      </c>
      <c r="C316" s="29"/>
      <c r="D316" s="131"/>
      <c r="E316" s="29"/>
      <c r="F316" s="131"/>
      <c r="G316" s="29"/>
      <c r="H316" s="131"/>
      <c r="I316" s="29"/>
      <c r="J316" s="133"/>
      <c r="K316" s="29"/>
      <c r="L316" s="131"/>
      <c r="M316" s="252"/>
      <c r="N316" s="166"/>
      <c r="O316" s="252"/>
      <c r="P316" s="166"/>
      <c r="Q316" s="29"/>
      <c r="R316" s="143"/>
      <c r="S316" s="29"/>
      <c r="T316" s="143"/>
      <c r="U316" s="29"/>
      <c r="V316" s="143"/>
      <c r="W316" s="132"/>
      <c r="X316" s="143"/>
      <c r="Y316" s="132"/>
      <c r="Z316" s="143"/>
      <c r="AA316" s="132"/>
      <c r="AB316" s="143"/>
      <c r="AC316" s="132"/>
      <c r="AD316" s="167"/>
      <c r="AE316" s="132"/>
      <c r="AF316" s="214"/>
      <c r="AG316" s="132"/>
      <c r="AH316" s="131"/>
      <c r="AI316" s="37"/>
      <c r="AJ316" s="133"/>
      <c r="AK316" s="132"/>
      <c r="AL316" s="138"/>
      <c r="AM316" s="132"/>
      <c r="AN316" s="138"/>
      <c r="AO316" s="132"/>
      <c r="AP316" s="138"/>
      <c r="AQ316" s="132"/>
    </row>
    <row r="317" spans="2:43" s="168" customFormat="1" x14ac:dyDescent="0.4">
      <c r="B317" s="140" t="s">
        <v>3535</v>
      </c>
      <c r="C317" s="29"/>
      <c r="D317" s="131"/>
      <c r="E317" s="29"/>
      <c r="F317" s="131"/>
      <c r="G317" s="29"/>
      <c r="H317" s="131"/>
      <c r="I317" s="29"/>
      <c r="J317" s="133"/>
      <c r="K317" s="29"/>
      <c r="L317" s="131"/>
      <c r="M317" s="252"/>
      <c r="N317" s="166"/>
      <c r="O317" s="252"/>
      <c r="P317" s="166"/>
      <c r="Q317" s="29"/>
      <c r="R317" s="143"/>
      <c r="S317" s="29"/>
      <c r="T317" s="143"/>
      <c r="U317" s="29"/>
      <c r="V317" s="143"/>
      <c r="W317" s="132"/>
      <c r="X317" s="143"/>
      <c r="Y317" s="132"/>
      <c r="Z317" s="143"/>
      <c r="AA317" s="132"/>
      <c r="AB317" s="143"/>
      <c r="AC317" s="132"/>
      <c r="AD317" s="167"/>
      <c r="AE317" s="132"/>
      <c r="AF317" s="214"/>
      <c r="AG317" s="132"/>
      <c r="AH317" s="131"/>
      <c r="AI317" s="37"/>
      <c r="AJ317" s="133"/>
      <c r="AK317" s="132"/>
      <c r="AL317" s="138"/>
      <c r="AM317" s="132"/>
      <c r="AN317" s="138"/>
      <c r="AO317" s="132"/>
      <c r="AP317" s="138"/>
      <c r="AQ317" s="132"/>
    </row>
    <row r="318" spans="2:43" s="168" customFormat="1" x14ac:dyDescent="0.4">
      <c r="B318" s="140" t="s">
        <v>3536</v>
      </c>
      <c r="C318" s="29"/>
      <c r="D318" s="131"/>
      <c r="E318" s="29"/>
      <c r="F318" s="131"/>
      <c r="G318" s="29"/>
      <c r="H318" s="131"/>
      <c r="I318" s="29"/>
      <c r="J318" s="133"/>
      <c r="K318" s="29"/>
      <c r="L318" s="131"/>
      <c r="M318" s="252"/>
      <c r="N318" s="166"/>
      <c r="O318" s="252"/>
      <c r="P318" s="166"/>
      <c r="Q318" s="29"/>
      <c r="R318" s="143"/>
      <c r="S318" s="29"/>
      <c r="T318" s="143"/>
      <c r="U318" s="29"/>
      <c r="V318" s="143"/>
      <c r="W318" s="132"/>
      <c r="X318" s="143"/>
      <c r="Y318" s="132"/>
      <c r="Z318" s="143"/>
      <c r="AA318" s="132"/>
      <c r="AB318" s="143"/>
      <c r="AC318" s="132"/>
      <c r="AD318" s="167"/>
      <c r="AE318" s="132"/>
      <c r="AF318" s="214"/>
      <c r="AG318" s="132"/>
      <c r="AH318" s="131"/>
      <c r="AI318" s="37"/>
      <c r="AJ318" s="133"/>
      <c r="AK318" s="132"/>
      <c r="AL318" s="138"/>
      <c r="AM318" s="132"/>
      <c r="AN318" s="138"/>
      <c r="AO318" s="132"/>
      <c r="AP318" s="138"/>
      <c r="AQ318" s="132"/>
    </row>
    <row r="319" spans="2:43" s="168" customFormat="1" x14ac:dyDescent="0.4">
      <c r="B319" s="140" t="s">
        <v>3537</v>
      </c>
      <c r="C319" s="29"/>
      <c r="D319" s="131"/>
      <c r="E319" s="29"/>
      <c r="F319" s="131"/>
      <c r="G319" s="29"/>
      <c r="H319" s="131"/>
      <c r="I319" s="29"/>
      <c r="J319" s="133"/>
      <c r="K319" s="29"/>
      <c r="L319" s="131"/>
      <c r="M319" s="252"/>
      <c r="N319" s="166"/>
      <c r="O319" s="252"/>
      <c r="P319" s="166"/>
      <c r="Q319" s="29"/>
      <c r="R319" s="143"/>
      <c r="S319" s="29"/>
      <c r="T319" s="143"/>
      <c r="U319" s="29"/>
      <c r="V319" s="143"/>
      <c r="W319" s="132"/>
      <c r="X319" s="143"/>
      <c r="Y319" s="132"/>
      <c r="Z319" s="143"/>
      <c r="AA319" s="132"/>
      <c r="AB319" s="143"/>
      <c r="AC319" s="132"/>
      <c r="AD319" s="167"/>
      <c r="AE319" s="132"/>
      <c r="AF319" s="214"/>
      <c r="AG319" s="132"/>
      <c r="AH319" s="131"/>
      <c r="AI319" s="37"/>
      <c r="AJ319" s="133"/>
      <c r="AK319" s="132"/>
      <c r="AL319" s="138"/>
      <c r="AM319" s="132"/>
      <c r="AN319" s="138"/>
      <c r="AO319" s="132"/>
      <c r="AP319" s="138"/>
      <c r="AQ319" s="132"/>
    </row>
    <row r="320" spans="2:43" s="168" customFormat="1" x14ac:dyDescent="0.4">
      <c r="B320" s="140" t="s">
        <v>3538</v>
      </c>
      <c r="C320" s="29"/>
      <c r="D320" s="131"/>
      <c r="E320" s="29"/>
      <c r="F320" s="131"/>
      <c r="G320" s="29"/>
      <c r="H320" s="131"/>
      <c r="I320" s="29"/>
      <c r="J320" s="133"/>
      <c r="K320" s="29"/>
      <c r="L320" s="131"/>
      <c r="M320" s="252"/>
      <c r="N320" s="166"/>
      <c r="O320" s="252"/>
      <c r="P320" s="166"/>
      <c r="Q320" s="29"/>
      <c r="R320" s="143"/>
      <c r="S320" s="29"/>
      <c r="T320" s="143"/>
      <c r="U320" s="29"/>
      <c r="V320" s="143"/>
      <c r="W320" s="132"/>
      <c r="X320" s="143"/>
      <c r="Y320" s="132"/>
      <c r="Z320" s="143"/>
      <c r="AA320" s="132"/>
      <c r="AB320" s="143"/>
      <c r="AC320" s="132"/>
      <c r="AD320" s="167"/>
      <c r="AE320" s="132"/>
      <c r="AF320" s="214"/>
      <c r="AG320" s="132"/>
      <c r="AH320" s="131"/>
      <c r="AI320" s="37"/>
      <c r="AJ320" s="133"/>
      <c r="AK320" s="132"/>
      <c r="AL320" s="138"/>
      <c r="AM320" s="132"/>
      <c r="AN320" s="138"/>
      <c r="AO320" s="132"/>
      <c r="AP320" s="138"/>
      <c r="AQ320" s="132"/>
    </row>
    <row r="321" spans="2:43" s="168" customFormat="1" x14ac:dyDescent="0.4">
      <c r="B321" s="140" t="s">
        <v>3539</v>
      </c>
      <c r="C321" s="29"/>
      <c r="D321" s="131"/>
      <c r="E321" s="29"/>
      <c r="F321" s="131"/>
      <c r="G321" s="29"/>
      <c r="H321" s="131"/>
      <c r="I321" s="29"/>
      <c r="J321" s="133"/>
      <c r="K321" s="29"/>
      <c r="L321" s="131"/>
      <c r="M321" s="252"/>
      <c r="N321" s="166"/>
      <c r="O321" s="252"/>
      <c r="P321" s="166"/>
      <c r="Q321" s="29"/>
      <c r="R321" s="143"/>
      <c r="S321" s="29"/>
      <c r="T321" s="143"/>
      <c r="U321" s="29"/>
      <c r="V321" s="143"/>
      <c r="W321" s="132"/>
      <c r="X321" s="143"/>
      <c r="Y321" s="132"/>
      <c r="Z321" s="143"/>
      <c r="AA321" s="132"/>
      <c r="AB321" s="143"/>
      <c r="AC321" s="132"/>
      <c r="AD321" s="167"/>
      <c r="AE321" s="132"/>
      <c r="AF321" s="214"/>
      <c r="AG321" s="132"/>
      <c r="AH321" s="131"/>
      <c r="AI321" s="37"/>
      <c r="AJ321" s="133"/>
      <c r="AK321" s="132"/>
      <c r="AL321" s="138"/>
      <c r="AM321" s="132"/>
      <c r="AN321" s="138"/>
      <c r="AO321" s="132"/>
      <c r="AP321" s="138"/>
      <c r="AQ321" s="132"/>
    </row>
    <row r="322" spans="2:43" s="168" customFormat="1" x14ac:dyDescent="0.4">
      <c r="B322" s="140" t="s">
        <v>3540</v>
      </c>
      <c r="C322" s="29"/>
      <c r="D322" s="131"/>
      <c r="E322" s="29"/>
      <c r="F322" s="131"/>
      <c r="G322" s="29"/>
      <c r="H322" s="131"/>
      <c r="I322" s="29"/>
      <c r="J322" s="133"/>
      <c r="K322" s="29"/>
      <c r="L322" s="131"/>
      <c r="M322" s="252"/>
      <c r="N322" s="166"/>
      <c r="O322" s="252"/>
      <c r="P322" s="166"/>
      <c r="Q322" s="29"/>
      <c r="R322" s="143"/>
      <c r="S322" s="29"/>
      <c r="T322" s="143"/>
      <c r="U322" s="29"/>
      <c r="V322" s="143"/>
      <c r="W322" s="132"/>
      <c r="X322" s="143"/>
      <c r="Y322" s="132"/>
      <c r="Z322" s="143"/>
      <c r="AA322" s="132"/>
      <c r="AB322" s="143"/>
      <c r="AC322" s="132"/>
      <c r="AD322" s="167"/>
      <c r="AE322" s="132"/>
      <c r="AF322" s="214"/>
      <c r="AG322" s="132"/>
      <c r="AH322" s="131"/>
      <c r="AI322" s="37"/>
      <c r="AJ322" s="133"/>
      <c r="AK322" s="132"/>
      <c r="AL322" s="138"/>
      <c r="AM322" s="132"/>
      <c r="AN322" s="138"/>
      <c r="AO322" s="132"/>
      <c r="AP322" s="138"/>
      <c r="AQ322" s="132"/>
    </row>
    <row r="323" spans="2:43" s="168" customFormat="1" x14ac:dyDescent="0.4">
      <c r="B323" s="140" t="s">
        <v>3541</v>
      </c>
      <c r="C323" s="29"/>
      <c r="D323" s="131"/>
      <c r="E323" s="29"/>
      <c r="F323" s="131"/>
      <c r="G323" s="29"/>
      <c r="H323" s="131"/>
      <c r="I323" s="29"/>
      <c r="J323" s="133"/>
      <c r="K323" s="29"/>
      <c r="L323" s="131"/>
      <c r="M323" s="252"/>
      <c r="N323" s="166"/>
      <c r="O323" s="252"/>
      <c r="P323" s="166"/>
      <c r="Q323" s="29"/>
      <c r="R323" s="143"/>
      <c r="S323" s="29"/>
      <c r="T323" s="143"/>
      <c r="U323" s="29"/>
      <c r="V323" s="143"/>
      <c r="W323" s="132"/>
      <c r="X323" s="143"/>
      <c r="Y323" s="132"/>
      <c r="Z323" s="143"/>
      <c r="AA323" s="132"/>
      <c r="AB323" s="143"/>
      <c r="AC323" s="132"/>
      <c r="AD323" s="167"/>
      <c r="AE323" s="132"/>
      <c r="AF323" s="214"/>
      <c r="AG323" s="132"/>
      <c r="AH323" s="131"/>
      <c r="AI323" s="37"/>
      <c r="AJ323" s="133"/>
      <c r="AK323" s="132"/>
      <c r="AL323" s="138"/>
      <c r="AM323" s="132"/>
      <c r="AN323" s="138"/>
      <c r="AO323" s="132"/>
      <c r="AP323" s="138"/>
      <c r="AQ323" s="132"/>
    </row>
    <row r="324" spans="2:43" s="168" customFormat="1" x14ac:dyDescent="0.4">
      <c r="B324" s="140" t="s">
        <v>3542</v>
      </c>
      <c r="C324" s="29"/>
      <c r="D324" s="131"/>
      <c r="E324" s="29"/>
      <c r="F324" s="131"/>
      <c r="G324" s="29"/>
      <c r="H324" s="131"/>
      <c r="I324" s="29"/>
      <c r="J324" s="133"/>
      <c r="K324" s="29"/>
      <c r="L324" s="131"/>
      <c r="M324" s="252"/>
      <c r="N324" s="166"/>
      <c r="O324" s="252"/>
      <c r="P324" s="166"/>
      <c r="Q324" s="29"/>
      <c r="R324" s="143"/>
      <c r="S324" s="29"/>
      <c r="T324" s="143"/>
      <c r="U324" s="29"/>
      <c r="V324" s="143"/>
      <c r="W324" s="132"/>
      <c r="X324" s="143"/>
      <c r="Y324" s="132"/>
      <c r="Z324" s="143"/>
      <c r="AA324" s="132"/>
      <c r="AB324" s="143"/>
      <c r="AC324" s="132"/>
      <c r="AD324" s="167"/>
      <c r="AE324" s="132"/>
      <c r="AF324" s="214"/>
      <c r="AG324" s="132"/>
      <c r="AH324" s="131"/>
      <c r="AI324" s="37"/>
      <c r="AJ324" s="133"/>
      <c r="AK324" s="132"/>
      <c r="AL324" s="138"/>
      <c r="AM324" s="132"/>
      <c r="AN324" s="138"/>
      <c r="AO324" s="132"/>
      <c r="AP324" s="138"/>
      <c r="AQ324" s="132"/>
    </row>
    <row r="325" spans="2:43" s="168" customFormat="1" x14ac:dyDescent="0.4">
      <c r="B325" s="140" t="s">
        <v>3543</v>
      </c>
      <c r="C325" s="29"/>
      <c r="D325" s="131"/>
      <c r="E325" s="29"/>
      <c r="F325" s="131"/>
      <c r="G325" s="29"/>
      <c r="H325" s="131"/>
      <c r="I325" s="29"/>
      <c r="J325" s="133"/>
      <c r="K325" s="29"/>
      <c r="L325" s="131"/>
      <c r="M325" s="252"/>
      <c r="N325" s="166"/>
      <c r="O325" s="252"/>
      <c r="P325" s="166"/>
      <c r="Q325" s="29"/>
      <c r="R325" s="143"/>
      <c r="S325" s="29"/>
      <c r="T325" s="143"/>
      <c r="U325" s="29"/>
      <c r="V325" s="143"/>
      <c r="W325" s="132"/>
      <c r="X325" s="143"/>
      <c r="Y325" s="132"/>
      <c r="Z325" s="143"/>
      <c r="AA325" s="132"/>
      <c r="AB325" s="143"/>
      <c r="AC325" s="132"/>
      <c r="AD325" s="167"/>
      <c r="AE325" s="132"/>
      <c r="AF325" s="214"/>
      <c r="AG325" s="132"/>
      <c r="AH325" s="131"/>
      <c r="AI325" s="37"/>
      <c r="AJ325" s="133"/>
      <c r="AK325" s="132"/>
      <c r="AL325" s="138"/>
      <c r="AM325" s="132"/>
      <c r="AN325" s="138"/>
      <c r="AO325" s="132"/>
      <c r="AP325" s="138"/>
      <c r="AQ325" s="132"/>
    </row>
    <row r="326" spans="2:43" s="168" customFormat="1" x14ac:dyDescent="0.4">
      <c r="B326" s="140" t="s">
        <v>3544</v>
      </c>
      <c r="C326" s="29"/>
      <c r="D326" s="131"/>
      <c r="E326" s="29"/>
      <c r="F326" s="131"/>
      <c r="G326" s="29"/>
      <c r="H326" s="131"/>
      <c r="I326" s="29"/>
      <c r="J326" s="133"/>
      <c r="K326" s="29"/>
      <c r="L326" s="131"/>
      <c r="M326" s="252"/>
      <c r="N326" s="166"/>
      <c r="O326" s="252"/>
      <c r="P326" s="166"/>
      <c r="Q326" s="29"/>
      <c r="R326" s="143"/>
      <c r="S326" s="29"/>
      <c r="T326" s="143"/>
      <c r="U326" s="29"/>
      <c r="V326" s="143"/>
      <c r="W326" s="132"/>
      <c r="X326" s="143"/>
      <c r="Y326" s="132"/>
      <c r="Z326" s="143"/>
      <c r="AA326" s="132"/>
      <c r="AB326" s="143"/>
      <c r="AC326" s="132"/>
      <c r="AD326" s="167"/>
      <c r="AE326" s="132"/>
      <c r="AF326" s="214"/>
      <c r="AG326" s="132"/>
      <c r="AH326" s="131"/>
      <c r="AI326" s="37"/>
      <c r="AJ326" s="133"/>
      <c r="AK326" s="132"/>
      <c r="AL326" s="138"/>
      <c r="AM326" s="132"/>
      <c r="AN326" s="138"/>
      <c r="AO326" s="132"/>
      <c r="AP326" s="138"/>
      <c r="AQ326" s="132"/>
    </row>
    <row r="327" spans="2:43" s="168" customFormat="1" x14ac:dyDescent="0.4">
      <c r="B327" s="140" t="s">
        <v>3545</v>
      </c>
      <c r="C327" s="29"/>
      <c r="D327" s="131"/>
      <c r="E327" s="29"/>
      <c r="F327" s="131"/>
      <c r="G327" s="29"/>
      <c r="H327" s="131"/>
      <c r="I327" s="29"/>
      <c r="J327" s="133"/>
      <c r="K327" s="29"/>
      <c r="L327" s="131"/>
      <c r="M327" s="252"/>
      <c r="N327" s="166"/>
      <c r="O327" s="252"/>
      <c r="P327" s="166"/>
      <c r="Q327" s="29"/>
      <c r="R327" s="143"/>
      <c r="S327" s="29"/>
      <c r="T327" s="143"/>
      <c r="U327" s="29"/>
      <c r="V327" s="143"/>
      <c r="W327" s="132"/>
      <c r="X327" s="143"/>
      <c r="Y327" s="132"/>
      <c r="Z327" s="143"/>
      <c r="AA327" s="132"/>
      <c r="AB327" s="143"/>
      <c r="AC327" s="132"/>
      <c r="AD327" s="167"/>
      <c r="AE327" s="132"/>
      <c r="AF327" s="214"/>
      <c r="AG327" s="132"/>
      <c r="AH327" s="131"/>
      <c r="AI327" s="37"/>
      <c r="AJ327" s="133"/>
      <c r="AK327" s="132"/>
      <c r="AL327" s="138"/>
      <c r="AM327" s="132"/>
      <c r="AN327" s="138"/>
      <c r="AO327" s="132"/>
      <c r="AP327" s="138"/>
      <c r="AQ327" s="132"/>
    </row>
    <row r="328" spans="2:43" s="168" customFormat="1" x14ac:dyDescent="0.4">
      <c r="B328" s="140" t="s">
        <v>3546</v>
      </c>
      <c r="C328" s="29"/>
      <c r="D328" s="131"/>
      <c r="E328" s="29"/>
      <c r="F328" s="131"/>
      <c r="G328" s="29"/>
      <c r="H328" s="131"/>
      <c r="I328" s="29"/>
      <c r="J328" s="133"/>
      <c r="K328" s="29"/>
      <c r="L328" s="131"/>
      <c r="M328" s="252"/>
      <c r="N328" s="166"/>
      <c r="O328" s="252"/>
      <c r="P328" s="166"/>
      <c r="Q328" s="29"/>
      <c r="R328" s="143"/>
      <c r="S328" s="29"/>
      <c r="T328" s="143"/>
      <c r="U328" s="29"/>
      <c r="V328" s="143"/>
      <c r="W328" s="132"/>
      <c r="X328" s="143"/>
      <c r="Y328" s="132"/>
      <c r="Z328" s="143"/>
      <c r="AA328" s="132"/>
      <c r="AB328" s="143"/>
      <c r="AC328" s="132"/>
      <c r="AD328" s="167"/>
      <c r="AE328" s="132"/>
      <c r="AF328" s="214"/>
      <c r="AG328" s="132"/>
      <c r="AH328" s="131"/>
      <c r="AI328" s="37"/>
      <c r="AJ328" s="133"/>
      <c r="AK328" s="132"/>
      <c r="AL328" s="138"/>
      <c r="AM328" s="132"/>
      <c r="AN328" s="138"/>
      <c r="AO328" s="132"/>
      <c r="AP328" s="138"/>
      <c r="AQ328" s="132"/>
    </row>
    <row r="329" spans="2:43" s="168" customFormat="1" x14ac:dyDescent="0.4">
      <c r="B329" s="140" t="s">
        <v>3547</v>
      </c>
      <c r="C329" s="29"/>
      <c r="D329" s="131"/>
      <c r="E329" s="29"/>
      <c r="F329" s="131"/>
      <c r="G329" s="29"/>
      <c r="H329" s="131"/>
      <c r="I329" s="29"/>
      <c r="J329" s="133"/>
      <c r="K329" s="29"/>
      <c r="L329" s="131"/>
      <c r="M329" s="252"/>
      <c r="N329" s="166"/>
      <c r="O329" s="252"/>
      <c r="P329" s="166"/>
      <c r="Q329" s="29"/>
      <c r="R329" s="143"/>
      <c r="S329" s="29"/>
      <c r="T329" s="143"/>
      <c r="U329" s="29"/>
      <c r="V329" s="143"/>
      <c r="W329" s="132"/>
      <c r="X329" s="143"/>
      <c r="Y329" s="132"/>
      <c r="Z329" s="143"/>
      <c r="AA329" s="132"/>
      <c r="AB329" s="143"/>
      <c r="AC329" s="132"/>
      <c r="AD329" s="167"/>
      <c r="AE329" s="132"/>
      <c r="AF329" s="214"/>
      <c r="AG329" s="132"/>
      <c r="AH329" s="131"/>
      <c r="AI329" s="37"/>
      <c r="AJ329" s="133"/>
      <c r="AK329" s="132"/>
      <c r="AL329" s="138"/>
      <c r="AM329" s="132"/>
      <c r="AN329" s="138"/>
      <c r="AO329" s="132"/>
      <c r="AP329" s="138"/>
      <c r="AQ329" s="132"/>
    </row>
    <row r="330" spans="2:43" s="168" customFormat="1" x14ac:dyDescent="0.4">
      <c r="B330" s="140" t="s">
        <v>3548</v>
      </c>
      <c r="C330" s="29"/>
      <c r="D330" s="131"/>
      <c r="E330" s="29"/>
      <c r="F330" s="131"/>
      <c r="G330" s="29"/>
      <c r="H330" s="131"/>
      <c r="I330" s="29"/>
      <c r="J330" s="133"/>
      <c r="K330" s="29"/>
      <c r="L330" s="131"/>
      <c r="M330" s="252"/>
      <c r="N330" s="166"/>
      <c r="O330" s="252"/>
      <c r="P330" s="166"/>
      <c r="Q330" s="29"/>
      <c r="R330" s="143"/>
      <c r="S330" s="29"/>
      <c r="T330" s="143"/>
      <c r="U330" s="29"/>
      <c r="V330" s="143"/>
      <c r="W330" s="132"/>
      <c r="X330" s="143"/>
      <c r="Y330" s="132"/>
      <c r="Z330" s="143"/>
      <c r="AA330" s="132"/>
      <c r="AB330" s="143"/>
      <c r="AC330" s="132"/>
      <c r="AD330" s="167"/>
      <c r="AE330" s="132"/>
      <c r="AF330" s="214"/>
      <c r="AG330" s="132"/>
      <c r="AH330" s="131"/>
      <c r="AI330" s="37"/>
      <c r="AJ330" s="133"/>
      <c r="AK330" s="132"/>
      <c r="AL330" s="138"/>
      <c r="AM330" s="132"/>
      <c r="AN330" s="138"/>
      <c r="AO330" s="132"/>
      <c r="AP330" s="138"/>
      <c r="AQ330" s="132"/>
    </row>
    <row r="331" spans="2:43" s="168" customFormat="1" x14ac:dyDescent="0.4">
      <c r="B331" s="140" t="s">
        <v>3549</v>
      </c>
      <c r="C331" s="29"/>
      <c r="D331" s="131"/>
      <c r="E331" s="29"/>
      <c r="F331" s="131"/>
      <c r="G331" s="29"/>
      <c r="H331" s="131"/>
      <c r="I331" s="29"/>
      <c r="J331" s="133"/>
      <c r="K331" s="29"/>
      <c r="L331" s="131"/>
      <c r="M331" s="252"/>
      <c r="N331" s="166"/>
      <c r="O331" s="252"/>
      <c r="P331" s="166"/>
      <c r="Q331" s="29"/>
      <c r="R331" s="143"/>
      <c r="S331" s="29"/>
      <c r="T331" s="143"/>
      <c r="U331" s="29"/>
      <c r="V331" s="143"/>
      <c r="W331" s="132"/>
      <c r="X331" s="143"/>
      <c r="Y331" s="132"/>
      <c r="Z331" s="143"/>
      <c r="AA331" s="132"/>
      <c r="AB331" s="143"/>
      <c r="AC331" s="132"/>
      <c r="AD331" s="167"/>
      <c r="AE331" s="132"/>
      <c r="AF331" s="214"/>
      <c r="AG331" s="132"/>
      <c r="AH331" s="131"/>
      <c r="AI331" s="37"/>
      <c r="AJ331" s="133"/>
      <c r="AK331" s="132"/>
      <c r="AL331" s="138"/>
      <c r="AM331" s="132"/>
      <c r="AN331" s="138"/>
      <c r="AO331" s="132"/>
      <c r="AP331" s="138"/>
      <c r="AQ331" s="132"/>
    </row>
    <row r="332" spans="2:43" s="168" customFormat="1" x14ac:dyDescent="0.4">
      <c r="B332" s="140" t="s">
        <v>3550</v>
      </c>
      <c r="C332" s="29"/>
      <c r="D332" s="131"/>
      <c r="E332" s="29"/>
      <c r="F332" s="131"/>
      <c r="G332" s="29"/>
      <c r="H332" s="131"/>
      <c r="I332" s="29"/>
      <c r="J332" s="133"/>
      <c r="K332" s="29"/>
      <c r="L332" s="131"/>
      <c r="M332" s="252"/>
      <c r="N332" s="166"/>
      <c r="O332" s="252"/>
      <c r="P332" s="166"/>
      <c r="Q332" s="29"/>
      <c r="R332" s="143"/>
      <c r="S332" s="29"/>
      <c r="T332" s="143"/>
      <c r="U332" s="29"/>
      <c r="V332" s="143"/>
      <c r="W332" s="132"/>
      <c r="X332" s="143"/>
      <c r="Y332" s="132"/>
      <c r="Z332" s="143"/>
      <c r="AA332" s="132"/>
      <c r="AB332" s="143"/>
      <c r="AC332" s="132"/>
      <c r="AD332" s="167"/>
      <c r="AE332" s="132"/>
      <c r="AF332" s="214"/>
      <c r="AG332" s="132"/>
      <c r="AH332" s="131"/>
      <c r="AI332" s="37"/>
      <c r="AJ332" s="133"/>
      <c r="AK332" s="132"/>
      <c r="AL332" s="138"/>
      <c r="AM332" s="132"/>
      <c r="AN332" s="138"/>
      <c r="AO332" s="132"/>
      <c r="AP332" s="138"/>
      <c r="AQ332" s="132"/>
    </row>
    <row r="333" spans="2:43" s="168" customFormat="1" x14ac:dyDescent="0.4">
      <c r="B333" s="140" t="s">
        <v>3551</v>
      </c>
      <c r="C333" s="29"/>
      <c r="D333" s="131"/>
      <c r="E333" s="29"/>
      <c r="F333" s="131"/>
      <c r="G333" s="29"/>
      <c r="H333" s="131"/>
      <c r="I333" s="29"/>
      <c r="J333" s="133"/>
      <c r="K333" s="29"/>
      <c r="L333" s="131"/>
      <c r="M333" s="252"/>
      <c r="N333" s="166"/>
      <c r="O333" s="252"/>
      <c r="P333" s="166"/>
      <c r="Q333" s="29"/>
      <c r="R333" s="143"/>
      <c r="S333" s="29"/>
      <c r="T333" s="143"/>
      <c r="U333" s="29"/>
      <c r="V333" s="143"/>
      <c r="W333" s="132"/>
      <c r="X333" s="143"/>
      <c r="Y333" s="132"/>
      <c r="Z333" s="143"/>
      <c r="AA333" s="132"/>
      <c r="AB333" s="143"/>
      <c r="AC333" s="132"/>
      <c r="AD333" s="167"/>
      <c r="AE333" s="132"/>
      <c r="AF333" s="214"/>
      <c r="AG333" s="132"/>
      <c r="AH333" s="131"/>
      <c r="AI333" s="37"/>
      <c r="AJ333" s="133"/>
      <c r="AK333" s="132"/>
      <c r="AL333" s="138"/>
      <c r="AM333" s="132"/>
      <c r="AN333" s="138"/>
      <c r="AO333" s="132"/>
      <c r="AP333" s="138"/>
      <c r="AQ333" s="132"/>
    </row>
    <row r="334" spans="2:43" s="168" customFormat="1" x14ac:dyDescent="0.4">
      <c r="B334" s="140" t="s">
        <v>3552</v>
      </c>
      <c r="C334" s="29"/>
      <c r="D334" s="131"/>
      <c r="E334" s="29"/>
      <c r="F334" s="131"/>
      <c r="G334" s="29"/>
      <c r="H334" s="131"/>
      <c r="I334" s="29"/>
      <c r="J334" s="133"/>
      <c r="K334" s="29"/>
      <c r="L334" s="131"/>
      <c r="M334" s="252"/>
      <c r="N334" s="166"/>
      <c r="O334" s="252"/>
      <c r="P334" s="166"/>
      <c r="Q334" s="29"/>
      <c r="R334" s="143"/>
      <c r="S334" s="29"/>
      <c r="T334" s="143"/>
      <c r="U334" s="29"/>
      <c r="V334" s="143"/>
      <c r="W334" s="132"/>
      <c r="X334" s="143"/>
      <c r="Y334" s="132"/>
      <c r="Z334" s="143"/>
      <c r="AA334" s="132"/>
      <c r="AB334" s="143"/>
      <c r="AC334" s="132"/>
      <c r="AD334" s="167"/>
      <c r="AE334" s="132"/>
      <c r="AF334" s="214"/>
      <c r="AG334" s="132"/>
      <c r="AH334" s="131"/>
      <c r="AI334" s="37"/>
      <c r="AJ334" s="133"/>
      <c r="AK334" s="132"/>
      <c r="AL334" s="138"/>
      <c r="AM334" s="132"/>
      <c r="AN334" s="138"/>
      <c r="AO334" s="132"/>
      <c r="AP334" s="138"/>
      <c r="AQ334" s="132"/>
    </row>
    <row r="335" spans="2:43" s="168" customFormat="1" x14ac:dyDescent="0.4">
      <c r="B335" s="140" t="s">
        <v>3553</v>
      </c>
      <c r="C335" s="29"/>
      <c r="D335" s="131"/>
      <c r="E335" s="29"/>
      <c r="F335" s="131"/>
      <c r="G335" s="29"/>
      <c r="H335" s="131"/>
      <c r="I335" s="29"/>
      <c r="J335" s="133"/>
      <c r="K335" s="29"/>
      <c r="L335" s="131"/>
      <c r="M335" s="252"/>
      <c r="N335" s="166"/>
      <c r="O335" s="252"/>
      <c r="P335" s="166"/>
      <c r="Q335" s="29"/>
      <c r="R335" s="143"/>
      <c r="S335" s="29"/>
      <c r="T335" s="143"/>
      <c r="U335" s="29"/>
      <c r="V335" s="143"/>
      <c r="W335" s="132"/>
      <c r="X335" s="143"/>
      <c r="Y335" s="132"/>
      <c r="Z335" s="143"/>
      <c r="AA335" s="132"/>
      <c r="AB335" s="143"/>
      <c r="AC335" s="132"/>
      <c r="AD335" s="167"/>
      <c r="AE335" s="132"/>
      <c r="AF335" s="214"/>
      <c r="AG335" s="132"/>
      <c r="AH335" s="131"/>
      <c r="AI335" s="37"/>
      <c r="AJ335" s="133"/>
      <c r="AK335" s="132"/>
      <c r="AL335" s="138"/>
      <c r="AM335" s="132"/>
      <c r="AN335" s="138"/>
      <c r="AO335" s="132"/>
      <c r="AP335" s="138"/>
      <c r="AQ335" s="132"/>
    </row>
    <row r="336" spans="2:43" s="168" customFormat="1" x14ac:dyDescent="0.4">
      <c r="B336" s="140" t="s">
        <v>3554</v>
      </c>
      <c r="C336" s="29"/>
      <c r="D336" s="131"/>
      <c r="E336" s="29"/>
      <c r="F336" s="131"/>
      <c r="G336" s="29"/>
      <c r="H336" s="131"/>
      <c r="I336" s="29"/>
      <c r="J336" s="133"/>
      <c r="K336" s="29"/>
      <c r="L336" s="131"/>
      <c r="M336" s="252"/>
      <c r="N336" s="166"/>
      <c r="O336" s="252"/>
      <c r="P336" s="166"/>
      <c r="Q336" s="29"/>
      <c r="R336" s="143"/>
      <c r="S336" s="29"/>
      <c r="T336" s="143"/>
      <c r="U336" s="29"/>
      <c r="V336" s="143"/>
      <c r="W336" s="132"/>
      <c r="X336" s="143"/>
      <c r="Y336" s="132"/>
      <c r="Z336" s="143"/>
      <c r="AA336" s="132"/>
      <c r="AB336" s="143"/>
      <c r="AC336" s="132"/>
      <c r="AD336" s="167"/>
      <c r="AE336" s="132"/>
      <c r="AF336" s="214"/>
      <c r="AG336" s="132"/>
      <c r="AH336" s="131"/>
      <c r="AI336" s="37"/>
      <c r="AJ336" s="133"/>
      <c r="AK336" s="132"/>
      <c r="AL336" s="138"/>
      <c r="AM336" s="132"/>
      <c r="AN336" s="138"/>
      <c r="AO336" s="132"/>
      <c r="AP336" s="138"/>
      <c r="AQ336" s="132"/>
    </row>
    <row r="337" spans="2:43" s="168" customFormat="1" x14ac:dyDescent="0.4">
      <c r="B337" s="140" t="s">
        <v>3555</v>
      </c>
      <c r="C337" s="29"/>
      <c r="D337" s="131"/>
      <c r="E337" s="29"/>
      <c r="F337" s="131"/>
      <c r="G337" s="29"/>
      <c r="H337" s="131"/>
      <c r="I337" s="29"/>
      <c r="J337" s="133"/>
      <c r="K337" s="29"/>
      <c r="L337" s="131"/>
      <c r="M337" s="252"/>
      <c r="N337" s="166"/>
      <c r="O337" s="252"/>
      <c r="P337" s="166"/>
      <c r="Q337" s="29"/>
      <c r="R337" s="143"/>
      <c r="S337" s="29"/>
      <c r="T337" s="143"/>
      <c r="U337" s="29"/>
      <c r="V337" s="143"/>
      <c r="W337" s="132"/>
      <c r="X337" s="143"/>
      <c r="Y337" s="132"/>
      <c r="Z337" s="143"/>
      <c r="AA337" s="132"/>
      <c r="AB337" s="143"/>
      <c r="AC337" s="132"/>
      <c r="AD337" s="167"/>
      <c r="AE337" s="132"/>
      <c r="AF337" s="214"/>
      <c r="AG337" s="132"/>
      <c r="AH337" s="131"/>
      <c r="AI337" s="37"/>
      <c r="AJ337" s="133"/>
      <c r="AK337" s="132"/>
      <c r="AL337" s="138"/>
      <c r="AM337" s="132"/>
      <c r="AN337" s="138"/>
      <c r="AO337" s="132"/>
      <c r="AP337" s="138"/>
      <c r="AQ337" s="132"/>
    </row>
    <row r="338" spans="2:43" s="168" customFormat="1" x14ac:dyDescent="0.4">
      <c r="B338" s="140" t="s">
        <v>3556</v>
      </c>
      <c r="C338" s="29"/>
      <c r="D338" s="131"/>
      <c r="E338" s="29"/>
      <c r="F338" s="131"/>
      <c r="G338" s="29"/>
      <c r="H338" s="131"/>
      <c r="I338" s="29"/>
      <c r="J338" s="133"/>
      <c r="K338" s="29"/>
      <c r="L338" s="131"/>
      <c r="M338" s="252"/>
      <c r="N338" s="166"/>
      <c r="O338" s="252"/>
      <c r="P338" s="166"/>
      <c r="Q338" s="29"/>
      <c r="R338" s="143"/>
      <c r="S338" s="29"/>
      <c r="T338" s="143"/>
      <c r="U338" s="29"/>
      <c r="V338" s="143"/>
      <c r="W338" s="132"/>
      <c r="X338" s="143"/>
      <c r="Y338" s="132"/>
      <c r="Z338" s="143"/>
      <c r="AA338" s="132"/>
      <c r="AB338" s="143"/>
      <c r="AC338" s="132"/>
      <c r="AD338" s="167"/>
      <c r="AE338" s="132"/>
      <c r="AF338" s="214"/>
      <c r="AG338" s="132"/>
      <c r="AH338" s="131"/>
      <c r="AI338" s="37"/>
      <c r="AJ338" s="133"/>
      <c r="AK338" s="132"/>
      <c r="AL338" s="138"/>
      <c r="AM338" s="132"/>
      <c r="AN338" s="138"/>
      <c r="AO338" s="132"/>
      <c r="AP338" s="138"/>
      <c r="AQ338" s="132"/>
    </row>
    <row r="339" spans="2:43" s="168" customFormat="1" x14ac:dyDescent="0.4">
      <c r="B339" s="140" t="s">
        <v>3557</v>
      </c>
      <c r="C339" s="29"/>
      <c r="D339" s="131"/>
      <c r="E339" s="29"/>
      <c r="F339" s="131"/>
      <c r="G339" s="29"/>
      <c r="H339" s="131"/>
      <c r="I339" s="29"/>
      <c r="J339" s="133"/>
      <c r="K339" s="29"/>
      <c r="L339" s="131"/>
      <c r="M339" s="252"/>
      <c r="N339" s="166"/>
      <c r="O339" s="252"/>
      <c r="P339" s="166"/>
      <c r="Q339" s="29"/>
      <c r="R339" s="143"/>
      <c r="S339" s="29"/>
      <c r="T339" s="143"/>
      <c r="U339" s="29"/>
      <c r="V339" s="143"/>
      <c r="W339" s="132"/>
      <c r="X339" s="143"/>
      <c r="Y339" s="132"/>
      <c r="Z339" s="143"/>
      <c r="AA339" s="132"/>
      <c r="AB339" s="143"/>
      <c r="AC339" s="132"/>
      <c r="AD339" s="167"/>
      <c r="AE339" s="132"/>
      <c r="AF339" s="214"/>
      <c r="AG339" s="132"/>
      <c r="AH339" s="131"/>
      <c r="AI339" s="37"/>
      <c r="AJ339" s="133"/>
      <c r="AK339" s="132"/>
      <c r="AL339" s="138"/>
      <c r="AM339" s="132"/>
      <c r="AN339" s="138"/>
      <c r="AO339" s="132"/>
      <c r="AP339" s="138"/>
      <c r="AQ339" s="132"/>
    </row>
    <row r="340" spans="2:43" s="168" customFormat="1" x14ac:dyDescent="0.4">
      <c r="B340" s="140" t="s">
        <v>3558</v>
      </c>
      <c r="C340" s="29"/>
      <c r="D340" s="131"/>
      <c r="E340" s="29"/>
      <c r="F340" s="131"/>
      <c r="G340" s="29"/>
      <c r="H340" s="131"/>
      <c r="I340" s="29"/>
      <c r="J340" s="133"/>
      <c r="K340" s="29"/>
      <c r="L340" s="131"/>
      <c r="M340" s="252"/>
      <c r="N340" s="166"/>
      <c r="O340" s="252"/>
      <c r="P340" s="166"/>
      <c r="Q340" s="29"/>
      <c r="R340" s="143"/>
      <c r="S340" s="29"/>
      <c r="T340" s="143"/>
      <c r="U340" s="29"/>
      <c r="V340" s="143"/>
      <c r="W340" s="132"/>
      <c r="X340" s="143"/>
      <c r="Y340" s="132"/>
      <c r="Z340" s="143"/>
      <c r="AA340" s="132"/>
      <c r="AB340" s="143"/>
      <c r="AC340" s="132"/>
      <c r="AD340" s="167"/>
      <c r="AE340" s="132"/>
      <c r="AF340" s="214"/>
      <c r="AG340" s="132"/>
      <c r="AH340" s="131"/>
      <c r="AI340" s="37"/>
      <c r="AJ340" s="133"/>
      <c r="AK340" s="132"/>
      <c r="AL340" s="138"/>
      <c r="AM340" s="132"/>
      <c r="AN340" s="138"/>
      <c r="AO340" s="132"/>
      <c r="AP340" s="138"/>
      <c r="AQ340" s="132"/>
    </row>
    <row r="341" spans="2:43" s="168" customFormat="1" x14ac:dyDescent="0.4">
      <c r="B341" s="140" t="s">
        <v>3559</v>
      </c>
      <c r="C341" s="29"/>
      <c r="D341" s="131"/>
      <c r="E341" s="29"/>
      <c r="F341" s="131"/>
      <c r="G341" s="29"/>
      <c r="H341" s="131"/>
      <c r="I341" s="29"/>
      <c r="J341" s="133"/>
      <c r="K341" s="29"/>
      <c r="L341" s="131"/>
      <c r="M341" s="252"/>
      <c r="N341" s="166"/>
      <c r="O341" s="252"/>
      <c r="P341" s="166"/>
      <c r="Q341" s="29"/>
      <c r="R341" s="143"/>
      <c r="S341" s="29"/>
      <c r="T341" s="143"/>
      <c r="U341" s="29"/>
      <c r="V341" s="143"/>
      <c r="W341" s="132"/>
      <c r="X341" s="143"/>
      <c r="Y341" s="132"/>
      <c r="Z341" s="143"/>
      <c r="AA341" s="132"/>
      <c r="AB341" s="143"/>
      <c r="AC341" s="132"/>
      <c r="AD341" s="167"/>
      <c r="AE341" s="132"/>
      <c r="AF341" s="214"/>
      <c r="AG341" s="132"/>
      <c r="AH341" s="131"/>
      <c r="AI341" s="37"/>
      <c r="AJ341" s="133"/>
      <c r="AK341" s="132"/>
      <c r="AL341" s="138"/>
      <c r="AM341" s="132"/>
      <c r="AN341" s="138"/>
      <c r="AO341" s="132"/>
      <c r="AP341" s="138"/>
      <c r="AQ341" s="132"/>
    </row>
    <row r="342" spans="2:43" s="168" customFormat="1" x14ac:dyDescent="0.4">
      <c r="B342" s="140" t="s">
        <v>3560</v>
      </c>
      <c r="C342" s="29"/>
      <c r="D342" s="131"/>
      <c r="E342" s="29"/>
      <c r="F342" s="131"/>
      <c r="G342" s="29"/>
      <c r="H342" s="131"/>
      <c r="I342" s="29"/>
      <c r="J342" s="133"/>
      <c r="K342" s="29"/>
      <c r="L342" s="131"/>
      <c r="M342" s="252"/>
      <c r="N342" s="166"/>
      <c r="O342" s="252"/>
      <c r="P342" s="166"/>
      <c r="Q342" s="29"/>
      <c r="R342" s="143"/>
      <c r="S342" s="29"/>
      <c r="T342" s="143"/>
      <c r="U342" s="29"/>
      <c r="V342" s="143"/>
      <c r="W342" s="132"/>
      <c r="X342" s="143"/>
      <c r="Y342" s="132"/>
      <c r="Z342" s="143"/>
      <c r="AA342" s="132"/>
      <c r="AB342" s="143"/>
      <c r="AC342" s="132"/>
      <c r="AD342" s="167"/>
      <c r="AE342" s="132"/>
      <c r="AF342" s="214"/>
      <c r="AG342" s="132"/>
      <c r="AH342" s="131"/>
      <c r="AI342" s="37"/>
      <c r="AJ342" s="133"/>
      <c r="AK342" s="132"/>
      <c r="AL342" s="138"/>
      <c r="AM342" s="132"/>
      <c r="AN342" s="138"/>
      <c r="AO342" s="132"/>
      <c r="AP342" s="138"/>
      <c r="AQ342" s="132"/>
    </row>
    <row r="343" spans="2:43" s="168" customFormat="1" x14ac:dyDescent="0.4">
      <c r="B343" s="140" t="s">
        <v>3561</v>
      </c>
      <c r="C343" s="29"/>
      <c r="D343" s="131"/>
      <c r="E343" s="29"/>
      <c r="F343" s="131"/>
      <c r="G343" s="29"/>
      <c r="H343" s="131"/>
      <c r="I343" s="29"/>
      <c r="J343" s="133"/>
      <c r="K343" s="29"/>
      <c r="L343" s="131"/>
      <c r="M343" s="252"/>
      <c r="N343" s="166"/>
      <c r="O343" s="252"/>
      <c r="P343" s="166"/>
      <c r="Q343" s="29"/>
      <c r="R343" s="143"/>
      <c r="S343" s="29"/>
      <c r="T343" s="143"/>
      <c r="U343" s="29"/>
      <c r="V343" s="143"/>
      <c r="W343" s="132"/>
      <c r="X343" s="143"/>
      <c r="Y343" s="132"/>
      <c r="Z343" s="143"/>
      <c r="AA343" s="132"/>
      <c r="AB343" s="143"/>
      <c r="AC343" s="132"/>
      <c r="AD343" s="167"/>
      <c r="AE343" s="132"/>
      <c r="AF343" s="214"/>
      <c r="AG343" s="132"/>
      <c r="AH343" s="131"/>
      <c r="AI343" s="37"/>
      <c r="AJ343" s="133"/>
      <c r="AK343" s="132"/>
      <c r="AL343" s="138"/>
      <c r="AM343" s="132"/>
      <c r="AN343" s="138"/>
      <c r="AO343" s="132"/>
      <c r="AP343" s="138"/>
      <c r="AQ343" s="132"/>
    </row>
    <row r="344" spans="2:43" s="168" customFormat="1" x14ac:dyDescent="0.4">
      <c r="B344" s="140" t="s">
        <v>3562</v>
      </c>
      <c r="C344" s="29"/>
      <c r="D344" s="131"/>
      <c r="E344" s="29"/>
      <c r="F344" s="131"/>
      <c r="G344" s="29"/>
      <c r="H344" s="131"/>
      <c r="I344" s="29"/>
      <c r="J344" s="133"/>
      <c r="K344" s="29"/>
      <c r="L344" s="131"/>
      <c r="M344" s="252"/>
      <c r="N344" s="166"/>
      <c r="O344" s="252"/>
      <c r="P344" s="166"/>
      <c r="Q344" s="29"/>
      <c r="R344" s="143"/>
      <c r="S344" s="29"/>
      <c r="T344" s="143"/>
      <c r="U344" s="29"/>
      <c r="V344" s="143"/>
      <c r="W344" s="132"/>
      <c r="X344" s="143"/>
      <c r="Y344" s="132"/>
      <c r="Z344" s="143"/>
      <c r="AA344" s="132"/>
      <c r="AB344" s="143"/>
      <c r="AC344" s="132"/>
      <c r="AD344" s="167"/>
      <c r="AE344" s="132"/>
      <c r="AF344" s="214"/>
      <c r="AG344" s="132"/>
      <c r="AH344" s="131"/>
      <c r="AI344" s="37"/>
      <c r="AJ344" s="133"/>
      <c r="AK344" s="132"/>
      <c r="AL344" s="138"/>
      <c r="AM344" s="132"/>
      <c r="AN344" s="138"/>
      <c r="AO344" s="132"/>
      <c r="AP344" s="138"/>
      <c r="AQ344" s="132"/>
    </row>
    <row r="345" spans="2:43" s="168" customFormat="1" x14ac:dyDescent="0.4">
      <c r="B345" s="140" t="s">
        <v>3563</v>
      </c>
      <c r="C345" s="29"/>
      <c r="D345" s="131"/>
      <c r="E345" s="29"/>
      <c r="F345" s="131"/>
      <c r="G345" s="29"/>
      <c r="H345" s="131"/>
      <c r="I345" s="29"/>
      <c r="J345" s="133"/>
      <c r="K345" s="29"/>
      <c r="L345" s="131"/>
      <c r="M345" s="252"/>
      <c r="N345" s="166"/>
      <c r="O345" s="252"/>
      <c r="P345" s="166"/>
      <c r="Q345" s="29"/>
      <c r="R345" s="143"/>
      <c r="S345" s="29"/>
      <c r="T345" s="143"/>
      <c r="U345" s="29"/>
      <c r="V345" s="143"/>
      <c r="W345" s="132"/>
      <c r="X345" s="143"/>
      <c r="Y345" s="132"/>
      <c r="Z345" s="143"/>
      <c r="AA345" s="132"/>
      <c r="AB345" s="143"/>
      <c r="AC345" s="132"/>
      <c r="AD345" s="167"/>
      <c r="AE345" s="132"/>
      <c r="AF345" s="214"/>
      <c r="AG345" s="132"/>
      <c r="AH345" s="131"/>
      <c r="AI345" s="37"/>
      <c r="AJ345" s="133"/>
      <c r="AK345" s="132"/>
      <c r="AL345" s="138"/>
      <c r="AM345" s="132"/>
      <c r="AN345" s="138"/>
      <c r="AO345" s="132"/>
      <c r="AP345" s="138"/>
      <c r="AQ345" s="132"/>
    </row>
    <row r="346" spans="2:43" s="168" customFormat="1" x14ac:dyDescent="0.4">
      <c r="B346" s="140" t="s">
        <v>3564</v>
      </c>
      <c r="C346" s="29"/>
      <c r="D346" s="131"/>
      <c r="E346" s="29"/>
      <c r="F346" s="131"/>
      <c r="G346" s="29"/>
      <c r="H346" s="131"/>
      <c r="I346" s="29"/>
      <c r="J346" s="133"/>
      <c r="K346" s="29"/>
      <c r="L346" s="131"/>
      <c r="M346" s="252"/>
      <c r="N346" s="166"/>
      <c r="O346" s="252"/>
      <c r="P346" s="166"/>
      <c r="Q346" s="29"/>
      <c r="R346" s="143"/>
      <c r="S346" s="29"/>
      <c r="T346" s="143"/>
      <c r="U346" s="29"/>
      <c r="V346" s="143"/>
      <c r="W346" s="132"/>
      <c r="X346" s="143"/>
      <c r="Y346" s="132"/>
      <c r="Z346" s="143"/>
      <c r="AA346" s="132"/>
      <c r="AB346" s="143"/>
      <c r="AC346" s="132"/>
      <c r="AD346" s="167"/>
      <c r="AE346" s="132"/>
      <c r="AF346" s="214"/>
      <c r="AG346" s="132"/>
      <c r="AH346" s="131"/>
      <c r="AI346" s="37"/>
      <c r="AJ346" s="133"/>
      <c r="AK346" s="132"/>
      <c r="AL346" s="138"/>
      <c r="AM346" s="132"/>
      <c r="AN346" s="138"/>
      <c r="AO346" s="132"/>
      <c r="AP346" s="138"/>
      <c r="AQ346" s="132"/>
    </row>
    <row r="347" spans="2:43" s="168" customFormat="1" x14ac:dyDescent="0.4">
      <c r="B347" s="140" t="s">
        <v>3565</v>
      </c>
      <c r="C347" s="29"/>
      <c r="D347" s="131"/>
      <c r="E347" s="29"/>
      <c r="F347" s="131"/>
      <c r="G347" s="29"/>
      <c r="H347" s="131"/>
      <c r="I347" s="29"/>
      <c r="J347" s="133"/>
      <c r="K347" s="29"/>
      <c r="L347" s="131"/>
      <c r="M347" s="252"/>
      <c r="N347" s="166"/>
      <c r="O347" s="252"/>
      <c r="P347" s="166"/>
      <c r="Q347" s="29"/>
      <c r="R347" s="143"/>
      <c r="S347" s="29"/>
      <c r="T347" s="143"/>
      <c r="U347" s="29"/>
      <c r="V347" s="143"/>
      <c r="W347" s="132"/>
      <c r="X347" s="143"/>
      <c r="Y347" s="132"/>
      <c r="Z347" s="143"/>
      <c r="AA347" s="132"/>
      <c r="AB347" s="143"/>
      <c r="AC347" s="132"/>
      <c r="AD347" s="167"/>
      <c r="AE347" s="132"/>
      <c r="AF347" s="214"/>
      <c r="AG347" s="132"/>
      <c r="AH347" s="131"/>
      <c r="AI347" s="37"/>
      <c r="AJ347" s="133"/>
      <c r="AK347" s="132"/>
      <c r="AL347" s="138"/>
      <c r="AM347" s="132"/>
      <c r="AN347" s="138"/>
      <c r="AO347" s="132"/>
      <c r="AP347" s="138"/>
      <c r="AQ347" s="132"/>
    </row>
    <row r="348" spans="2:43" s="168" customFormat="1" x14ac:dyDescent="0.4">
      <c r="B348" s="140" t="s">
        <v>3566</v>
      </c>
      <c r="C348" s="29"/>
      <c r="D348" s="131"/>
      <c r="E348" s="29"/>
      <c r="F348" s="131"/>
      <c r="G348" s="29"/>
      <c r="H348" s="131"/>
      <c r="I348" s="29"/>
      <c r="J348" s="133"/>
      <c r="K348" s="29"/>
      <c r="L348" s="131"/>
      <c r="M348" s="252"/>
      <c r="N348" s="166"/>
      <c r="O348" s="252"/>
      <c r="P348" s="166"/>
      <c r="Q348" s="29"/>
      <c r="R348" s="143"/>
      <c r="S348" s="29"/>
      <c r="T348" s="143"/>
      <c r="U348" s="29"/>
      <c r="V348" s="143"/>
      <c r="W348" s="132"/>
      <c r="X348" s="143"/>
      <c r="Y348" s="132"/>
      <c r="Z348" s="143"/>
      <c r="AA348" s="132"/>
      <c r="AB348" s="143"/>
      <c r="AC348" s="132"/>
      <c r="AD348" s="167"/>
      <c r="AE348" s="132"/>
      <c r="AF348" s="214"/>
      <c r="AG348" s="132"/>
      <c r="AH348" s="131"/>
      <c r="AI348" s="37"/>
      <c r="AJ348" s="133"/>
      <c r="AK348" s="132"/>
      <c r="AL348" s="138"/>
      <c r="AM348" s="132"/>
      <c r="AN348" s="138"/>
      <c r="AO348" s="132"/>
      <c r="AP348" s="138"/>
      <c r="AQ348" s="132"/>
    </row>
    <row r="349" spans="2:43" s="168" customFormat="1" x14ac:dyDescent="0.4">
      <c r="B349" s="140" t="s">
        <v>3567</v>
      </c>
      <c r="C349" s="29"/>
      <c r="D349" s="131"/>
      <c r="E349" s="29"/>
      <c r="F349" s="131"/>
      <c r="G349" s="29"/>
      <c r="H349" s="131"/>
      <c r="I349" s="29"/>
      <c r="J349" s="133"/>
      <c r="K349" s="29"/>
      <c r="L349" s="131"/>
      <c r="M349" s="252"/>
      <c r="N349" s="166"/>
      <c r="O349" s="252"/>
      <c r="P349" s="166"/>
      <c r="Q349" s="29"/>
      <c r="R349" s="143"/>
      <c r="S349" s="29"/>
      <c r="T349" s="143"/>
      <c r="U349" s="29"/>
      <c r="V349" s="143"/>
      <c r="W349" s="132"/>
      <c r="X349" s="143"/>
      <c r="Y349" s="132"/>
      <c r="Z349" s="143"/>
      <c r="AA349" s="132"/>
      <c r="AB349" s="143"/>
      <c r="AC349" s="132"/>
      <c r="AD349" s="167"/>
      <c r="AE349" s="132"/>
      <c r="AF349" s="214"/>
      <c r="AG349" s="132"/>
      <c r="AH349" s="131"/>
      <c r="AI349" s="37"/>
      <c r="AJ349" s="133"/>
      <c r="AK349" s="132"/>
      <c r="AL349" s="138"/>
      <c r="AM349" s="132"/>
      <c r="AN349" s="138"/>
      <c r="AO349" s="132"/>
      <c r="AP349" s="138"/>
      <c r="AQ349" s="132"/>
    </row>
    <row r="350" spans="2:43" s="168" customFormat="1" x14ac:dyDescent="0.4">
      <c r="B350" s="140" t="s">
        <v>3568</v>
      </c>
      <c r="C350" s="29"/>
      <c r="D350" s="131"/>
      <c r="E350" s="29"/>
      <c r="F350" s="131"/>
      <c r="G350" s="29"/>
      <c r="H350" s="131"/>
      <c r="I350" s="29"/>
      <c r="J350" s="133"/>
      <c r="K350" s="29"/>
      <c r="L350" s="131"/>
      <c r="M350" s="252"/>
      <c r="N350" s="166"/>
      <c r="O350" s="252"/>
      <c r="P350" s="166"/>
      <c r="Q350" s="29"/>
      <c r="R350" s="143"/>
      <c r="S350" s="29"/>
      <c r="T350" s="143"/>
      <c r="U350" s="29"/>
      <c r="V350" s="143"/>
      <c r="W350" s="132"/>
      <c r="X350" s="143"/>
      <c r="Y350" s="132"/>
      <c r="Z350" s="143"/>
      <c r="AA350" s="132"/>
      <c r="AB350" s="143"/>
      <c r="AC350" s="132"/>
      <c r="AD350" s="167"/>
      <c r="AE350" s="132"/>
      <c r="AF350" s="214"/>
      <c r="AG350" s="132"/>
      <c r="AH350" s="131"/>
      <c r="AI350" s="37"/>
      <c r="AJ350" s="133"/>
      <c r="AK350" s="132"/>
      <c r="AL350" s="138"/>
      <c r="AM350" s="132"/>
      <c r="AN350" s="138"/>
      <c r="AO350" s="132"/>
      <c r="AP350" s="138"/>
      <c r="AQ350" s="132"/>
    </row>
    <row r="351" spans="2:43" s="168" customFormat="1" x14ac:dyDescent="0.4">
      <c r="B351" s="140" t="s">
        <v>3569</v>
      </c>
      <c r="C351" s="29"/>
      <c r="D351" s="131"/>
      <c r="E351" s="29"/>
      <c r="F351" s="131"/>
      <c r="G351" s="29"/>
      <c r="H351" s="131"/>
      <c r="I351" s="29"/>
      <c r="J351" s="133"/>
      <c r="K351" s="29"/>
      <c r="L351" s="131"/>
      <c r="M351" s="252"/>
      <c r="N351" s="166"/>
      <c r="O351" s="252"/>
      <c r="P351" s="166"/>
      <c r="Q351" s="29"/>
      <c r="R351" s="143"/>
      <c r="S351" s="29"/>
      <c r="T351" s="143"/>
      <c r="U351" s="29"/>
      <c r="V351" s="143"/>
      <c r="W351" s="132"/>
      <c r="X351" s="143"/>
      <c r="Y351" s="132"/>
      <c r="Z351" s="143"/>
      <c r="AA351" s="132"/>
      <c r="AB351" s="143"/>
      <c r="AC351" s="132"/>
      <c r="AD351" s="167"/>
      <c r="AE351" s="132"/>
      <c r="AF351" s="214"/>
      <c r="AG351" s="132"/>
      <c r="AH351" s="131"/>
      <c r="AI351" s="37"/>
      <c r="AJ351" s="133"/>
      <c r="AK351" s="132"/>
      <c r="AL351" s="138"/>
      <c r="AM351" s="132"/>
      <c r="AN351" s="138"/>
      <c r="AO351" s="132"/>
      <c r="AP351" s="138"/>
      <c r="AQ351" s="132"/>
    </row>
    <row r="352" spans="2:43" s="168" customFormat="1" x14ac:dyDescent="0.4">
      <c r="B352" s="140" t="s">
        <v>3570</v>
      </c>
      <c r="C352" s="29"/>
      <c r="D352" s="131"/>
      <c r="E352" s="29"/>
      <c r="F352" s="131"/>
      <c r="G352" s="29"/>
      <c r="H352" s="131"/>
      <c r="I352" s="29"/>
      <c r="J352" s="133"/>
      <c r="K352" s="29"/>
      <c r="L352" s="131"/>
      <c r="M352" s="252"/>
      <c r="N352" s="166"/>
      <c r="O352" s="252"/>
      <c r="P352" s="166"/>
      <c r="Q352" s="29"/>
      <c r="R352" s="143"/>
      <c r="S352" s="29"/>
      <c r="T352" s="143"/>
      <c r="U352" s="29"/>
      <c r="V352" s="143"/>
      <c r="W352" s="132"/>
      <c r="X352" s="143"/>
      <c r="Y352" s="132"/>
      <c r="Z352" s="143"/>
      <c r="AA352" s="132"/>
      <c r="AB352" s="143"/>
      <c r="AC352" s="132"/>
      <c r="AD352" s="167"/>
      <c r="AE352" s="132"/>
      <c r="AF352" s="214"/>
      <c r="AG352" s="132"/>
      <c r="AH352" s="131"/>
      <c r="AI352" s="37"/>
      <c r="AJ352" s="133"/>
      <c r="AK352" s="132"/>
      <c r="AL352" s="138"/>
      <c r="AM352" s="132"/>
      <c r="AN352" s="138"/>
      <c r="AO352" s="132"/>
      <c r="AP352" s="138"/>
      <c r="AQ352" s="132"/>
    </row>
    <row r="353" spans="2:43" s="168" customFormat="1" x14ac:dyDescent="0.4">
      <c r="B353" s="140" t="s">
        <v>3571</v>
      </c>
      <c r="C353" s="29"/>
      <c r="D353" s="131"/>
      <c r="E353" s="29"/>
      <c r="F353" s="131"/>
      <c r="G353" s="29"/>
      <c r="H353" s="131"/>
      <c r="I353" s="29"/>
      <c r="J353" s="133"/>
      <c r="K353" s="29"/>
      <c r="L353" s="131"/>
      <c r="M353" s="252"/>
      <c r="N353" s="166"/>
      <c r="O353" s="252"/>
      <c r="P353" s="166"/>
      <c r="Q353" s="29"/>
      <c r="R353" s="143"/>
      <c r="S353" s="29"/>
      <c r="T353" s="143"/>
      <c r="U353" s="29"/>
      <c r="V353" s="143"/>
      <c r="W353" s="132"/>
      <c r="X353" s="143"/>
      <c r="Y353" s="132"/>
      <c r="Z353" s="143"/>
      <c r="AA353" s="132"/>
      <c r="AB353" s="143"/>
      <c r="AC353" s="132"/>
      <c r="AD353" s="167"/>
      <c r="AE353" s="132"/>
      <c r="AF353" s="214"/>
      <c r="AG353" s="132"/>
      <c r="AH353" s="131"/>
      <c r="AI353" s="37"/>
      <c r="AJ353" s="133"/>
      <c r="AK353" s="132"/>
      <c r="AL353" s="138"/>
      <c r="AM353" s="132"/>
      <c r="AN353" s="138"/>
      <c r="AO353" s="132"/>
      <c r="AP353" s="138"/>
      <c r="AQ353" s="132"/>
    </row>
    <row r="354" spans="2:43" s="168" customFormat="1" x14ac:dyDescent="0.4">
      <c r="B354" s="140" t="s">
        <v>3572</v>
      </c>
      <c r="C354" s="29"/>
      <c r="D354" s="131"/>
      <c r="E354" s="29"/>
      <c r="F354" s="131"/>
      <c r="G354" s="29"/>
      <c r="H354" s="131"/>
      <c r="I354" s="29"/>
      <c r="J354" s="133"/>
      <c r="K354" s="29"/>
      <c r="L354" s="131"/>
      <c r="M354" s="252"/>
      <c r="N354" s="166"/>
      <c r="O354" s="252"/>
      <c r="P354" s="166"/>
      <c r="Q354" s="29"/>
      <c r="R354" s="143"/>
      <c r="S354" s="29"/>
      <c r="T354" s="143"/>
      <c r="U354" s="29"/>
      <c r="V354" s="143"/>
      <c r="W354" s="132"/>
      <c r="X354" s="143"/>
      <c r="Y354" s="132"/>
      <c r="Z354" s="143"/>
      <c r="AA354" s="132"/>
      <c r="AB354" s="143"/>
      <c r="AC354" s="132"/>
      <c r="AD354" s="167"/>
      <c r="AE354" s="132"/>
      <c r="AF354" s="214"/>
      <c r="AG354" s="132"/>
      <c r="AH354" s="131"/>
      <c r="AI354" s="37"/>
      <c r="AJ354" s="133"/>
      <c r="AK354" s="132"/>
      <c r="AL354" s="138"/>
      <c r="AM354" s="132"/>
      <c r="AN354" s="138"/>
      <c r="AO354" s="132"/>
      <c r="AP354" s="138"/>
      <c r="AQ354" s="132"/>
    </row>
    <row r="355" spans="2:43" s="168" customFormat="1" x14ac:dyDescent="0.4">
      <c r="B355" s="140" t="s">
        <v>3573</v>
      </c>
      <c r="C355" s="29"/>
      <c r="D355" s="131"/>
      <c r="E355" s="29"/>
      <c r="F355" s="131"/>
      <c r="G355" s="29"/>
      <c r="H355" s="131"/>
      <c r="I355" s="29"/>
      <c r="J355" s="133"/>
      <c r="K355" s="29"/>
      <c r="L355" s="131"/>
      <c r="M355" s="252"/>
      <c r="N355" s="166"/>
      <c r="O355" s="252"/>
      <c r="P355" s="166"/>
      <c r="Q355" s="29"/>
      <c r="R355" s="143"/>
      <c r="S355" s="29"/>
      <c r="T355" s="143"/>
      <c r="U355" s="29"/>
      <c r="V355" s="143"/>
      <c r="W355" s="132"/>
      <c r="X355" s="143"/>
      <c r="Y355" s="132"/>
      <c r="Z355" s="143"/>
      <c r="AA355" s="132"/>
      <c r="AB355" s="143"/>
      <c r="AC355" s="132"/>
      <c r="AD355" s="167"/>
      <c r="AE355" s="132"/>
      <c r="AF355" s="214"/>
      <c r="AG355" s="132"/>
      <c r="AH355" s="131"/>
      <c r="AI355" s="37"/>
      <c r="AJ355" s="133"/>
      <c r="AK355" s="132"/>
      <c r="AL355" s="138"/>
      <c r="AM355" s="132"/>
      <c r="AN355" s="138"/>
      <c r="AO355" s="132"/>
      <c r="AP355" s="138"/>
      <c r="AQ355" s="132"/>
    </row>
    <row r="356" spans="2:43" s="168" customFormat="1" x14ac:dyDescent="0.4">
      <c r="B356" s="140" t="s">
        <v>3574</v>
      </c>
      <c r="C356" s="29"/>
      <c r="D356" s="131"/>
      <c r="E356" s="29"/>
      <c r="F356" s="131"/>
      <c r="G356" s="29"/>
      <c r="H356" s="131"/>
      <c r="I356" s="29"/>
      <c r="J356" s="133"/>
      <c r="K356" s="29"/>
      <c r="L356" s="131"/>
      <c r="M356" s="252"/>
      <c r="N356" s="166"/>
      <c r="O356" s="252"/>
      <c r="P356" s="166"/>
      <c r="Q356" s="29"/>
      <c r="R356" s="143"/>
      <c r="S356" s="29"/>
      <c r="T356" s="143"/>
      <c r="U356" s="29"/>
      <c r="V356" s="143"/>
      <c r="W356" s="132"/>
      <c r="X356" s="143"/>
      <c r="Y356" s="132"/>
      <c r="Z356" s="143"/>
      <c r="AA356" s="132"/>
      <c r="AB356" s="143"/>
      <c r="AC356" s="132"/>
      <c r="AD356" s="167"/>
      <c r="AE356" s="132"/>
      <c r="AF356" s="214"/>
      <c r="AG356" s="132"/>
      <c r="AH356" s="131"/>
      <c r="AI356" s="37"/>
      <c r="AJ356" s="133"/>
      <c r="AK356" s="132"/>
      <c r="AL356" s="138"/>
      <c r="AM356" s="132"/>
      <c r="AN356" s="138"/>
      <c r="AO356" s="132"/>
      <c r="AP356" s="138"/>
      <c r="AQ356" s="132"/>
    </row>
    <row r="357" spans="2:43" s="168" customFormat="1" x14ac:dyDescent="0.4">
      <c r="B357" s="140" t="s">
        <v>3575</v>
      </c>
      <c r="C357" s="29"/>
      <c r="D357" s="131"/>
      <c r="E357" s="29"/>
      <c r="F357" s="131"/>
      <c r="G357" s="29"/>
      <c r="H357" s="131"/>
      <c r="I357" s="29"/>
      <c r="J357" s="133"/>
      <c r="K357" s="29"/>
      <c r="L357" s="131"/>
      <c r="M357" s="252"/>
      <c r="N357" s="166"/>
      <c r="O357" s="252"/>
      <c r="P357" s="166"/>
      <c r="Q357" s="29"/>
      <c r="R357" s="143"/>
      <c r="S357" s="29"/>
      <c r="T357" s="143"/>
      <c r="U357" s="29"/>
      <c r="V357" s="143"/>
      <c r="W357" s="132"/>
      <c r="X357" s="143"/>
      <c r="Y357" s="132"/>
      <c r="Z357" s="143"/>
      <c r="AA357" s="132"/>
      <c r="AB357" s="143"/>
      <c r="AC357" s="132"/>
      <c r="AD357" s="167"/>
      <c r="AE357" s="132"/>
      <c r="AF357" s="214"/>
      <c r="AG357" s="132"/>
      <c r="AH357" s="131"/>
      <c r="AI357" s="37"/>
      <c r="AJ357" s="133"/>
      <c r="AK357" s="132"/>
      <c r="AL357" s="138"/>
      <c r="AM357" s="132"/>
      <c r="AN357" s="138"/>
      <c r="AO357" s="132"/>
      <c r="AP357" s="138"/>
      <c r="AQ357" s="132"/>
    </row>
    <row r="358" spans="2:43" s="168" customFormat="1" x14ac:dyDescent="0.4">
      <c r="B358" s="140" t="s">
        <v>3576</v>
      </c>
      <c r="C358" s="29"/>
      <c r="D358" s="131"/>
      <c r="E358" s="29"/>
      <c r="F358" s="131"/>
      <c r="G358" s="29"/>
      <c r="H358" s="131"/>
      <c r="I358" s="29"/>
      <c r="J358" s="133"/>
      <c r="K358" s="29"/>
      <c r="L358" s="131"/>
      <c r="M358" s="252"/>
      <c r="N358" s="166"/>
      <c r="O358" s="252"/>
      <c r="P358" s="166"/>
      <c r="Q358" s="29"/>
      <c r="R358" s="143"/>
      <c r="S358" s="29"/>
      <c r="T358" s="143"/>
      <c r="U358" s="29"/>
      <c r="V358" s="143"/>
      <c r="W358" s="132"/>
      <c r="X358" s="143"/>
      <c r="Y358" s="132"/>
      <c r="Z358" s="143"/>
      <c r="AA358" s="132"/>
      <c r="AB358" s="143"/>
      <c r="AC358" s="132"/>
      <c r="AD358" s="167"/>
      <c r="AE358" s="132"/>
      <c r="AF358" s="214"/>
      <c r="AG358" s="132"/>
      <c r="AH358" s="131"/>
      <c r="AI358" s="37"/>
      <c r="AJ358" s="133"/>
      <c r="AK358" s="132"/>
      <c r="AL358" s="138"/>
      <c r="AM358" s="132"/>
      <c r="AN358" s="138"/>
      <c r="AO358" s="132"/>
      <c r="AP358" s="138"/>
      <c r="AQ358" s="132"/>
    </row>
    <row r="359" spans="2:43" s="168" customFormat="1" x14ac:dyDescent="0.4">
      <c r="B359" s="140" t="s">
        <v>3577</v>
      </c>
      <c r="C359" s="29"/>
      <c r="D359" s="131"/>
      <c r="E359" s="29"/>
      <c r="F359" s="131"/>
      <c r="G359" s="29"/>
      <c r="H359" s="131"/>
      <c r="I359" s="29"/>
      <c r="J359" s="133"/>
      <c r="K359" s="29"/>
      <c r="L359" s="131"/>
      <c r="M359" s="252"/>
      <c r="N359" s="166"/>
      <c r="O359" s="252"/>
      <c r="P359" s="166"/>
      <c r="Q359" s="29"/>
      <c r="R359" s="143"/>
      <c r="S359" s="29"/>
      <c r="T359" s="143"/>
      <c r="U359" s="29"/>
      <c r="V359" s="143"/>
      <c r="W359" s="132"/>
      <c r="X359" s="143"/>
      <c r="Y359" s="132"/>
      <c r="Z359" s="143"/>
      <c r="AA359" s="132"/>
      <c r="AB359" s="143"/>
      <c r="AC359" s="132"/>
      <c r="AD359" s="167"/>
      <c r="AE359" s="132"/>
      <c r="AF359" s="214"/>
      <c r="AG359" s="132"/>
      <c r="AH359" s="131"/>
      <c r="AI359" s="37"/>
      <c r="AJ359" s="133"/>
      <c r="AK359" s="132"/>
      <c r="AL359" s="138"/>
      <c r="AM359" s="132"/>
      <c r="AN359" s="138"/>
      <c r="AO359" s="132"/>
      <c r="AP359" s="138"/>
      <c r="AQ359" s="132"/>
    </row>
    <row r="360" spans="2:43" s="168" customFormat="1" x14ac:dyDescent="0.4">
      <c r="B360" s="140" t="s">
        <v>3578</v>
      </c>
      <c r="C360" s="29"/>
      <c r="D360" s="131"/>
      <c r="E360" s="29"/>
      <c r="F360" s="131"/>
      <c r="G360" s="29"/>
      <c r="H360" s="131"/>
      <c r="I360" s="29"/>
      <c r="J360" s="133"/>
      <c r="K360" s="29"/>
      <c r="L360" s="131"/>
      <c r="M360" s="252"/>
      <c r="N360" s="166"/>
      <c r="O360" s="252"/>
      <c r="P360" s="166"/>
      <c r="Q360" s="29"/>
      <c r="R360" s="143"/>
      <c r="S360" s="29"/>
      <c r="T360" s="143"/>
      <c r="U360" s="29"/>
      <c r="V360" s="143"/>
      <c r="W360" s="132"/>
      <c r="X360" s="143"/>
      <c r="Y360" s="132"/>
      <c r="Z360" s="143"/>
      <c r="AA360" s="132"/>
      <c r="AB360" s="143"/>
      <c r="AC360" s="132"/>
      <c r="AD360" s="167"/>
      <c r="AE360" s="132"/>
      <c r="AF360" s="214"/>
      <c r="AG360" s="132"/>
      <c r="AH360" s="131"/>
      <c r="AI360" s="37"/>
      <c r="AJ360" s="133"/>
      <c r="AK360" s="132"/>
      <c r="AL360" s="138"/>
      <c r="AM360" s="132"/>
      <c r="AN360" s="138"/>
      <c r="AO360" s="132"/>
      <c r="AP360" s="138"/>
      <c r="AQ360" s="132"/>
    </row>
    <row r="361" spans="2:43" s="168" customFormat="1" x14ac:dyDescent="0.4">
      <c r="B361" s="140" t="s">
        <v>3579</v>
      </c>
      <c r="C361" s="29"/>
      <c r="D361" s="131"/>
      <c r="E361" s="29"/>
      <c r="F361" s="131"/>
      <c r="G361" s="29"/>
      <c r="H361" s="131"/>
      <c r="I361" s="29"/>
      <c r="J361" s="133"/>
      <c r="K361" s="29"/>
      <c r="L361" s="131"/>
      <c r="M361" s="252"/>
      <c r="N361" s="166"/>
      <c r="O361" s="252"/>
      <c r="P361" s="166"/>
      <c r="Q361" s="29"/>
      <c r="R361" s="143"/>
      <c r="S361" s="29"/>
      <c r="T361" s="143"/>
      <c r="U361" s="29"/>
      <c r="V361" s="143"/>
      <c r="W361" s="132"/>
      <c r="X361" s="143"/>
      <c r="Y361" s="132"/>
      <c r="Z361" s="143"/>
      <c r="AA361" s="132"/>
      <c r="AB361" s="143"/>
      <c r="AC361" s="132"/>
      <c r="AD361" s="167"/>
      <c r="AE361" s="132"/>
      <c r="AF361" s="214"/>
      <c r="AG361" s="132"/>
      <c r="AH361" s="131"/>
      <c r="AI361" s="37"/>
      <c r="AJ361" s="133"/>
      <c r="AK361" s="132"/>
      <c r="AL361" s="138"/>
      <c r="AM361" s="132"/>
      <c r="AN361" s="138"/>
      <c r="AO361" s="132"/>
      <c r="AP361" s="138"/>
      <c r="AQ361" s="132"/>
    </row>
    <row r="362" spans="2:43" s="168" customFormat="1" x14ac:dyDescent="0.4">
      <c r="B362" s="140" t="s">
        <v>3580</v>
      </c>
      <c r="C362" s="29"/>
      <c r="D362" s="131"/>
      <c r="E362" s="29"/>
      <c r="F362" s="131"/>
      <c r="G362" s="29"/>
      <c r="H362" s="131"/>
      <c r="I362" s="29"/>
      <c r="J362" s="133"/>
      <c r="K362" s="29"/>
      <c r="L362" s="131"/>
      <c r="M362" s="252"/>
      <c r="N362" s="166"/>
      <c r="O362" s="252"/>
      <c r="P362" s="166"/>
      <c r="Q362" s="29"/>
      <c r="R362" s="143"/>
      <c r="S362" s="29"/>
      <c r="T362" s="143"/>
      <c r="U362" s="29"/>
      <c r="V362" s="143"/>
      <c r="W362" s="132"/>
      <c r="X362" s="143"/>
      <c r="Y362" s="132"/>
      <c r="Z362" s="143"/>
      <c r="AA362" s="132"/>
      <c r="AB362" s="143"/>
      <c r="AC362" s="132"/>
      <c r="AD362" s="167"/>
      <c r="AE362" s="132"/>
      <c r="AF362" s="214"/>
      <c r="AG362" s="132"/>
      <c r="AH362" s="131"/>
      <c r="AI362" s="37"/>
      <c r="AJ362" s="133"/>
      <c r="AK362" s="132"/>
      <c r="AL362" s="138"/>
      <c r="AM362" s="132"/>
      <c r="AN362" s="138"/>
      <c r="AO362" s="132"/>
      <c r="AP362" s="138"/>
      <c r="AQ362" s="132"/>
    </row>
    <row r="363" spans="2:43" s="168" customFormat="1" x14ac:dyDescent="0.4">
      <c r="B363" s="140" t="s">
        <v>3581</v>
      </c>
      <c r="C363" s="29"/>
      <c r="D363" s="131"/>
      <c r="E363" s="29"/>
      <c r="F363" s="131"/>
      <c r="G363" s="29"/>
      <c r="H363" s="131"/>
      <c r="I363" s="29"/>
      <c r="J363" s="133"/>
      <c r="K363" s="29"/>
      <c r="L363" s="131"/>
      <c r="M363" s="252"/>
      <c r="N363" s="166"/>
      <c r="O363" s="252"/>
      <c r="P363" s="166"/>
      <c r="Q363" s="29"/>
      <c r="R363" s="143"/>
      <c r="S363" s="29"/>
      <c r="T363" s="143"/>
      <c r="U363" s="29"/>
      <c r="V363" s="143"/>
      <c r="W363" s="132"/>
      <c r="X363" s="143"/>
      <c r="Y363" s="132"/>
      <c r="Z363" s="143"/>
      <c r="AA363" s="132"/>
      <c r="AB363" s="143"/>
      <c r="AC363" s="132"/>
      <c r="AD363" s="167"/>
      <c r="AE363" s="132"/>
      <c r="AF363" s="214"/>
      <c r="AG363" s="132"/>
      <c r="AH363" s="131"/>
      <c r="AI363" s="37"/>
      <c r="AJ363" s="133"/>
      <c r="AK363" s="132"/>
      <c r="AL363" s="138"/>
      <c r="AM363" s="132"/>
      <c r="AN363" s="138"/>
      <c r="AO363" s="132"/>
      <c r="AP363" s="138"/>
      <c r="AQ363" s="132"/>
    </row>
    <row r="364" spans="2:43" s="168" customFormat="1" x14ac:dyDescent="0.4">
      <c r="B364" s="140" t="s">
        <v>3582</v>
      </c>
      <c r="C364" s="29"/>
      <c r="D364" s="131"/>
      <c r="E364" s="29"/>
      <c r="F364" s="131"/>
      <c r="G364" s="29"/>
      <c r="H364" s="131"/>
      <c r="I364" s="29"/>
      <c r="J364" s="133"/>
      <c r="K364" s="29"/>
      <c r="L364" s="131"/>
      <c r="M364" s="252"/>
      <c r="N364" s="166"/>
      <c r="O364" s="252"/>
      <c r="P364" s="166"/>
      <c r="Q364" s="29"/>
      <c r="R364" s="143"/>
      <c r="S364" s="29"/>
      <c r="T364" s="143"/>
      <c r="U364" s="29"/>
      <c r="V364" s="143"/>
      <c r="W364" s="132"/>
      <c r="X364" s="143"/>
      <c r="Y364" s="132"/>
      <c r="Z364" s="143"/>
      <c r="AA364" s="132"/>
      <c r="AB364" s="143"/>
      <c r="AC364" s="132"/>
      <c r="AD364" s="167"/>
      <c r="AE364" s="132"/>
      <c r="AF364" s="214"/>
      <c r="AG364" s="132"/>
      <c r="AH364" s="131"/>
      <c r="AI364" s="37"/>
      <c r="AJ364" s="133"/>
      <c r="AK364" s="132"/>
      <c r="AL364" s="138"/>
      <c r="AM364" s="132"/>
      <c r="AN364" s="138"/>
      <c r="AO364" s="132"/>
      <c r="AP364" s="138"/>
      <c r="AQ364" s="132"/>
    </row>
    <row r="365" spans="2:43" s="168" customFormat="1" x14ac:dyDescent="0.4">
      <c r="B365" s="140" t="s">
        <v>3583</v>
      </c>
      <c r="C365" s="29"/>
      <c r="D365" s="131"/>
      <c r="E365" s="29"/>
      <c r="F365" s="131"/>
      <c r="G365" s="29"/>
      <c r="H365" s="131"/>
      <c r="I365" s="29"/>
      <c r="J365" s="133"/>
      <c r="K365" s="29"/>
      <c r="L365" s="131"/>
      <c r="M365" s="252"/>
      <c r="N365" s="166"/>
      <c r="O365" s="252"/>
      <c r="P365" s="166"/>
      <c r="Q365" s="29"/>
      <c r="R365" s="143"/>
      <c r="S365" s="29"/>
      <c r="T365" s="143"/>
      <c r="U365" s="29"/>
      <c r="V365" s="143"/>
      <c r="W365" s="132"/>
      <c r="X365" s="143"/>
      <c r="Y365" s="132"/>
      <c r="Z365" s="143"/>
      <c r="AA365" s="132"/>
      <c r="AB365" s="143"/>
      <c r="AC365" s="132"/>
      <c r="AD365" s="167"/>
      <c r="AE365" s="132"/>
      <c r="AF365" s="214"/>
      <c r="AG365" s="132"/>
      <c r="AH365" s="131"/>
      <c r="AI365" s="37"/>
      <c r="AJ365" s="133"/>
      <c r="AK365" s="132"/>
      <c r="AL365" s="138"/>
      <c r="AM365" s="132"/>
      <c r="AN365" s="138"/>
      <c r="AO365" s="132"/>
      <c r="AP365" s="138"/>
      <c r="AQ365" s="132"/>
    </row>
    <row r="366" spans="2:43" s="168" customFormat="1" x14ac:dyDescent="0.4">
      <c r="B366" s="140" t="s">
        <v>3584</v>
      </c>
      <c r="C366" s="29"/>
      <c r="D366" s="131"/>
      <c r="E366" s="29"/>
      <c r="F366" s="131"/>
      <c r="G366" s="29"/>
      <c r="H366" s="131"/>
      <c r="I366" s="29"/>
      <c r="J366" s="133"/>
      <c r="K366" s="29"/>
      <c r="L366" s="131"/>
      <c r="M366" s="252"/>
      <c r="N366" s="166"/>
      <c r="O366" s="252"/>
      <c r="P366" s="166"/>
      <c r="Q366" s="29"/>
      <c r="R366" s="143"/>
      <c r="S366" s="29"/>
      <c r="T366" s="143"/>
      <c r="U366" s="29"/>
      <c r="V366" s="143"/>
      <c r="W366" s="132"/>
      <c r="X366" s="143"/>
      <c r="Y366" s="132"/>
      <c r="Z366" s="143"/>
      <c r="AA366" s="132"/>
      <c r="AB366" s="143"/>
      <c r="AC366" s="132"/>
      <c r="AD366" s="167"/>
      <c r="AE366" s="132"/>
      <c r="AF366" s="214"/>
      <c r="AG366" s="132"/>
      <c r="AH366" s="131"/>
      <c r="AI366" s="37"/>
      <c r="AJ366" s="133"/>
      <c r="AK366" s="132"/>
      <c r="AL366" s="138"/>
      <c r="AM366" s="132"/>
      <c r="AN366" s="138"/>
      <c r="AO366" s="132"/>
      <c r="AP366" s="138"/>
      <c r="AQ366" s="132"/>
    </row>
    <row r="367" spans="2:43" s="168" customFormat="1" x14ac:dyDescent="0.4">
      <c r="B367" s="140" t="s">
        <v>3585</v>
      </c>
      <c r="C367" s="29"/>
      <c r="D367" s="131"/>
      <c r="E367" s="29"/>
      <c r="F367" s="131"/>
      <c r="G367" s="29"/>
      <c r="H367" s="131"/>
      <c r="I367" s="29"/>
      <c r="J367" s="133"/>
      <c r="K367" s="29"/>
      <c r="L367" s="131"/>
      <c r="M367" s="252"/>
      <c r="N367" s="166"/>
      <c r="O367" s="252"/>
      <c r="P367" s="166"/>
      <c r="Q367" s="29"/>
      <c r="R367" s="143"/>
      <c r="S367" s="29"/>
      <c r="T367" s="143"/>
      <c r="U367" s="29"/>
      <c r="V367" s="143"/>
      <c r="W367" s="132"/>
      <c r="X367" s="143"/>
      <c r="Y367" s="132"/>
      <c r="Z367" s="143"/>
      <c r="AA367" s="132"/>
      <c r="AB367" s="143"/>
      <c r="AC367" s="132"/>
      <c r="AD367" s="167"/>
      <c r="AE367" s="132"/>
      <c r="AF367" s="214"/>
      <c r="AG367" s="132"/>
      <c r="AH367" s="131"/>
      <c r="AI367" s="37"/>
      <c r="AJ367" s="133"/>
      <c r="AK367" s="132"/>
      <c r="AL367" s="138"/>
      <c r="AM367" s="132"/>
      <c r="AN367" s="138"/>
      <c r="AO367" s="132"/>
      <c r="AP367" s="138"/>
      <c r="AQ367" s="132"/>
    </row>
    <row r="368" spans="2:43" s="168" customFormat="1" x14ac:dyDescent="0.4">
      <c r="B368" s="140" t="s">
        <v>3586</v>
      </c>
      <c r="C368" s="29"/>
      <c r="D368" s="131"/>
      <c r="E368" s="29"/>
      <c r="F368" s="131"/>
      <c r="G368" s="29"/>
      <c r="H368" s="131"/>
      <c r="I368" s="29"/>
      <c r="J368" s="133"/>
      <c r="K368" s="29"/>
      <c r="L368" s="131"/>
      <c r="M368" s="252"/>
      <c r="N368" s="166"/>
      <c r="O368" s="252"/>
      <c r="P368" s="166"/>
      <c r="Q368" s="29"/>
      <c r="R368" s="143"/>
      <c r="S368" s="29"/>
      <c r="T368" s="143"/>
      <c r="U368" s="29"/>
      <c r="V368" s="143"/>
      <c r="W368" s="132"/>
      <c r="X368" s="143"/>
      <c r="Y368" s="132"/>
      <c r="Z368" s="143"/>
      <c r="AA368" s="132"/>
      <c r="AB368" s="143"/>
      <c r="AC368" s="132"/>
      <c r="AD368" s="167"/>
      <c r="AE368" s="132"/>
      <c r="AF368" s="214"/>
      <c r="AG368" s="132"/>
      <c r="AH368" s="131"/>
      <c r="AI368" s="37"/>
      <c r="AJ368" s="133"/>
      <c r="AK368" s="132"/>
      <c r="AL368" s="138"/>
      <c r="AM368" s="132"/>
      <c r="AN368" s="138"/>
      <c r="AO368" s="132"/>
      <c r="AP368" s="138"/>
      <c r="AQ368" s="132"/>
    </row>
    <row r="369" spans="2:43" s="168" customFormat="1" x14ac:dyDescent="0.4">
      <c r="B369" s="140" t="s">
        <v>3587</v>
      </c>
      <c r="C369" s="29"/>
      <c r="D369" s="131"/>
      <c r="E369" s="29"/>
      <c r="F369" s="131"/>
      <c r="G369" s="29"/>
      <c r="H369" s="131"/>
      <c r="I369" s="29"/>
      <c r="J369" s="133"/>
      <c r="K369" s="29"/>
      <c r="L369" s="131"/>
      <c r="M369" s="252"/>
      <c r="N369" s="166"/>
      <c r="O369" s="252"/>
      <c r="P369" s="166"/>
      <c r="Q369" s="29"/>
      <c r="R369" s="143"/>
      <c r="S369" s="29"/>
      <c r="T369" s="143"/>
      <c r="U369" s="29"/>
      <c r="V369" s="143"/>
      <c r="W369" s="132"/>
      <c r="X369" s="143"/>
      <c r="Y369" s="132"/>
      <c r="Z369" s="143"/>
      <c r="AA369" s="132"/>
      <c r="AB369" s="143"/>
      <c r="AC369" s="132"/>
      <c r="AD369" s="167"/>
      <c r="AE369" s="132"/>
      <c r="AF369" s="214"/>
      <c r="AG369" s="132"/>
      <c r="AH369" s="131"/>
      <c r="AI369" s="37"/>
      <c r="AJ369" s="133"/>
      <c r="AK369" s="132"/>
      <c r="AL369" s="138"/>
      <c r="AM369" s="132"/>
      <c r="AN369" s="138"/>
      <c r="AO369" s="132"/>
      <c r="AP369" s="138"/>
      <c r="AQ369" s="132"/>
    </row>
    <row r="370" spans="2:43" s="168" customFormat="1" x14ac:dyDescent="0.4">
      <c r="B370" s="140" t="s">
        <v>3588</v>
      </c>
      <c r="C370" s="29"/>
      <c r="D370" s="131"/>
      <c r="E370" s="29"/>
      <c r="F370" s="131"/>
      <c r="G370" s="29"/>
      <c r="H370" s="131"/>
      <c r="I370" s="29"/>
      <c r="J370" s="133"/>
      <c r="K370" s="29"/>
      <c r="L370" s="131"/>
      <c r="M370" s="252"/>
      <c r="N370" s="166"/>
      <c r="O370" s="252"/>
      <c r="P370" s="166"/>
      <c r="Q370" s="29"/>
      <c r="R370" s="143"/>
      <c r="S370" s="29"/>
      <c r="T370" s="143"/>
      <c r="U370" s="29"/>
      <c r="V370" s="143"/>
      <c r="W370" s="132"/>
      <c r="X370" s="143"/>
      <c r="Y370" s="132"/>
      <c r="Z370" s="143"/>
      <c r="AA370" s="132"/>
      <c r="AB370" s="143"/>
      <c r="AC370" s="132"/>
      <c r="AD370" s="167"/>
      <c r="AE370" s="132"/>
      <c r="AF370" s="214"/>
      <c r="AG370" s="132"/>
      <c r="AH370" s="131"/>
      <c r="AI370" s="37"/>
      <c r="AJ370" s="133"/>
      <c r="AK370" s="132"/>
      <c r="AL370" s="138"/>
      <c r="AM370" s="132"/>
      <c r="AN370" s="138"/>
      <c r="AO370" s="132"/>
      <c r="AP370" s="138"/>
      <c r="AQ370" s="132"/>
    </row>
    <row r="371" spans="2:43" s="168" customFormat="1" x14ac:dyDescent="0.4">
      <c r="B371" s="140" t="s">
        <v>3589</v>
      </c>
      <c r="C371" s="29"/>
      <c r="D371" s="131"/>
      <c r="E371" s="29"/>
      <c r="F371" s="131"/>
      <c r="G371" s="29"/>
      <c r="H371" s="131"/>
      <c r="I371" s="29"/>
      <c r="J371" s="133"/>
      <c r="K371" s="29"/>
      <c r="L371" s="131"/>
      <c r="M371" s="252"/>
      <c r="N371" s="166"/>
      <c r="O371" s="252"/>
      <c r="P371" s="166"/>
      <c r="Q371" s="29"/>
      <c r="R371" s="143"/>
      <c r="S371" s="29"/>
      <c r="T371" s="143"/>
      <c r="U371" s="29"/>
      <c r="V371" s="143"/>
      <c r="W371" s="132"/>
      <c r="X371" s="143"/>
      <c r="Y371" s="132"/>
      <c r="Z371" s="143"/>
      <c r="AA371" s="132"/>
      <c r="AB371" s="143"/>
      <c r="AC371" s="132"/>
      <c r="AD371" s="167"/>
      <c r="AE371" s="132"/>
      <c r="AF371" s="214"/>
      <c r="AG371" s="132"/>
      <c r="AH371" s="131"/>
      <c r="AI371" s="37"/>
      <c r="AJ371" s="133"/>
      <c r="AK371" s="132"/>
      <c r="AL371" s="138"/>
      <c r="AM371" s="132"/>
      <c r="AN371" s="138"/>
      <c r="AO371" s="132"/>
      <c r="AP371" s="138"/>
      <c r="AQ371" s="132"/>
    </row>
    <row r="372" spans="2:43" s="168" customFormat="1" x14ac:dyDescent="0.4">
      <c r="B372" s="140" t="s">
        <v>3590</v>
      </c>
      <c r="C372" s="29"/>
      <c r="D372" s="131"/>
      <c r="E372" s="29"/>
      <c r="F372" s="131"/>
      <c r="G372" s="29"/>
      <c r="H372" s="131"/>
      <c r="I372" s="29"/>
      <c r="J372" s="133"/>
      <c r="K372" s="29"/>
      <c r="L372" s="131"/>
      <c r="M372" s="252"/>
      <c r="N372" s="166"/>
      <c r="O372" s="252"/>
      <c r="P372" s="166"/>
      <c r="Q372" s="29"/>
      <c r="R372" s="143"/>
      <c r="S372" s="29"/>
      <c r="T372" s="143"/>
      <c r="U372" s="29"/>
      <c r="V372" s="143"/>
      <c r="W372" s="132"/>
      <c r="X372" s="143"/>
      <c r="Y372" s="132"/>
      <c r="Z372" s="143"/>
      <c r="AA372" s="132"/>
      <c r="AB372" s="143"/>
      <c r="AC372" s="132"/>
      <c r="AD372" s="167"/>
      <c r="AE372" s="132"/>
      <c r="AF372" s="214"/>
      <c r="AG372" s="132"/>
      <c r="AH372" s="131"/>
      <c r="AI372" s="37"/>
      <c r="AJ372" s="133"/>
      <c r="AK372" s="132"/>
      <c r="AL372" s="138"/>
      <c r="AM372" s="132"/>
      <c r="AN372" s="138"/>
      <c r="AO372" s="132"/>
      <c r="AP372" s="138"/>
      <c r="AQ372" s="132"/>
    </row>
    <row r="373" spans="2:43" s="168" customFormat="1" x14ac:dyDescent="0.4">
      <c r="B373" s="140" t="s">
        <v>3591</v>
      </c>
      <c r="C373" s="29"/>
      <c r="D373" s="131"/>
      <c r="E373" s="29"/>
      <c r="F373" s="131"/>
      <c r="G373" s="29"/>
      <c r="H373" s="131"/>
      <c r="I373" s="29"/>
      <c r="J373" s="133"/>
      <c r="K373" s="29"/>
      <c r="L373" s="131"/>
      <c r="M373" s="252"/>
      <c r="N373" s="166"/>
      <c r="O373" s="252"/>
      <c r="P373" s="166"/>
      <c r="Q373" s="29"/>
      <c r="R373" s="143"/>
      <c r="S373" s="29"/>
      <c r="T373" s="143"/>
      <c r="U373" s="29"/>
      <c r="V373" s="143"/>
      <c r="W373" s="132"/>
      <c r="X373" s="143"/>
      <c r="Y373" s="132"/>
      <c r="Z373" s="143"/>
      <c r="AA373" s="132"/>
      <c r="AB373" s="143"/>
      <c r="AC373" s="132"/>
      <c r="AD373" s="167"/>
      <c r="AE373" s="132"/>
      <c r="AF373" s="214"/>
      <c r="AG373" s="132"/>
      <c r="AH373" s="131"/>
      <c r="AI373" s="37"/>
      <c r="AJ373" s="133"/>
      <c r="AK373" s="132"/>
      <c r="AL373" s="138"/>
      <c r="AM373" s="132"/>
      <c r="AN373" s="138"/>
      <c r="AO373" s="132"/>
      <c r="AP373" s="138"/>
      <c r="AQ373" s="132"/>
    </row>
    <row r="374" spans="2:43" s="168" customFormat="1" x14ac:dyDescent="0.4">
      <c r="B374" s="140" t="s">
        <v>3592</v>
      </c>
      <c r="C374" s="29"/>
      <c r="D374" s="131"/>
      <c r="E374" s="29"/>
      <c r="F374" s="131"/>
      <c r="G374" s="29"/>
      <c r="H374" s="131"/>
      <c r="I374" s="29"/>
      <c r="J374" s="133"/>
      <c r="K374" s="29"/>
      <c r="L374" s="131"/>
      <c r="M374" s="252"/>
      <c r="N374" s="166"/>
      <c r="O374" s="252"/>
      <c r="P374" s="166"/>
      <c r="Q374" s="29"/>
      <c r="R374" s="143"/>
      <c r="S374" s="29"/>
      <c r="T374" s="143"/>
      <c r="U374" s="29"/>
      <c r="V374" s="143"/>
      <c r="W374" s="132"/>
      <c r="X374" s="143"/>
      <c r="Y374" s="132"/>
      <c r="Z374" s="143"/>
      <c r="AA374" s="132"/>
      <c r="AB374" s="143"/>
      <c r="AC374" s="132"/>
      <c r="AD374" s="167"/>
      <c r="AE374" s="132"/>
      <c r="AF374" s="214"/>
      <c r="AG374" s="132"/>
      <c r="AH374" s="131"/>
      <c r="AI374" s="37"/>
      <c r="AJ374" s="133"/>
      <c r="AK374" s="132"/>
      <c r="AL374" s="138"/>
      <c r="AM374" s="132"/>
      <c r="AN374" s="138"/>
      <c r="AO374" s="132"/>
      <c r="AP374" s="138"/>
      <c r="AQ374" s="132"/>
    </row>
    <row r="375" spans="2:43" s="168" customFormat="1" x14ac:dyDescent="0.4">
      <c r="B375" s="140" t="s">
        <v>3593</v>
      </c>
      <c r="C375" s="29"/>
      <c r="D375" s="131"/>
      <c r="E375" s="29"/>
      <c r="F375" s="131"/>
      <c r="G375" s="29"/>
      <c r="H375" s="131"/>
      <c r="I375" s="29"/>
      <c r="J375" s="133"/>
      <c r="K375" s="29"/>
      <c r="L375" s="131"/>
      <c r="M375" s="252"/>
      <c r="N375" s="166"/>
      <c r="O375" s="252"/>
      <c r="P375" s="166"/>
      <c r="Q375" s="29"/>
      <c r="R375" s="143"/>
      <c r="S375" s="29"/>
      <c r="T375" s="143"/>
      <c r="U375" s="29"/>
      <c r="V375" s="143"/>
      <c r="W375" s="132"/>
      <c r="X375" s="143"/>
      <c r="Y375" s="132"/>
      <c r="Z375" s="143"/>
      <c r="AA375" s="132"/>
      <c r="AB375" s="143"/>
      <c r="AC375" s="132"/>
      <c r="AD375" s="167"/>
      <c r="AE375" s="132"/>
      <c r="AF375" s="214"/>
      <c r="AG375" s="132"/>
      <c r="AH375" s="131"/>
      <c r="AI375" s="37"/>
      <c r="AJ375" s="133"/>
      <c r="AK375" s="132"/>
      <c r="AL375" s="138"/>
      <c r="AM375" s="132"/>
      <c r="AN375" s="138"/>
      <c r="AO375" s="132"/>
      <c r="AP375" s="138"/>
      <c r="AQ375" s="132"/>
    </row>
    <row r="376" spans="2:43" s="168" customFormat="1" x14ac:dyDescent="0.4">
      <c r="B376" s="140" t="s">
        <v>3594</v>
      </c>
      <c r="C376" s="29"/>
      <c r="D376" s="131"/>
      <c r="E376" s="29"/>
      <c r="F376" s="131"/>
      <c r="G376" s="29"/>
      <c r="H376" s="131"/>
      <c r="I376" s="29"/>
      <c r="J376" s="133"/>
      <c r="K376" s="29"/>
      <c r="L376" s="131"/>
      <c r="M376" s="252"/>
      <c r="N376" s="166"/>
      <c r="O376" s="252"/>
      <c r="P376" s="166"/>
      <c r="Q376" s="29"/>
      <c r="R376" s="143"/>
      <c r="S376" s="29"/>
      <c r="T376" s="143"/>
      <c r="U376" s="29"/>
      <c r="V376" s="143"/>
      <c r="W376" s="132"/>
      <c r="X376" s="143"/>
      <c r="Y376" s="132"/>
      <c r="Z376" s="143"/>
      <c r="AA376" s="132"/>
      <c r="AB376" s="143"/>
      <c r="AC376" s="132"/>
      <c r="AD376" s="167"/>
      <c r="AE376" s="132"/>
      <c r="AF376" s="214"/>
      <c r="AG376" s="132"/>
      <c r="AH376" s="131"/>
      <c r="AI376" s="37"/>
      <c r="AJ376" s="133"/>
      <c r="AK376" s="132"/>
      <c r="AL376" s="138"/>
      <c r="AM376" s="132"/>
      <c r="AN376" s="138"/>
      <c r="AO376" s="132"/>
      <c r="AP376" s="138"/>
      <c r="AQ376" s="132"/>
    </row>
    <row r="377" spans="2:43" s="168" customFormat="1" x14ac:dyDescent="0.4">
      <c r="B377" s="140" t="s">
        <v>3595</v>
      </c>
      <c r="C377" s="29"/>
      <c r="D377" s="131"/>
      <c r="E377" s="29"/>
      <c r="F377" s="131"/>
      <c r="G377" s="29"/>
      <c r="H377" s="131"/>
      <c r="I377" s="29"/>
      <c r="J377" s="133"/>
      <c r="K377" s="29"/>
      <c r="L377" s="131"/>
      <c r="M377" s="252"/>
      <c r="N377" s="166"/>
      <c r="O377" s="252"/>
      <c r="P377" s="166"/>
      <c r="Q377" s="29"/>
      <c r="R377" s="143"/>
      <c r="S377" s="29"/>
      <c r="T377" s="143"/>
      <c r="U377" s="29"/>
      <c r="V377" s="143"/>
      <c r="W377" s="132"/>
      <c r="X377" s="143"/>
      <c r="Y377" s="132"/>
      <c r="Z377" s="143"/>
      <c r="AA377" s="132"/>
      <c r="AB377" s="143"/>
      <c r="AC377" s="132"/>
      <c r="AD377" s="167"/>
      <c r="AE377" s="132"/>
      <c r="AF377" s="214"/>
      <c r="AG377" s="132"/>
      <c r="AH377" s="131"/>
      <c r="AI377" s="37"/>
      <c r="AJ377" s="133"/>
      <c r="AK377" s="132"/>
      <c r="AL377" s="138"/>
      <c r="AM377" s="132"/>
      <c r="AN377" s="138"/>
      <c r="AO377" s="132"/>
      <c r="AP377" s="138"/>
      <c r="AQ377" s="132"/>
    </row>
    <row r="378" spans="2:43" s="168" customFormat="1" x14ac:dyDescent="0.4">
      <c r="B378" s="140" t="s">
        <v>3596</v>
      </c>
      <c r="C378" s="29"/>
      <c r="D378" s="131"/>
      <c r="E378" s="29"/>
      <c r="F378" s="131"/>
      <c r="G378" s="29"/>
      <c r="H378" s="131"/>
      <c r="I378" s="29"/>
      <c r="J378" s="133"/>
      <c r="K378" s="29"/>
      <c r="L378" s="131"/>
      <c r="M378" s="252"/>
      <c r="N378" s="166"/>
      <c r="O378" s="252"/>
      <c r="P378" s="166"/>
      <c r="Q378" s="29"/>
      <c r="R378" s="143"/>
      <c r="S378" s="29"/>
      <c r="T378" s="143"/>
      <c r="U378" s="29"/>
      <c r="V378" s="143"/>
      <c r="W378" s="132"/>
      <c r="X378" s="143"/>
      <c r="Y378" s="132"/>
      <c r="Z378" s="143"/>
      <c r="AA378" s="132"/>
      <c r="AB378" s="143"/>
      <c r="AC378" s="132"/>
      <c r="AD378" s="167"/>
      <c r="AE378" s="132"/>
      <c r="AF378" s="214"/>
      <c r="AG378" s="132"/>
      <c r="AH378" s="131"/>
      <c r="AI378" s="37"/>
      <c r="AJ378" s="133"/>
      <c r="AK378" s="132"/>
      <c r="AL378" s="138"/>
      <c r="AM378" s="132"/>
      <c r="AN378" s="138"/>
      <c r="AO378" s="132"/>
      <c r="AP378" s="138"/>
      <c r="AQ378" s="132"/>
    </row>
    <row r="379" spans="2:43" s="168" customFormat="1" x14ac:dyDescent="0.4">
      <c r="B379" s="140" t="s">
        <v>3597</v>
      </c>
      <c r="C379" s="29"/>
      <c r="D379" s="131"/>
      <c r="E379" s="29"/>
      <c r="F379" s="131"/>
      <c r="G379" s="29"/>
      <c r="H379" s="131"/>
      <c r="I379" s="29"/>
      <c r="J379" s="133"/>
      <c r="K379" s="29"/>
      <c r="L379" s="131"/>
      <c r="M379" s="252"/>
      <c r="N379" s="166"/>
      <c r="O379" s="252"/>
      <c r="P379" s="166"/>
      <c r="Q379" s="29"/>
      <c r="R379" s="143"/>
      <c r="S379" s="29"/>
      <c r="T379" s="143"/>
      <c r="U379" s="29"/>
      <c r="V379" s="143"/>
      <c r="W379" s="132"/>
      <c r="X379" s="143"/>
      <c r="Y379" s="132"/>
      <c r="Z379" s="143"/>
      <c r="AA379" s="132"/>
      <c r="AB379" s="143"/>
      <c r="AC379" s="132"/>
      <c r="AD379" s="167"/>
      <c r="AE379" s="132"/>
      <c r="AF379" s="214"/>
      <c r="AG379" s="132"/>
      <c r="AH379" s="131"/>
      <c r="AI379" s="37"/>
      <c r="AJ379" s="133"/>
      <c r="AK379" s="132"/>
      <c r="AL379" s="138"/>
      <c r="AM379" s="132"/>
      <c r="AN379" s="138"/>
      <c r="AO379" s="132"/>
      <c r="AP379" s="138"/>
      <c r="AQ379" s="132"/>
    </row>
    <row r="380" spans="2:43" s="168" customFormat="1" x14ac:dyDescent="0.4">
      <c r="B380" s="140" t="s">
        <v>3598</v>
      </c>
      <c r="C380" s="29"/>
      <c r="D380" s="131"/>
      <c r="E380" s="29"/>
      <c r="F380" s="131"/>
      <c r="G380" s="29"/>
      <c r="H380" s="131"/>
      <c r="I380" s="29"/>
      <c r="J380" s="133"/>
      <c r="K380" s="29"/>
      <c r="L380" s="131"/>
      <c r="M380" s="252"/>
      <c r="N380" s="166"/>
      <c r="O380" s="252"/>
      <c r="P380" s="166"/>
      <c r="Q380" s="29"/>
      <c r="R380" s="143"/>
      <c r="S380" s="29"/>
      <c r="T380" s="143"/>
      <c r="U380" s="29"/>
      <c r="V380" s="143"/>
      <c r="W380" s="132"/>
      <c r="X380" s="143"/>
      <c r="Y380" s="132"/>
      <c r="Z380" s="143"/>
      <c r="AA380" s="132"/>
      <c r="AB380" s="143"/>
      <c r="AC380" s="132"/>
      <c r="AD380" s="167"/>
      <c r="AE380" s="132"/>
      <c r="AF380" s="214"/>
      <c r="AG380" s="132"/>
      <c r="AH380" s="131"/>
      <c r="AI380" s="37"/>
      <c r="AJ380" s="133"/>
      <c r="AK380" s="132"/>
      <c r="AL380" s="138"/>
      <c r="AM380" s="132"/>
      <c r="AN380" s="138"/>
      <c r="AO380" s="132"/>
      <c r="AP380" s="138"/>
      <c r="AQ380" s="132"/>
    </row>
    <row r="381" spans="2:43" s="168" customFormat="1" x14ac:dyDescent="0.4">
      <c r="B381" s="140" t="s">
        <v>3599</v>
      </c>
      <c r="C381" s="29"/>
      <c r="D381" s="131"/>
      <c r="E381" s="29"/>
      <c r="F381" s="131"/>
      <c r="G381" s="29"/>
      <c r="H381" s="131"/>
      <c r="I381" s="29"/>
      <c r="J381" s="133"/>
      <c r="K381" s="29"/>
      <c r="L381" s="131"/>
      <c r="M381" s="252"/>
      <c r="N381" s="166"/>
      <c r="O381" s="252"/>
      <c r="P381" s="166"/>
      <c r="Q381" s="29"/>
      <c r="R381" s="143"/>
      <c r="S381" s="29"/>
      <c r="T381" s="143"/>
      <c r="U381" s="29"/>
      <c r="V381" s="143"/>
      <c r="W381" s="132"/>
      <c r="X381" s="143"/>
      <c r="Y381" s="132"/>
      <c r="Z381" s="143"/>
      <c r="AA381" s="132"/>
      <c r="AB381" s="143"/>
      <c r="AC381" s="132"/>
      <c r="AD381" s="167"/>
      <c r="AE381" s="132"/>
      <c r="AF381" s="214"/>
      <c r="AG381" s="132"/>
      <c r="AH381" s="131"/>
      <c r="AI381" s="37"/>
      <c r="AJ381" s="133"/>
      <c r="AK381" s="132"/>
      <c r="AL381" s="138"/>
      <c r="AM381" s="132"/>
      <c r="AN381" s="138"/>
      <c r="AO381" s="132"/>
      <c r="AP381" s="138"/>
      <c r="AQ381" s="132"/>
    </row>
    <row r="382" spans="2:43" s="168" customFormat="1" x14ac:dyDescent="0.4">
      <c r="B382" s="140" t="s">
        <v>3600</v>
      </c>
      <c r="C382" s="29"/>
      <c r="D382" s="131"/>
      <c r="E382" s="29"/>
      <c r="F382" s="131"/>
      <c r="G382" s="29"/>
      <c r="H382" s="131"/>
      <c r="I382" s="29"/>
      <c r="J382" s="133"/>
      <c r="K382" s="29"/>
      <c r="L382" s="131"/>
      <c r="M382" s="252"/>
      <c r="N382" s="166"/>
      <c r="O382" s="252"/>
      <c r="P382" s="166"/>
      <c r="Q382" s="29"/>
      <c r="R382" s="143"/>
      <c r="S382" s="29"/>
      <c r="T382" s="143"/>
      <c r="U382" s="29"/>
      <c r="V382" s="143"/>
      <c r="W382" s="132"/>
      <c r="X382" s="143"/>
      <c r="Y382" s="132"/>
      <c r="Z382" s="143"/>
      <c r="AA382" s="132"/>
      <c r="AB382" s="143"/>
      <c r="AC382" s="132"/>
      <c r="AD382" s="167"/>
      <c r="AE382" s="132"/>
      <c r="AF382" s="214"/>
      <c r="AG382" s="132"/>
      <c r="AH382" s="131"/>
      <c r="AI382" s="37"/>
      <c r="AJ382" s="133"/>
      <c r="AK382" s="132"/>
      <c r="AL382" s="138"/>
      <c r="AM382" s="132"/>
      <c r="AN382" s="138"/>
      <c r="AO382" s="132"/>
      <c r="AP382" s="138"/>
      <c r="AQ382" s="132"/>
    </row>
    <row r="383" spans="2:43" s="168" customFormat="1" x14ac:dyDescent="0.4">
      <c r="B383" s="140" t="s">
        <v>3601</v>
      </c>
      <c r="C383" s="29"/>
      <c r="D383" s="131"/>
      <c r="E383" s="29"/>
      <c r="F383" s="131"/>
      <c r="G383" s="29"/>
      <c r="H383" s="131"/>
      <c r="I383" s="29"/>
      <c r="J383" s="133"/>
      <c r="K383" s="29"/>
      <c r="L383" s="131"/>
      <c r="M383" s="252"/>
      <c r="N383" s="166"/>
      <c r="O383" s="252"/>
      <c r="P383" s="166"/>
      <c r="Q383" s="29"/>
      <c r="R383" s="143"/>
      <c r="S383" s="29"/>
      <c r="T383" s="143"/>
      <c r="U383" s="29"/>
      <c r="V383" s="143"/>
      <c r="W383" s="132"/>
      <c r="X383" s="143"/>
      <c r="Y383" s="132"/>
      <c r="Z383" s="143"/>
      <c r="AA383" s="132"/>
      <c r="AB383" s="143"/>
      <c r="AC383" s="132"/>
      <c r="AD383" s="167"/>
      <c r="AE383" s="132"/>
      <c r="AF383" s="214"/>
      <c r="AG383" s="132"/>
      <c r="AH383" s="131"/>
      <c r="AI383" s="37"/>
      <c r="AJ383" s="133"/>
      <c r="AK383" s="132"/>
      <c r="AL383" s="138"/>
      <c r="AM383" s="132"/>
      <c r="AN383" s="138"/>
      <c r="AO383" s="132"/>
      <c r="AP383" s="138"/>
      <c r="AQ383" s="132"/>
    </row>
    <row r="384" spans="2:43" s="168" customFormat="1" x14ac:dyDescent="0.4">
      <c r="B384" s="140" t="s">
        <v>3602</v>
      </c>
      <c r="C384" s="29"/>
      <c r="D384" s="131"/>
      <c r="E384" s="29"/>
      <c r="F384" s="131"/>
      <c r="G384" s="29"/>
      <c r="H384" s="131"/>
      <c r="I384" s="29"/>
      <c r="J384" s="133"/>
      <c r="K384" s="29"/>
      <c r="L384" s="131"/>
      <c r="M384" s="252"/>
      <c r="N384" s="166"/>
      <c r="O384" s="252"/>
      <c r="P384" s="166"/>
      <c r="Q384" s="29"/>
      <c r="R384" s="143"/>
      <c r="S384" s="29"/>
      <c r="T384" s="143"/>
      <c r="U384" s="29"/>
      <c r="V384" s="143"/>
      <c r="W384" s="132"/>
      <c r="X384" s="143"/>
      <c r="Y384" s="132"/>
      <c r="Z384" s="143"/>
      <c r="AA384" s="132"/>
      <c r="AB384" s="143"/>
      <c r="AC384" s="132"/>
      <c r="AD384" s="167"/>
      <c r="AE384" s="132"/>
      <c r="AF384" s="214"/>
      <c r="AG384" s="132"/>
      <c r="AH384" s="131"/>
      <c r="AI384" s="37"/>
      <c r="AJ384" s="133"/>
      <c r="AK384" s="132"/>
      <c r="AL384" s="138"/>
      <c r="AM384" s="132"/>
      <c r="AN384" s="138"/>
      <c r="AO384" s="132"/>
      <c r="AP384" s="138"/>
      <c r="AQ384" s="132"/>
    </row>
    <row r="385" spans="2:43" s="168" customFormat="1" x14ac:dyDescent="0.4">
      <c r="B385" s="140" t="s">
        <v>3603</v>
      </c>
      <c r="C385" s="29"/>
      <c r="D385" s="131"/>
      <c r="E385" s="29"/>
      <c r="F385" s="131"/>
      <c r="G385" s="29"/>
      <c r="H385" s="131"/>
      <c r="I385" s="29"/>
      <c r="J385" s="133"/>
      <c r="K385" s="29"/>
      <c r="L385" s="131"/>
      <c r="M385" s="252"/>
      <c r="N385" s="166"/>
      <c r="O385" s="252"/>
      <c r="P385" s="166"/>
      <c r="Q385" s="29"/>
      <c r="R385" s="143"/>
      <c r="S385" s="29"/>
      <c r="T385" s="143"/>
      <c r="U385" s="29"/>
      <c r="V385" s="143"/>
      <c r="W385" s="132"/>
      <c r="X385" s="143"/>
      <c r="Y385" s="132"/>
      <c r="Z385" s="143"/>
      <c r="AA385" s="132"/>
      <c r="AB385" s="143"/>
      <c r="AC385" s="132"/>
      <c r="AD385" s="167"/>
      <c r="AE385" s="132"/>
      <c r="AF385" s="214"/>
      <c r="AG385" s="132"/>
      <c r="AH385" s="131"/>
      <c r="AI385" s="37"/>
      <c r="AJ385" s="133"/>
      <c r="AK385" s="132"/>
      <c r="AL385" s="138"/>
      <c r="AM385" s="132"/>
      <c r="AN385" s="138"/>
      <c r="AO385" s="132"/>
      <c r="AP385" s="138"/>
      <c r="AQ385" s="132"/>
    </row>
    <row r="386" spans="2:43" s="168" customFormat="1" x14ac:dyDescent="0.4">
      <c r="B386" s="140" t="s">
        <v>3604</v>
      </c>
      <c r="C386" s="29"/>
      <c r="D386" s="131"/>
      <c r="E386" s="29"/>
      <c r="F386" s="131"/>
      <c r="G386" s="29"/>
      <c r="H386" s="131"/>
      <c r="I386" s="29"/>
      <c r="J386" s="133"/>
      <c r="K386" s="29"/>
      <c r="L386" s="131"/>
      <c r="M386" s="252"/>
      <c r="N386" s="166"/>
      <c r="O386" s="252"/>
      <c r="P386" s="166"/>
      <c r="Q386" s="29"/>
      <c r="R386" s="143"/>
      <c r="S386" s="29"/>
      <c r="T386" s="143"/>
      <c r="U386" s="29"/>
      <c r="V386" s="143"/>
      <c r="W386" s="132"/>
      <c r="X386" s="143"/>
      <c r="Y386" s="132"/>
      <c r="Z386" s="143"/>
      <c r="AA386" s="132"/>
      <c r="AB386" s="143"/>
      <c r="AC386" s="132"/>
      <c r="AD386" s="167"/>
      <c r="AE386" s="132"/>
      <c r="AF386" s="214"/>
      <c r="AG386" s="132"/>
      <c r="AH386" s="131"/>
      <c r="AI386" s="37"/>
      <c r="AJ386" s="133"/>
      <c r="AK386" s="132"/>
      <c r="AL386" s="138"/>
      <c r="AM386" s="132"/>
      <c r="AN386" s="138"/>
      <c r="AO386" s="132"/>
      <c r="AP386" s="138"/>
      <c r="AQ386" s="132"/>
    </row>
    <row r="387" spans="2:43" s="168" customFormat="1" x14ac:dyDescent="0.4">
      <c r="B387" s="140" t="s">
        <v>3605</v>
      </c>
      <c r="C387" s="29"/>
      <c r="D387" s="131"/>
      <c r="E387" s="29"/>
      <c r="F387" s="131"/>
      <c r="G387" s="29"/>
      <c r="H387" s="131"/>
      <c r="I387" s="29"/>
      <c r="J387" s="133"/>
      <c r="K387" s="29"/>
      <c r="L387" s="131"/>
      <c r="M387" s="252"/>
      <c r="N387" s="166"/>
      <c r="O387" s="252"/>
      <c r="P387" s="166"/>
      <c r="Q387" s="29"/>
      <c r="R387" s="143"/>
      <c r="S387" s="29"/>
      <c r="T387" s="143"/>
      <c r="U387" s="29"/>
      <c r="V387" s="143"/>
      <c r="W387" s="132"/>
      <c r="X387" s="143"/>
      <c r="Y387" s="132"/>
      <c r="Z387" s="143"/>
      <c r="AA387" s="132"/>
      <c r="AB387" s="143"/>
      <c r="AC387" s="132"/>
      <c r="AD387" s="167"/>
      <c r="AE387" s="132"/>
      <c r="AF387" s="214"/>
      <c r="AG387" s="132"/>
      <c r="AH387" s="131"/>
      <c r="AI387" s="37"/>
      <c r="AJ387" s="133"/>
      <c r="AK387" s="132"/>
      <c r="AL387" s="138"/>
      <c r="AM387" s="132"/>
      <c r="AN387" s="138"/>
      <c r="AO387" s="132"/>
      <c r="AP387" s="138"/>
      <c r="AQ387" s="132"/>
    </row>
    <row r="388" spans="2:43" s="168" customFormat="1" x14ac:dyDescent="0.4">
      <c r="B388" s="140" t="s">
        <v>3606</v>
      </c>
      <c r="C388" s="29"/>
      <c r="D388" s="131"/>
      <c r="E388" s="29"/>
      <c r="F388" s="131"/>
      <c r="G388" s="29"/>
      <c r="H388" s="131"/>
      <c r="I388" s="29"/>
      <c r="J388" s="133"/>
      <c r="K388" s="29"/>
      <c r="L388" s="131"/>
      <c r="M388" s="252"/>
      <c r="N388" s="166"/>
      <c r="O388" s="252"/>
      <c r="P388" s="166"/>
      <c r="Q388" s="29"/>
      <c r="R388" s="143"/>
      <c r="S388" s="29"/>
      <c r="T388" s="143"/>
      <c r="U388" s="29"/>
      <c r="V388" s="143"/>
      <c r="W388" s="132"/>
      <c r="X388" s="143"/>
      <c r="Y388" s="132"/>
      <c r="Z388" s="143"/>
      <c r="AA388" s="132"/>
      <c r="AB388" s="143"/>
      <c r="AC388" s="132"/>
      <c r="AD388" s="167"/>
      <c r="AE388" s="132"/>
      <c r="AF388" s="214"/>
      <c r="AG388" s="132"/>
      <c r="AH388" s="131"/>
      <c r="AI388" s="37"/>
      <c r="AJ388" s="133"/>
      <c r="AK388" s="132"/>
      <c r="AL388" s="138"/>
      <c r="AM388" s="132"/>
      <c r="AN388" s="138"/>
      <c r="AO388" s="132"/>
      <c r="AP388" s="138"/>
      <c r="AQ388" s="132"/>
    </row>
    <row r="389" spans="2:43" s="168" customFormat="1" x14ac:dyDescent="0.4">
      <c r="B389" s="140" t="s">
        <v>3607</v>
      </c>
      <c r="C389" s="29"/>
      <c r="D389" s="131"/>
      <c r="E389" s="29"/>
      <c r="F389" s="131"/>
      <c r="G389" s="29"/>
      <c r="H389" s="131"/>
      <c r="I389" s="29"/>
      <c r="J389" s="133"/>
      <c r="K389" s="29"/>
      <c r="L389" s="131"/>
      <c r="M389" s="252"/>
      <c r="N389" s="166"/>
      <c r="O389" s="252"/>
      <c r="P389" s="166"/>
      <c r="Q389" s="29"/>
      <c r="R389" s="143"/>
      <c r="S389" s="29"/>
      <c r="T389" s="143"/>
      <c r="U389" s="29"/>
      <c r="V389" s="143"/>
      <c r="W389" s="132"/>
      <c r="X389" s="143"/>
      <c r="Y389" s="132"/>
      <c r="Z389" s="143"/>
      <c r="AA389" s="132"/>
      <c r="AB389" s="143"/>
      <c r="AC389" s="132"/>
      <c r="AD389" s="167"/>
      <c r="AE389" s="132"/>
      <c r="AF389" s="214"/>
      <c r="AG389" s="132"/>
      <c r="AH389" s="131"/>
      <c r="AI389" s="37"/>
      <c r="AJ389" s="133"/>
      <c r="AK389" s="132"/>
      <c r="AL389" s="138"/>
      <c r="AM389" s="132"/>
      <c r="AN389" s="138"/>
      <c r="AO389" s="132"/>
      <c r="AP389" s="138"/>
      <c r="AQ389" s="132"/>
    </row>
    <row r="390" spans="2:43" s="168" customFormat="1" x14ac:dyDescent="0.4">
      <c r="B390" s="140" t="s">
        <v>3608</v>
      </c>
      <c r="C390" s="29"/>
      <c r="D390" s="131"/>
      <c r="E390" s="29"/>
      <c r="F390" s="131"/>
      <c r="G390" s="29"/>
      <c r="H390" s="131"/>
      <c r="I390" s="29"/>
      <c r="J390" s="133"/>
      <c r="K390" s="29"/>
      <c r="L390" s="131"/>
      <c r="M390" s="252"/>
      <c r="N390" s="166"/>
      <c r="O390" s="252"/>
      <c r="P390" s="166"/>
      <c r="Q390" s="29"/>
      <c r="R390" s="143"/>
      <c r="S390" s="29"/>
      <c r="T390" s="143"/>
      <c r="U390" s="29"/>
      <c r="V390" s="143"/>
      <c r="W390" s="132"/>
      <c r="X390" s="143"/>
      <c r="Y390" s="132"/>
      <c r="Z390" s="143"/>
      <c r="AA390" s="132"/>
      <c r="AB390" s="143"/>
      <c r="AC390" s="132"/>
      <c r="AD390" s="167"/>
      <c r="AE390" s="132"/>
      <c r="AF390" s="214"/>
      <c r="AG390" s="132"/>
      <c r="AH390" s="131"/>
      <c r="AI390" s="37"/>
      <c r="AJ390" s="133"/>
      <c r="AK390" s="132"/>
      <c r="AL390" s="138"/>
      <c r="AM390" s="132"/>
      <c r="AN390" s="138"/>
      <c r="AO390" s="132"/>
      <c r="AP390" s="138"/>
      <c r="AQ390" s="132"/>
    </row>
    <row r="391" spans="2:43" s="168" customFormat="1" x14ac:dyDescent="0.4">
      <c r="B391" s="140" t="s">
        <v>3609</v>
      </c>
      <c r="C391" s="29"/>
      <c r="D391" s="131"/>
      <c r="E391" s="29"/>
      <c r="F391" s="131"/>
      <c r="G391" s="29"/>
      <c r="H391" s="131"/>
      <c r="I391" s="29"/>
      <c r="J391" s="133"/>
      <c r="K391" s="29"/>
      <c r="L391" s="131"/>
      <c r="M391" s="252"/>
      <c r="N391" s="166"/>
      <c r="O391" s="252"/>
      <c r="P391" s="166"/>
      <c r="Q391" s="29"/>
      <c r="R391" s="143"/>
      <c r="S391" s="29"/>
      <c r="T391" s="143"/>
      <c r="U391" s="29"/>
      <c r="V391" s="143"/>
      <c r="W391" s="132"/>
      <c r="X391" s="143"/>
      <c r="Y391" s="132"/>
      <c r="Z391" s="143"/>
      <c r="AA391" s="132"/>
      <c r="AB391" s="143"/>
      <c r="AC391" s="132"/>
      <c r="AD391" s="167"/>
      <c r="AE391" s="132"/>
      <c r="AF391" s="214"/>
      <c r="AG391" s="132"/>
      <c r="AH391" s="131"/>
      <c r="AI391" s="37"/>
      <c r="AJ391" s="133"/>
      <c r="AK391" s="132"/>
      <c r="AL391" s="138"/>
      <c r="AM391" s="132"/>
      <c r="AN391" s="138"/>
      <c r="AO391" s="132"/>
      <c r="AP391" s="138"/>
      <c r="AQ391" s="132"/>
    </row>
    <row r="392" spans="2:43" s="168" customFormat="1" x14ac:dyDescent="0.4">
      <c r="B392" s="140" t="s">
        <v>3610</v>
      </c>
      <c r="C392" s="29"/>
      <c r="D392" s="131"/>
      <c r="E392" s="29"/>
      <c r="F392" s="131"/>
      <c r="G392" s="29"/>
      <c r="H392" s="131"/>
      <c r="I392" s="29"/>
      <c r="J392" s="133"/>
      <c r="K392" s="29"/>
      <c r="L392" s="131"/>
      <c r="M392" s="252"/>
      <c r="N392" s="166"/>
      <c r="O392" s="252"/>
      <c r="P392" s="166"/>
      <c r="Q392" s="29"/>
      <c r="R392" s="143"/>
      <c r="S392" s="29"/>
      <c r="T392" s="143"/>
      <c r="U392" s="29"/>
      <c r="V392" s="143"/>
      <c r="W392" s="132"/>
      <c r="X392" s="143"/>
      <c r="Y392" s="132"/>
      <c r="Z392" s="143"/>
      <c r="AA392" s="132"/>
      <c r="AB392" s="143"/>
      <c r="AC392" s="132"/>
      <c r="AD392" s="167"/>
      <c r="AE392" s="132"/>
      <c r="AF392" s="214"/>
      <c r="AG392" s="132"/>
      <c r="AH392" s="131"/>
      <c r="AI392" s="37"/>
      <c r="AJ392" s="133"/>
      <c r="AK392" s="132"/>
      <c r="AL392" s="138"/>
      <c r="AM392" s="132"/>
      <c r="AN392" s="138"/>
      <c r="AO392" s="132"/>
      <c r="AP392" s="138"/>
      <c r="AQ392" s="132"/>
    </row>
    <row r="393" spans="2:43" s="168" customFormat="1" x14ac:dyDescent="0.4">
      <c r="B393" s="140" t="s">
        <v>3611</v>
      </c>
      <c r="C393" s="29"/>
      <c r="D393" s="131"/>
      <c r="E393" s="29"/>
      <c r="F393" s="131"/>
      <c r="G393" s="29"/>
      <c r="H393" s="131"/>
      <c r="I393" s="29"/>
      <c r="J393" s="133"/>
      <c r="K393" s="29"/>
      <c r="L393" s="131"/>
      <c r="M393" s="252"/>
      <c r="N393" s="166"/>
      <c r="O393" s="252"/>
      <c r="P393" s="166"/>
      <c r="Q393" s="29"/>
      <c r="R393" s="143"/>
      <c r="S393" s="29"/>
      <c r="T393" s="143"/>
      <c r="U393" s="29"/>
      <c r="V393" s="143"/>
      <c r="W393" s="132"/>
      <c r="X393" s="143"/>
      <c r="Y393" s="132"/>
      <c r="Z393" s="143"/>
      <c r="AA393" s="132"/>
      <c r="AB393" s="143"/>
      <c r="AC393" s="132"/>
      <c r="AD393" s="167"/>
      <c r="AE393" s="132"/>
      <c r="AF393" s="214"/>
      <c r="AG393" s="132"/>
      <c r="AH393" s="131"/>
      <c r="AI393" s="37"/>
      <c r="AJ393" s="133"/>
      <c r="AK393" s="132"/>
      <c r="AL393" s="138"/>
      <c r="AM393" s="132"/>
      <c r="AN393" s="138"/>
      <c r="AO393" s="132"/>
      <c r="AP393" s="138"/>
      <c r="AQ393" s="132"/>
    </row>
    <row r="394" spans="2:43" s="168" customFormat="1" x14ac:dyDescent="0.4">
      <c r="B394" s="140" t="s">
        <v>3612</v>
      </c>
      <c r="C394" s="29"/>
      <c r="D394" s="131"/>
      <c r="E394" s="29"/>
      <c r="F394" s="131"/>
      <c r="G394" s="29"/>
      <c r="H394" s="131"/>
      <c r="I394" s="29"/>
      <c r="J394" s="133"/>
      <c r="K394" s="29"/>
      <c r="L394" s="131"/>
      <c r="M394" s="252"/>
      <c r="N394" s="166"/>
      <c r="O394" s="252"/>
      <c r="P394" s="166"/>
      <c r="Q394" s="29"/>
      <c r="R394" s="143"/>
      <c r="S394" s="29"/>
      <c r="T394" s="143"/>
      <c r="U394" s="29"/>
      <c r="V394" s="143"/>
      <c r="W394" s="132"/>
      <c r="X394" s="143"/>
      <c r="Y394" s="132"/>
      <c r="Z394" s="143"/>
      <c r="AA394" s="132"/>
      <c r="AB394" s="143"/>
      <c r="AC394" s="132"/>
      <c r="AD394" s="167"/>
      <c r="AE394" s="132"/>
      <c r="AF394" s="214"/>
      <c r="AG394" s="132"/>
      <c r="AH394" s="131"/>
      <c r="AI394" s="37"/>
      <c r="AJ394" s="133"/>
      <c r="AK394" s="132"/>
      <c r="AL394" s="138"/>
      <c r="AM394" s="132"/>
      <c r="AN394" s="138"/>
      <c r="AO394" s="132"/>
      <c r="AP394" s="138"/>
      <c r="AQ394" s="132"/>
    </row>
    <row r="395" spans="2:43" s="168" customFormat="1" x14ac:dyDescent="0.4">
      <c r="B395" s="140" t="s">
        <v>3613</v>
      </c>
      <c r="C395" s="29"/>
      <c r="D395" s="131"/>
      <c r="E395" s="29"/>
      <c r="F395" s="131"/>
      <c r="G395" s="29"/>
      <c r="H395" s="131"/>
      <c r="I395" s="29"/>
      <c r="J395" s="133"/>
      <c r="K395" s="29"/>
      <c r="L395" s="131"/>
      <c r="M395" s="252"/>
      <c r="N395" s="166"/>
      <c r="O395" s="252"/>
      <c r="P395" s="166"/>
      <c r="Q395" s="29"/>
      <c r="R395" s="143"/>
      <c r="S395" s="29"/>
      <c r="T395" s="143"/>
      <c r="U395" s="29"/>
      <c r="V395" s="143"/>
      <c r="W395" s="132"/>
      <c r="X395" s="143"/>
      <c r="Y395" s="132"/>
      <c r="Z395" s="143"/>
      <c r="AA395" s="132"/>
      <c r="AB395" s="143"/>
      <c r="AC395" s="132"/>
      <c r="AD395" s="167"/>
      <c r="AE395" s="132"/>
      <c r="AF395" s="214"/>
      <c r="AG395" s="132"/>
      <c r="AH395" s="131"/>
      <c r="AI395" s="37"/>
      <c r="AJ395" s="133"/>
      <c r="AK395" s="132"/>
      <c r="AL395" s="138"/>
      <c r="AM395" s="132"/>
      <c r="AN395" s="138"/>
      <c r="AO395" s="132"/>
      <c r="AP395" s="138"/>
      <c r="AQ395" s="132"/>
    </row>
    <row r="396" spans="2:43" s="168" customFormat="1" x14ac:dyDescent="0.4">
      <c r="B396" s="140" t="s">
        <v>3614</v>
      </c>
      <c r="C396" s="29"/>
      <c r="D396" s="131"/>
      <c r="E396" s="29"/>
      <c r="F396" s="131"/>
      <c r="G396" s="29"/>
      <c r="H396" s="131"/>
      <c r="I396" s="29"/>
      <c r="J396" s="133"/>
      <c r="K396" s="29"/>
      <c r="L396" s="131"/>
      <c r="M396" s="252"/>
      <c r="N396" s="166"/>
      <c r="O396" s="252"/>
      <c r="P396" s="166"/>
      <c r="Q396" s="29"/>
      <c r="R396" s="143"/>
      <c r="S396" s="29"/>
      <c r="T396" s="143"/>
      <c r="U396" s="29"/>
      <c r="V396" s="143"/>
      <c r="W396" s="132"/>
      <c r="X396" s="143"/>
      <c r="Y396" s="132"/>
      <c r="Z396" s="143"/>
      <c r="AA396" s="132"/>
      <c r="AB396" s="143"/>
      <c r="AC396" s="132"/>
      <c r="AD396" s="167"/>
      <c r="AE396" s="132"/>
      <c r="AF396" s="214"/>
      <c r="AG396" s="132"/>
      <c r="AH396" s="131"/>
      <c r="AI396" s="37"/>
      <c r="AJ396" s="133"/>
      <c r="AK396" s="132"/>
      <c r="AL396" s="138"/>
      <c r="AM396" s="132"/>
      <c r="AN396" s="138"/>
      <c r="AO396" s="132"/>
      <c r="AP396" s="138"/>
      <c r="AQ396" s="132"/>
    </row>
    <row r="397" spans="2:43" s="168" customFormat="1" x14ac:dyDescent="0.4">
      <c r="B397" s="140" t="s">
        <v>3615</v>
      </c>
      <c r="C397" s="29"/>
      <c r="D397" s="131"/>
      <c r="E397" s="29"/>
      <c r="F397" s="131"/>
      <c r="G397" s="29"/>
      <c r="H397" s="131"/>
      <c r="I397" s="29"/>
      <c r="J397" s="133"/>
      <c r="K397" s="29"/>
      <c r="L397" s="131"/>
      <c r="M397" s="252"/>
      <c r="N397" s="166"/>
      <c r="O397" s="252"/>
      <c r="P397" s="166"/>
      <c r="Q397" s="29"/>
      <c r="R397" s="143"/>
      <c r="S397" s="29"/>
      <c r="T397" s="143"/>
      <c r="U397" s="29"/>
      <c r="V397" s="143"/>
      <c r="W397" s="132"/>
      <c r="X397" s="143"/>
      <c r="Y397" s="132"/>
      <c r="Z397" s="143"/>
      <c r="AA397" s="132"/>
      <c r="AB397" s="143"/>
      <c r="AC397" s="132"/>
      <c r="AD397" s="167"/>
      <c r="AE397" s="132"/>
      <c r="AF397" s="214"/>
      <c r="AG397" s="132"/>
      <c r="AH397" s="131"/>
      <c r="AI397" s="37"/>
      <c r="AJ397" s="133"/>
      <c r="AK397" s="132"/>
      <c r="AL397" s="138"/>
      <c r="AM397" s="132"/>
      <c r="AN397" s="138"/>
      <c r="AO397" s="132"/>
      <c r="AP397" s="138"/>
      <c r="AQ397" s="132"/>
    </row>
    <row r="398" spans="2:43" s="168" customFormat="1" x14ac:dyDescent="0.4">
      <c r="B398" s="140" t="s">
        <v>3616</v>
      </c>
      <c r="C398" s="29"/>
      <c r="D398" s="131"/>
      <c r="E398" s="29"/>
      <c r="F398" s="131"/>
      <c r="G398" s="29"/>
      <c r="H398" s="131"/>
      <c r="I398" s="29"/>
      <c r="J398" s="133"/>
      <c r="K398" s="29"/>
      <c r="L398" s="131"/>
      <c r="M398" s="252"/>
      <c r="N398" s="166"/>
      <c r="O398" s="252"/>
      <c r="P398" s="166"/>
      <c r="Q398" s="29"/>
      <c r="R398" s="143"/>
      <c r="S398" s="29"/>
      <c r="T398" s="143"/>
      <c r="U398" s="29"/>
      <c r="V398" s="143"/>
      <c r="W398" s="132"/>
      <c r="X398" s="143"/>
      <c r="Y398" s="132"/>
      <c r="Z398" s="143"/>
      <c r="AA398" s="132"/>
      <c r="AB398" s="143"/>
      <c r="AC398" s="132"/>
      <c r="AD398" s="167"/>
      <c r="AE398" s="132"/>
      <c r="AF398" s="214"/>
      <c r="AG398" s="132"/>
      <c r="AH398" s="131"/>
      <c r="AI398" s="37"/>
      <c r="AJ398" s="133"/>
      <c r="AK398" s="132"/>
      <c r="AL398" s="138"/>
      <c r="AM398" s="132"/>
      <c r="AN398" s="138"/>
      <c r="AO398" s="132"/>
      <c r="AP398" s="138"/>
      <c r="AQ398" s="132"/>
    </row>
    <row r="399" spans="2:43" s="168" customFormat="1" x14ac:dyDescent="0.4">
      <c r="B399" s="140" t="s">
        <v>3617</v>
      </c>
      <c r="C399" s="29"/>
      <c r="D399" s="131"/>
      <c r="E399" s="29"/>
      <c r="F399" s="131"/>
      <c r="G399" s="29"/>
      <c r="H399" s="131"/>
      <c r="I399" s="29"/>
      <c r="J399" s="133"/>
      <c r="K399" s="29"/>
      <c r="L399" s="131"/>
      <c r="M399" s="252"/>
      <c r="N399" s="166"/>
      <c r="O399" s="252"/>
      <c r="P399" s="166"/>
      <c r="Q399" s="29"/>
      <c r="R399" s="143"/>
      <c r="S399" s="29"/>
      <c r="T399" s="143"/>
      <c r="U399" s="29"/>
      <c r="V399" s="143"/>
      <c r="W399" s="132"/>
      <c r="X399" s="143"/>
      <c r="Y399" s="132"/>
      <c r="Z399" s="143"/>
      <c r="AA399" s="132"/>
      <c r="AB399" s="143"/>
      <c r="AC399" s="132"/>
      <c r="AD399" s="167"/>
      <c r="AE399" s="132"/>
      <c r="AF399" s="214"/>
      <c r="AG399" s="132"/>
      <c r="AH399" s="131"/>
      <c r="AI399" s="37"/>
      <c r="AJ399" s="133"/>
      <c r="AK399" s="132"/>
      <c r="AL399" s="138"/>
      <c r="AM399" s="132"/>
      <c r="AN399" s="138"/>
      <c r="AO399" s="132"/>
      <c r="AP399" s="138"/>
      <c r="AQ399" s="132"/>
    </row>
    <row r="400" spans="2:43" s="168" customFormat="1" x14ac:dyDescent="0.4">
      <c r="B400" s="140" t="s">
        <v>3618</v>
      </c>
      <c r="C400" s="29"/>
      <c r="D400" s="131"/>
      <c r="E400" s="29"/>
      <c r="F400" s="131"/>
      <c r="G400" s="29"/>
      <c r="H400" s="131"/>
      <c r="I400" s="29"/>
      <c r="J400" s="133"/>
      <c r="K400" s="29"/>
      <c r="L400" s="131"/>
      <c r="M400" s="252"/>
      <c r="N400" s="166"/>
      <c r="O400" s="252"/>
      <c r="P400" s="166"/>
      <c r="Q400" s="29"/>
      <c r="R400" s="143"/>
      <c r="S400" s="29"/>
      <c r="T400" s="143"/>
      <c r="U400" s="29"/>
      <c r="V400" s="143"/>
      <c r="W400" s="132"/>
      <c r="X400" s="143"/>
      <c r="Y400" s="132"/>
      <c r="Z400" s="143"/>
      <c r="AA400" s="132"/>
      <c r="AB400" s="143"/>
      <c r="AC400" s="132"/>
      <c r="AD400" s="167"/>
      <c r="AE400" s="132"/>
      <c r="AF400" s="214"/>
      <c r="AG400" s="132"/>
      <c r="AH400" s="131"/>
      <c r="AI400" s="37"/>
      <c r="AJ400" s="133"/>
      <c r="AK400" s="132"/>
      <c r="AL400" s="138"/>
      <c r="AM400" s="132"/>
      <c r="AN400" s="138"/>
      <c r="AO400" s="132"/>
      <c r="AP400" s="138"/>
      <c r="AQ400" s="132"/>
    </row>
    <row r="401" spans="2:43" s="168" customFormat="1" x14ac:dyDescent="0.4">
      <c r="B401" s="140" t="s">
        <v>3619</v>
      </c>
      <c r="C401" s="29"/>
      <c r="D401" s="131"/>
      <c r="E401" s="29"/>
      <c r="F401" s="131"/>
      <c r="G401" s="29"/>
      <c r="H401" s="131"/>
      <c r="I401" s="29"/>
      <c r="J401" s="133"/>
      <c r="K401" s="29"/>
      <c r="L401" s="131"/>
      <c r="M401" s="252"/>
      <c r="N401" s="166"/>
      <c r="O401" s="252"/>
      <c r="P401" s="166"/>
      <c r="Q401" s="29"/>
      <c r="R401" s="143"/>
      <c r="S401" s="29"/>
      <c r="T401" s="143"/>
      <c r="U401" s="29"/>
      <c r="V401" s="143"/>
      <c r="W401" s="132"/>
      <c r="X401" s="143"/>
      <c r="Y401" s="132"/>
      <c r="Z401" s="143"/>
      <c r="AA401" s="132"/>
      <c r="AB401" s="143"/>
      <c r="AC401" s="132"/>
      <c r="AD401" s="167"/>
      <c r="AE401" s="132"/>
      <c r="AF401" s="214"/>
      <c r="AG401" s="132"/>
      <c r="AH401" s="131"/>
      <c r="AI401" s="37"/>
      <c r="AJ401" s="133"/>
      <c r="AK401" s="132"/>
      <c r="AL401" s="138"/>
      <c r="AM401" s="132"/>
      <c r="AN401" s="138"/>
      <c r="AO401" s="132"/>
      <c r="AP401" s="138"/>
      <c r="AQ401" s="132"/>
    </row>
    <row r="402" spans="2:43" s="168" customFormat="1" x14ac:dyDescent="0.4">
      <c r="B402" s="140" t="s">
        <v>3620</v>
      </c>
      <c r="C402" s="29"/>
      <c r="D402" s="131"/>
      <c r="E402" s="29"/>
      <c r="F402" s="131"/>
      <c r="G402" s="29"/>
      <c r="H402" s="131"/>
      <c r="I402" s="29"/>
      <c r="J402" s="133"/>
      <c r="K402" s="29"/>
      <c r="L402" s="131"/>
      <c r="M402" s="252"/>
      <c r="N402" s="166"/>
      <c r="O402" s="252"/>
      <c r="P402" s="166"/>
      <c r="Q402" s="29"/>
      <c r="R402" s="143"/>
      <c r="S402" s="29"/>
      <c r="T402" s="143"/>
      <c r="U402" s="29"/>
      <c r="V402" s="143"/>
      <c r="W402" s="132"/>
      <c r="X402" s="143"/>
      <c r="Y402" s="132"/>
      <c r="Z402" s="143"/>
      <c r="AA402" s="132"/>
      <c r="AB402" s="143"/>
      <c r="AC402" s="132"/>
      <c r="AD402" s="167"/>
      <c r="AE402" s="132"/>
      <c r="AF402" s="214"/>
      <c r="AG402" s="132"/>
      <c r="AH402" s="131"/>
      <c r="AI402" s="37"/>
      <c r="AJ402" s="133"/>
      <c r="AK402" s="132"/>
      <c r="AL402" s="138"/>
      <c r="AM402" s="132"/>
      <c r="AN402" s="138"/>
      <c r="AO402" s="132"/>
      <c r="AP402" s="138"/>
      <c r="AQ402" s="132"/>
    </row>
    <row r="403" spans="2:43" s="168" customFormat="1" x14ac:dyDescent="0.4">
      <c r="B403" s="140" t="s">
        <v>3621</v>
      </c>
      <c r="C403" s="29"/>
      <c r="D403" s="131"/>
      <c r="E403" s="29"/>
      <c r="F403" s="131"/>
      <c r="G403" s="29"/>
      <c r="H403" s="131"/>
      <c r="I403" s="29"/>
      <c r="J403" s="133"/>
      <c r="K403" s="29"/>
      <c r="L403" s="131"/>
      <c r="M403" s="252"/>
      <c r="N403" s="166"/>
      <c r="O403" s="252"/>
      <c r="P403" s="166"/>
      <c r="Q403" s="29"/>
      <c r="R403" s="143"/>
      <c r="S403" s="29"/>
      <c r="T403" s="143"/>
      <c r="U403" s="29"/>
      <c r="V403" s="143"/>
      <c r="W403" s="132"/>
      <c r="X403" s="143"/>
      <c r="Y403" s="132"/>
      <c r="Z403" s="143"/>
      <c r="AA403" s="132"/>
      <c r="AB403" s="143"/>
      <c r="AC403" s="132"/>
      <c r="AD403" s="167"/>
      <c r="AE403" s="132"/>
      <c r="AF403" s="214"/>
      <c r="AG403" s="132"/>
      <c r="AH403" s="131"/>
      <c r="AI403" s="37"/>
      <c r="AJ403" s="133"/>
      <c r="AK403" s="132"/>
      <c r="AL403" s="138"/>
      <c r="AM403" s="132"/>
      <c r="AN403" s="138"/>
      <c r="AO403" s="132"/>
      <c r="AP403" s="138"/>
      <c r="AQ403" s="132"/>
    </row>
    <row r="404" spans="2:43" s="168" customFormat="1" x14ac:dyDescent="0.4">
      <c r="B404" s="140" t="s">
        <v>3622</v>
      </c>
      <c r="C404" s="29"/>
      <c r="D404" s="131"/>
      <c r="E404" s="29"/>
      <c r="F404" s="131"/>
      <c r="G404" s="29"/>
      <c r="H404" s="131"/>
      <c r="I404" s="29"/>
      <c r="J404" s="133"/>
      <c r="K404" s="29"/>
      <c r="L404" s="131"/>
      <c r="M404" s="252"/>
      <c r="N404" s="166"/>
      <c r="O404" s="252"/>
      <c r="P404" s="166"/>
      <c r="Q404" s="29"/>
      <c r="R404" s="143"/>
      <c r="S404" s="29"/>
      <c r="T404" s="143"/>
      <c r="U404" s="29"/>
      <c r="V404" s="143"/>
      <c r="W404" s="132"/>
      <c r="X404" s="143"/>
      <c r="Y404" s="132"/>
      <c r="Z404" s="143"/>
      <c r="AA404" s="132"/>
      <c r="AB404" s="143"/>
      <c r="AC404" s="132"/>
      <c r="AD404" s="167"/>
      <c r="AE404" s="132"/>
      <c r="AF404" s="214"/>
      <c r="AG404" s="132"/>
      <c r="AH404" s="131"/>
      <c r="AI404" s="37"/>
      <c r="AJ404" s="133"/>
      <c r="AK404" s="132"/>
      <c r="AL404" s="138"/>
      <c r="AM404" s="132"/>
      <c r="AN404" s="138"/>
      <c r="AO404" s="132"/>
      <c r="AP404" s="138"/>
      <c r="AQ404" s="132"/>
    </row>
    <row r="405" spans="2:43" s="168" customFormat="1" x14ac:dyDescent="0.4">
      <c r="B405" s="140" t="s">
        <v>3623</v>
      </c>
      <c r="C405" s="29"/>
      <c r="D405" s="131"/>
      <c r="E405" s="29"/>
      <c r="F405" s="131"/>
      <c r="G405" s="29"/>
      <c r="H405" s="131"/>
      <c r="I405" s="29"/>
      <c r="J405" s="133"/>
      <c r="K405" s="29"/>
      <c r="L405" s="131"/>
      <c r="M405" s="252"/>
      <c r="N405" s="166"/>
      <c r="O405" s="252"/>
      <c r="P405" s="166"/>
      <c r="Q405" s="29"/>
      <c r="R405" s="143"/>
      <c r="S405" s="29"/>
      <c r="T405" s="143"/>
      <c r="U405" s="29"/>
      <c r="V405" s="143"/>
      <c r="W405" s="132"/>
      <c r="X405" s="143"/>
      <c r="Y405" s="132"/>
      <c r="Z405" s="143"/>
      <c r="AA405" s="132"/>
      <c r="AB405" s="143"/>
      <c r="AC405" s="132"/>
      <c r="AD405" s="167"/>
      <c r="AE405" s="132"/>
      <c r="AF405" s="214"/>
      <c r="AG405" s="132"/>
      <c r="AH405" s="131"/>
      <c r="AI405" s="37"/>
      <c r="AJ405" s="133"/>
      <c r="AK405" s="132"/>
      <c r="AL405" s="138"/>
      <c r="AM405" s="132"/>
      <c r="AN405" s="138"/>
      <c r="AO405" s="132"/>
      <c r="AP405" s="138"/>
      <c r="AQ405" s="132"/>
    </row>
    <row r="406" spans="2:43" s="168" customFormat="1" x14ac:dyDescent="0.4">
      <c r="B406" s="140" t="s">
        <v>3624</v>
      </c>
      <c r="C406" s="29"/>
      <c r="D406" s="131"/>
      <c r="E406" s="29"/>
      <c r="F406" s="131"/>
      <c r="G406" s="29"/>
      <c r="H406" s="131"/>
      <c r="I406" s="29"/>
      <c r="J406" s="133"/>
      <c r="K406" s="29"/>
      <c r="L406" s="131"/>
      <c r="M406" s="252"/>
      <c r="N406" s="166"/>
      <c r="O406" s="252"/>
      <c r="P406" s="166"/>
      <c r="Q406" s="29"/>
      <c r="R406" s="143"/>
      <c r="S406" s="29"/>
      <c r="T406" s="143"/>
      <c r="U406" s="29"/>
      <c r="V406" s="143"/>
      <c r="W406" s="132"/>
      <c r="X406" s="143"/>
      <c r="Y406" s="132"/>
      <c r="Z406" s="143"/>
      <c r="AA406" s="132"/>
      <c r="AB406" s="143"/>
      <c r="AC406" s="132"/>
      <c r="AD406" s="167"/>
      <c r="AE406" s="132"/>
      <c r="AF406" s="214"/>
      <c r="AG406" s="132"/>
      <c r="AH406" s="131"/>
      <c r="AI406" s="37"/>
      <c r="AJ406" s="133"/>
      <c r="AK406" s="132"/>
      <c r="AL406" s="138"/>
      <c r="AM406" s="132"/>
      <c r="AN406" s="138"/>
      <c r="AO406" s="132"/>
      <c r="AP406" s="138"/>
      <c r="AQ406" s="132"/>
    </row>
    <row r="407" spans="2:43" s="168" customFormat="1" x14ac:dyDescent="0.4">
      <c r="B407" s="140" t="s">
        <v>3625</v>
      </c>
      <c r="C407" s="29"/>
      <c r="D407" s="131"/>
      <c r="E407" s="29"/>
      <c r="F407" s="131"/>
      <c r="G407" s="29"/>
      <c r="H407" s="131"/>
      <c r="I407" s="29"/>
      <c r="J407" s="133"/>
      <c r="K407" s="29"/>
      <c r="L407" s="131"/>
      <c r="M407" s="252"/>
      <c r="N407" s="166"/>
      <c r="O407" s="252"/>
      <c r="P407" s="166"/>
      <c r="Q407" s="29"/>
      <c r="R407" s="143"/>
      <c r="S407" s="29"/>
      <c r="T407" s="143"/>
      <c r="U407" s="29"/>
      <c r="V407" s="143"/>
      <c r="W407" s="132"/>
      <c r="X407" s="143"/>
      <c r="Y407" s="132"/>
      <c r="Z407" s="143"/>
      <c r="AA407" s="132"/>
      <c r="AB407" s="143"/>
      <c r="AC407" s="132"/>
      <c r="AD407" s="167"/>
      <c r="AE407" s="132"/>
      <c r="AF407" s="214"/>
      <c r="AG407" s="132"/>
      <c r="AH407" s="131"/>
      <c r="AI407" s="37"/>
      <c r="AJ407" s="133"/>
      <c r="AK407" s="132"/>
      <c r="AL407" s="138"/>
      <c r="AM407" s="132"/>
      <c r="AN407" s="138"/>
      <c r="AO407" s="132"/>
      <c r="AP407" s="138"/>
      <c r="AQ407" s="132"/>
    </row>
    <row r="408" spans="2:43" s="168" customFormat="1" x14ac:dyDescent="0.4">
      <c r="B408" s="140" t="s">
        <v>3626</v>
      </c>
      <c r="C408" s="29"/>
      <c r="D408" s="131"/>
      <c r="E408" s="29"/>
      <c r="F408" s="131"/>
      <c r="G408" s="29"/>
      <c r="H408" s="131"/>
      <c r="I408" s="29"/>
      <c r="J408" s="133"/>
      <c r="K408" s="29"/>
      <c r="L408" s="131"/>
      <c r="M408" s="252"/>
      <c r="N408" s="166"/>
      <c r="O408" s="252"/>
      <c r="P408" s="166"/>
      <c r="Q408" s="29"/>
      <c r="R408" s="143"/>
      <c r="S408" s="29"/>
      <c r="T408" s="143"/>
      <c r="U408" s="29"/>
      <c r="V408" s="143"/>
      <c r="W408" s="132"/>
      <c r="X408" s="143"/>
      <c r="Y408" s="132"/>
      <c r="Z408" s="143"/>
      <c r="AA408" s="132"/>
      <c r="AB408" s="143"/>
      <c r="AC408" s="132"/>
      <c r="AD408" s="167"/>
      <c r="AE408" s="132"/>
      <c r="AF408" s="214"/>
      <c r="AG408" s="132"/>
      <c r="AH408" s="131"/>
      <c r="AI408" s="37"/>
      <c r="AJ408" s="133"/>
      <c r="AK408" s="132"/>
      <c r="AL408" s="138"/>
      <c r="AM408" s="132"/>
      <c r="AN408" s="138"/>
      <c r="AO408" s="132"/>
      <c r="AP408" s="138"/>
      <c r="AQ408" s="132"/>
    </row>
    <row r="409" spans="2:43" s="168" customFormat="1" x14ac:dyDescent="0.4">
      <c r="B409" s="140" t="s">
        <v>3627</v>
      </c>
      <c r="C409" s="29"/>
      <c r="D409" s="131"/>
      <c r="E409" s="29"/>
      <c r="F409" s="131"/>
      <c r="G409" s="29"/>
      <c r="H409" s="131"/>
      <c r="I409" s="29"/>
      <c r="J409" s="133"/>
      <c r="K409" s="29"/>
      <c r="L409" s="131"/>
      <c r="M409" s="252"/>
      <c r="N409" s="166"/>
      <c r="O409" s="252"/>
      <c r="P409" s="166"/>
      <c r="Q409" s="29"/>
      <c r="R409" s="143"/>
      <c r="S409" s="29"/>
      <c r="T409" s="143"/>
      <c r="U409" s="29"/>
      <c r="V409" s="143"/>
      <c r="W409" s="132"/>
      <c r="X409" s="143"/>
      <c r="Y409" s="132"/>
      <c r="Z409" s="143"/>
      <c r="AA409" s="132"/>
      <c r="AB409" s="143"/>
      <c r="AC409" s="132"/>
      <c r="AD409" s="167"/>
      <c r="AE409" s="132"/>
      <c r="AF409" s="214"/>
      <c r="AG409" s="132"/>
      <c r="AH409" s="131"/>
      <c r="AI409" s="37"/>
      <c r="AJ409" s="133"/>
      <c r="AK409" s="132"/>
      <c r="AL409" s="138"/>
      <c r="AM409" s="132"/>
      <c r="AN409" s="138"/>
      <c r="AO409" s="132"/>
      <c r="AP409" s="138"/>
      <c r="AQ409" s="132"/>
    </row>
    <row r="410" spans="2:43" s="168" customFormat="1" x14ac:dyDescent="0.4">
      <c r="B410" s="140" t="s">
        <v>3628</v>
      </c>
      <c r="C410" s="29"/>
      <c r="D410" s="131"/>
      <c r="E410" s="29"/>
      <c r="F410" s="131"/>
      <c r="G410" s="29"/>
      <c r="H410" s="131"/>
      <c r="I410" s="29"/>
      <c r="J410" s="133"/>
      <c r="K410" s="29"/>
      <c r="L410" s="131"/>
      <c r="M410" s="252"/>
      <c r="N410" s="166"/>
      <c r="O410" s="252"/>
      <c r="P410" s="166"/>
      <c r="Q410" s="29"/>
      <c r="R410" s="143"/>
      <c r="S410" s="29"/>
      <c r="T410" s="143"/>
      <c r="U410" s="29"/>
      <c r="V410" s="143"/>
      <c r="W410" s="132"/>
      <c r="X410" s="143"/>
      <c r="Y410" s="132"/>
      <c r="Z410" s="143"/>
      <c r="AA410" s="132"/>
      <c r="AB410" s="143"/>
      <c r="AC410" s="132"/>
      <c r="AD410" s="167"/>
      <c r="AE410" s="132"/>
      <c r="AF410" s="214"/>
      <c r="AG410" s="132"/>
      <c r="AH410" s="131"/>
      <c r="AI410" s="37"/>
      <c r="AJ410" s="133"/>
      <c r="AK410" s="132"/>
      <c r="AL410" s="138"/>
      <c r="AM410" s="132"/>
      <c r="AN410" s="138"/>
      <c r="AO410" s="132"/>
      <c r="AP410" s="138"/>
      <c r="AQ410" s="132"/>
    </row>
    <row r="411" spans="2:43" s="168" customFormat="1" x14ac:dyDescent="0.4">
      <c r="B411" s="140" t="s">
        <v>3629</v>
      </c>
      <c r="C411" s="29"/>
      <c r="D411" s="131"/>
      <c r="E411" s="29"/>
      <c r="F411" s="131"/>
      <c r="G411" s="29"/>
      <c r="H411" s="131"/>
      <c r="I411" s="29"/>
      <c r="J411" s="133"/>
      <c r="K411" s="29"/>
      <c r="L411" s="131"/>
      <c r="M411" s="252"/>
      <c r="N411" s="166"/>
      <c r="O411" s="252"/>
      <c r="P411" s="166"/>
      <c r="Q411" s="29"/>
      <c r="R411" s="143"/>
      <c r="S411" s="29"/>
      <c r="T411" s="143"/>
      <c r="U411" s="29"/>
      <c r="V411" s="143"/>
      <c r="W411" s="132"/>
      <c r="X411" s="143"/>
      <c r="Y411" s="132"/>
      <c r="Z411" s="143"/>
      <c r="AA411" s="132"/>
      <c r="AB411" s="143"/>
      <c r="AC411" s="132"/>
      <c r="AD411" s="167"/>
      <c r="AE411" s="132"/>
      <c r="AF411" s="214"/>
      <c r="AG411" s="132"/>
      <c r="AH411" s="131"/>
      <c r="AI411" s="37"/>
      <c r="AJ411" s="133"/>
      <c r="AK411" s="132"/>
      <c r="AL411" s="138"/>
      <c r="AM411" s="132"/>
      <c r="AN411" s="138"/>
      <c r="AO411" s="132"/>
      <c r="AP411" s="138"/>
      <c r="AQ411" s="132"/>
    </row>
    <row r="412" spans="2:43" s="168" customFormat="1" x14ac:dyDescent="0.4">
      <c r="B412" s="140" t="s">
        <v>3630</v>
      </c>
      <c r="C412" s="29"/>
      <c r="D412" s="131"/>
      <c r="E412" s="29"/>
      <c r="F412" s="131"/>
      <c r="G412" s="29"/>
      <c r="H412" s="131"/>
      <c r="I412" s="29"/>
      <c r="J412" s="133"/>
      <c r="K412" s="29"/>
      <c r="L412" s="131"/>
      <c r="M412" s="252"/>
      <c r="N412" s="166"/>
      <c r="O412" s="252"/>
      <c r="P412" s="166"/>
      <c r="Q412" s="29"/>
      <c r="R412" s="143"/>
      <c r="S412" s="29"/>
      <c r="T412" s="143"/>
      <c r="U412" s="29"/>
      <c r="V412" s="143"/>
      <c r="W412" s="132"/>
      <c r="X412" s="143"/>
      <c r="Y412" s="132"/>
      <c r="Z412" s="143"/>
      <c r="AA412" s="132"/>
      <c r="AB412" s="143"/>
      <c r="AC412" s="132"/>
      <c r="AD412" s="167"/>
      <c r="AE412" s="132"/>
      <c r="AF412" s="214"/>
      <c r="AG412" s="132"/>
      <c r="AH412" s="131"/>
      <c r="AI412" s="37"/>
      <c r="AJ412" s="133"/>
      <c r="AK412" s="132"/>
      <c r="AL412" s="138"/>
      <c r="AM412" s="132"/>
      <c r="AN412" s="138"/>
      <c r="AO412" s="132"/>
      <c r="AP412" s="138"/>
      <c r="AQ412" s="132"/>
    </row>
    <row r="413" spans="2:43" s="168" customFormat="1" x14ac:dyDescent="0.4">
      <c r="B413" s="140" t="s">
        <v>3631</v>
      </c>
      <c r="C413" s="29"/>
      <c r="D413" s="131"/>
      <c r="E413" s="29"/>
      <c r="F413" s="131"/>
      <c r="G413" s="29"/>
      <c r="H413" s="131"/>
      <c r="I413" s="29"/>
      <c r="J413" s="133"/>
      <c r="K413" s="29"/>
      <c r="L413" s="131"/>
      <c r="M413" s="252"/>
      <c r="N413" s="166"/>
      <c r="O413" s="252"/>
      <c r="P413" s="166"/>
      <c r="Q413" s="29"/>
      <c r="R413" s="143"/>
      <c r="S413" s="29"/>
      <c r="T413" s="143"/>
      <c r="U413" s="29"/>
      <c r="V413" s="143"/>
      <c r="W413" s="132"/>
      <c r="X413" s="143"/>
      <c r="Y413" s="132"/>
      <c r="Z413" s="143"/>
      <c r="AA413" s="132"/>
      <c r="AB413" s="143"/>
      <c r="AC413" s="132"/>
      <c r="AD413" s="167"/>
      <c r="AE413" s="132"/>
      <c r="AF413" s="214"/>
      <c r="AG413" s="132"/>
      <c r="AH413" s="131"/>
      <c r="AI413" s="37"/>
      <c r="AJ413" s="133"/>
      <c r="AK413" s="132"/>
      <c r="AL413" s="138"/>
      <c r="AM413" s="132"/>
      <c r="AN413" s="138"/>
      <c r="AO413" s="132"/>
      <c r="AP413" s="138"/>
      <c r="AQ413" s="132"/>
    </row>
    <row r="414" spans="2:43" s="168" customFormat="1" x14ac:dyDescent="0.4">
      <c r="B414" s="140" t="s">
        <v>3632</v>
      </c>
      <c r="C414" s="29"/>
      <c r="D414" s="131"/>
      <c r="E414" s="29"/>
      <c r="F414" s="131"/>
      <c r="G414" s="29"/>
      <c r="H414" s="131"/>
      <c r="I414" s="29"/>
      <c r="J414" s="133"/>
      <c r="K414" s="29"/>
      <c r="L414" s="131"/>
      <c r="M414" s="252"/>
      <c r="N414" s="166"/>
      <c r="O414" s="252"/>
      <c r="P414" s="166"/>
      <c r="Q414" s="29"/>
      <c r="R414" s="143"/>
      <c r="S414" s="29"/>
      <c r="T414" s="143"/>
      <c r="U414" s="29"/>
      <c r="V414" s="143"/>
      <c r="W414" s="132"/>
      <c r="X414" s="143"/>
      <c r="Y414" s="132"/>
      <c r="Z414" s="143"/>
      <c r="AA414" s="132"/>
      <c r="AB414" s="143"/>
      <c r="AC414" s="132"/>
      <c r="AD414" s="167"/>
      <c r="AE414" s="132"/>
      <c r="AF414" s="214"/>
      <c r="AG414" s="132"/>
      <c r="AH414" s="131"/>
      <c r="AI414" s="37"/>
      <c r="AJ414" s="133"/>
      <c r="AK414" s="132"/>
      <c r="AL414" s="138"/>
      <c r="AM414" s="132"/>
      <c r="AN414" s="138"/>
      <c r="AO414" s="132"/>
      <c r="AP414" s="138"/>
      <c r="AQ414" s="132"/>
    </row>
    <row r="415" spans="2:43" s="168" customFormat="1" x14ac:dyDescent="0.4">
      <c r="B415" s="140" t="s">
        <v>3633</v>
      </c>
      <c r="C415" s="29"/>
      <c r="D415" s="131"/>
      <c r="E415" s="29"/>
      <c r="F415" s="131"/>
      <c r="G415" s="29"/>
      <c r="H415" s="131"/>
      <c r="I415" s="29"/>
      <c r="J415" s="133"/>
      <c r="K415" s="29"/>
      <c r="L415" s="131"/>
      <c r="M415" s="252"/>
      <c r="N415" s="166"/>
      <c r="O415" s="252"/>
      <c r="P415" s="166"/>
      <c r="Q415" s="29"/>
      <c r="R415" s="143"/>
      <c r="S415" s="29"/>
      <c r="T415" s="143"/>
      <c r="U415" s="29"/>
      <c r="V415" s="143"/>
      <c r="W415" s="132"/>
      <c r="X415" s="143"/>
      <c r="Y415" s="132"/>
      <c r="Z415" s="143"/>
      <c r="AA415" s="132"/>
      <c r="AB415" s="143"/>
      <c r="AC415" s="132"/>
      <c r="AD415" s="167"/>
      <c r="AE415" s="132"/>
      <c r="AF415" s="214"/>
      <c r="AG415" s="132"/>
      <c r="AH415" s="131"/>
      <c r="AI415" s="37"/>
      <c r="AJ415" s="133"/>
      <c r="AK415" s="132"/>
      <c r="AL415" s="138"/>
      <c r="AM415" s="132"/>
      <c r="AN415" s="138"/>
      <c r="AO415" s="132"/>
      <c r="AP415" s="138"/>
      <c r="AQ415" s="132"/>
    </row>
    <row r="416" spans="2:43" s="168" customFormat="1" x14ac:dyDescent="0.4">
      <c r="B416" s="140" t="s">
        <v>3634</v>
      </c>
      <c r="C416" s="29"/>
      <c r="D416" s="131"/>
      <c r="E416" s="29"/>
      <c r="F416" s="131"/>
      <c r="G416" s="29"/>
      <c r="H416" s="131"/>
      <c r="I416" s="29"/>
      <c r="J416" s="133"/>
      <c r="K416" s="29"/>
      <c r="L416" s="131"/>
      <c r="M416" s="252"/>
      <c r="N416" s="166"/>
      <c r="O416" s="252"/>
      <c r="P416" s="166"/>
      <c r="Q416" s="29"/>
      <c r="R416" s="143"/>
      <c r="S416" s="29"/>
      <c r="T416" s="143"/>
      <c r="U416" s="29"/>
      <c r="V416" s="143"/>
      <c r="W416" s="132"/>
      <c r="X416" s="143"/>
      <c r="Y416" s="132"/>
      <c r="Z416" s="143"/>
      <c r="AA416" s="132"/>
      <c r="AB416" s="143"/>
      <c r="AC416" s="132"/>
      <c r="AD416" s="167"/>
      <c r="AE416" s="132"/>
      <c r="AF416" s="214"/>
      <c r="AG416" s="132"/>
      <c r="AH416" s="131"/>
      <c r="AI416" s="37"/>
      <c r="AJ416" s="133"/>
      <c r="AK416" s="132"/>
      <c r="AL416" s="138"/>
      <c r="AM416" s="132"/>
      <c r="AN416" s="138"/>
      <c r="AO416" s="132"/>
      <c r="AP416" s="138"/>
      <c r="AQ416" s="132"/>
    </row>
    <row r="417" spans="2:43" s="168" customFormat="1" x14ac:dyDescent="0.4">
      <c r="B417" s="140" t="s">
        <v>3635</v>
      </c>
      <c r="C417" s="29"/>
      <c r="D417" s="131"/>
      <c r="E417" s="29"/>
      <c r="F417" s="131"/>
      <c r="G417" s="29"/>
      <c r="H417" s="131"/>
      <c r="I417" s="29"/>
      <c r="J417" s="133"/>
      <c r="K417" s="29"/>
      <c r="L417" s="131"/>
      <c r="M417" s="252"/>
      <c r="N417" s="166"/>
      <c r="O417" s="252"/>
      <c r="P417" s="166"/>
      <c r="Q417" s="29"/>
      <c r="R417" s="143"/>
      <c r="S417" s="29"/>
      <c r="T417" s="143"/>
      <c r="U417" s="29"/>
      <c r="V417" s="143"/>
      <c r="W417" s="132"/>
      <c r="X417" s="143"/>
      <c r="Y417" s="132"/>
      <c r="Z417" s="143"/>
      <c r="AA417" s="132"/>
      <c r="AB417" s="143"/>
      <c r="AC417" s="132"/>
      <c r="AD417" s="167"/>
      <c r="AE417" s="132"/>
      <c r="AF417" s="214"/>
      <c r="AG417" s="132"/>
      <c r="AH417" s="131"/>
      <c r="AI417" s="37"/>
      <c r="AJ417" s="133"/>
      <c r="AK417" s="132"/>
      <c r="AL417" s="138"/>
      <c r="AM417" s="132"/>
      <c r="AN417" s="138"/>
      <c r="AO417" s="132"/>
      <c r="AP417" s="138"/>
      <c r="AQ417" s="132"/>
    </row>
    <row r="418" spans="2:43" s="168" customFormat="1" x14ac:dyDescent="0.4">
      <c r="B418" s="140" t="s">
        <v>3636</v>
      </c>
      <c r="C418" s="29"/>
      <c r="D418" s="131"/>
      <c r="E418" s="29"/>
      <c r="F418" s="131"/>
      <c r="G418" s="29"/>
      <c r="H418" s="131"/>
      <c r="I418" s="29"/>
      <c r="J418" s="133"/>
      <c r="K418" s="29"/>
      <c r="L418" s="131"/>
      <c r="M418" s="252"/>
      <c r="N418" s="166"/>
      <c r="O418" s="252"/>
      <c r="P418" s="166"/>
      <c r="Q418" s="29"/>
      <c r="R418" s="143"/>
      <c r="S418" s="29"/>
      <c r="T418" s="143"/>
      <c r="U418" s="29"/>
      <c r="V418" s="143"/>
      <c r="W418" s="132"/>
      <c r="X418" s="143"/>
      <c r="Y418" s="132"/>
      <c r="Z418" s="143"/>
      <c r="AA418" s="132"/>
      <c r="AB418" s="143"/>
      <c r="AC418" s="132"/>
      <c r="AD418" s="167"/>
      <c r="AE418" s="132"/>
      <c r="AF418" s="214"/>
      <c r="AG418" s="132"/>
      <c r="AH418" s="131"/>
      <c r="AI418" s="37"/>
      <c r="AJ418" s="133"/>
      <c r="AK418" s="132"/>
      <c r="AL418" s="138"/>
      <c r="AM418" s="132"/>
      <c r="AN418" s="138"/>
      <c r="AO418" s="132"/>
      <c r="AP418" s="138"/>
      <c r="AQ418" s="132"/>
    </row>
    <row r="419" spans="2:43" s="168" customFormat="1" x14ac:dyDescent="0.4">
      <c r="B419" s="140" t="s">
        <v>3637</v>
      </c>
      <c r="C419" s="29"/>
      <c r="D419" s="131"/>
      <c r="E419" s="29"/>
      <c r="F419" s="131"/>
      <c r="G419" s="29"/>
      <c r="H419" s="131"/>
      <c r="I419" s="29"/>
      <c r="J419" s="133"/>
      <c r="K419" s="29"/>
      <c r="L419" s="131"/>
      <c r="M419" s="252"/>
      <c r="N419" s="166"/>
      <c r="O419" s="252"/>
      <c r="P419" s="166"/>
      <c r="Q419" s="29"/>
      <c r="R419" s="143"/>
      <c r="S419" s="29"/>
      <c r="T419" s="143"/>
      <c r="U419" s="29"/>
      <c r="V419" s="143"/>
      <c r="W419" s="132"/>
      <c r="X419" s="143"/>
      <c r="Y419" s="132"/>
      <c r="Z419" s="143"/>
      <c r="AA419" s="132"/>
      <c r="AB419" s="143"/>
      <c r="AC419" s="132"/>
      <c r="AD419" s="167"/>
      <c r="AE419" s="132"/>
      <c r="AF419" s="214"/>
      <c r="AG419" s="132"/>
      <c r="AH419" s="131"/>
      <c r="AI419" s="37"/>
      <c r="AJ419" s="133"/>
      <c r="AK419" s="132"/>
      <c r="AL419" s="138"/>
      <c r="AM419" s="132"/>
      <c r="AN419" s="138"/>
      <c r="AO419" s="132"/>
      <c r="AP419" s="138"/>
      <c r="AQ419" s="132"/>
    </row>
    <row r="420" spans="2:43" s="168" customFormat="1" x14ac:dyDescent="0.4">
      <c r="B420" s="140" t="s">
        <v>3638</v>
      </c>
      <c r="C420" s="29"/>
      <c r="D420" s="131"/>
      <c r="E420" s="29"/>
      <c r="F420" s="131"/>
      <c r="G420" s="29"/>
      <c r="H420" s="131"/>
      <c r="I420" s="29"/>
      <c r="J420" s="133"/>
      <c r="K420" s="29"/>
      <c r="L420" s="131"/>
      <c r="M420" s="252"/>
      <c r="N420" s="166"/>
      <c r="O420" s="252"/>
      <c r="P420" s="166"/>
      <c r="Q420" s="29"/>
      <c r="R420" s="143"/>
      <c r="S420" s="29"/>
      <c r="T420" s="143"/>
      <c r="U420" s="29"/>
      <c r="V420" s="143"/>
      <c r="W420" s="132"/>
      <c r="X420" s="143"/>
      <c r="Y420" s="132"/>
      <c r="Z420" s="143"/>
      <c r="AA420" s="132"/>
      <c r="AB420" s="143"/>
      <c r="AC420" s="132"/>
      <c r="AD420" s="167"/>
      <c r="AE420" s="132"/>
      <c r="AF420" s="214"/>
      <c r="AG420" s="132"/>
      <c r="AH420" s="131"/>
      <c r="AI420" s="37"/>
      <c r="AJ420" s="133"/>
      <c r="AK420" s="132"/>
      <c r="AL420" s="138"/>
      <c r="AM420" s="132"/>
      <c r="AN420" s="138"/>
      <c r="AO420" s="132"/>
      <c r="AP420" s="138"/>
      <c r="AQ420" s="132"/>
    </row>
    <row r="421" spans="2:43" s="168" customFormat="1" x14ac:dyDescent="0.4">
      <c r="B421" s="140" t="s">
        <v>3639</v>
      </c>
      <c r="C421" s="29"/>
      <c r="D421" s="131"/>
      <c r="E421" s="29"/>
      <c r="F421" s="131"/>
      <c r="G421" s="29"/>
      <c r="H421" s="131"/>
      <c r="I421" s="29"/>
      <c r="J421" s="133"/>
      <c r="K421" s="29"/>
      <c r="L421" s="131"/>
      <c r="M421" s="252"/>
      <c r="N421" s="166"/>
      <c r="O421" s="252"/>
      <c r="P421" s="166"/>
      <c r="Q421" s="29"/>
      <c r="R421" s="143"/>
      <c r="S421" s="29"/>
      <c r="T421" s="143"/>
      <c r="U421" s="29"/>
      <c r="V421" s="143"/>
      <c r="W421" s="132"/>
      <c r="X421" s="143"/>
      <c r="Y421" s="132"/>
      <c r="Z421" s="143"/>
      <c r="AA421" s="132"/>
      <c r="AB421" s="143"/>
      <c r="AC421" s="132"/>
      <c r="AD421" s="167"/>
      <c r="AE421" s="132"/>
      <c r="AF421" s="214"/>
      <c r="AG421" s="132"/>
      <c r="AH421" s="131"/>
      <c r="AI421" s="37"/>
      <c r="AJ421" s="133"/>
      <c r="AK421" s="132"/>
      <c r="AL421" s="138"/>
      <c r="AM421" s="132"/>
      <c r="AN421" s="138"/>
      <c r="AO421" s="132"/>
      <c r="AP421" s="138"/>
      <c r="AQ421" s="132"/>
    </row>
    <row r="422" spans="2:43" s="168" customFormat="1" x14ac:dyDescent="0.4">
      <c r="B422" s="140" t="s">
        <v>3640</v>
      </c>
      <c r="C422" s="29"/>
      <c r="D422" s="131"/>
      <c r="E422" s="29"/>
      <c r="F422" s="131"/>
      <c r="G422" s="29"/>
      <c r="H422" s="131"/>
      <c r="I422" s="29"/>
      <c r="J422" s="133"/>
      <c r="K422" s="29"/>
      <c r="L422" s="131"/>
      <c r="M422" s="252"/>
      <c r="N422" s="166"/>
      <c r="O422" s="252"/>
      <c r="P422" s="166"/>
      <c r="Q422" s="29"/>
      <c r="R422" s="143"/>
      <c r="S422" s="29"/>
      <c r="T422" s="143"/>
      <c r="U422" s="29"/>
      <c r="V422" s="143"/>
      <c r="W422" s="132"/>
      <c r="X422" s="143"/>
      <c r="Y422" s="132"/>
      <c r="Z422" s="143"/>
      <c r="AA422" s="132"/>
      <c r="AB422" s="143"/>
      <c r="AC422" s="132"/>
      <c r="AD422" s="167"/>
      <c r="AE422" s="132"/>
      <c r="AF422" s="214"/>
      <c r="AG422" s="132"/>
      <c r="AH422" s="131"/>
      <c r="AI422" s="37"/>
      <c r="AJ422" s="133"/>
      <c r="AK422" s="132"/>
      <c r="AL422" s="138"/>
      <c r="AM422" s="132"/>
      <c r="AN422" s="138"/>
      <c r="AO422" s="132"/>
      <c r="AP422" s="138"/>
      <c r="AQ422" s="132"/>
    </row>
    <row r="423" spans="2:43" s="168" customFormat="1" x14ac:dyDescent="0.4">
      <c r="B423" s="140" t="s">
        <v>3641</v>
      </c>
      <c r="C423" s="29"/>
      <c r="D423" s="131"/>
      <c r="E423" s="29"/>
      <c r="F423" s="131"/>
      <c r="G423" s="29"/>
      <c r="H423" s="131"/>
      <c r="I423" s="29"/>
      <c r="J423" s="133"/>
      <c r="K423" s="29"/>
      <c r="L423" s="131"/>
      <c r="M423" s="252"/>
      <c r="N423" s="166"/>
      <c r="O423" s="252"/>
      <c r="P423" s="166"/>
      <c r="Q423" s="29"/>
      <c r="R423" s="143"/>
      <c r="S423" s="29"/>
      <c r="T423" s="143"/>
      <c r="U423" s="29"/>
      <c r="V423" s="143"/>
      <c r="W423" s="132"/>
      <c r="X423" s="143"/>
      <c r="Y423" s="132"/>
      <c r="Z423" s="143"/>
      <c r="AA423" s="132"/>
      <c r="AB423" s="143"/>
      <c r="AC423" s="132"/>
      <c r="AD423" s="167"/>
      <c r="AE423" s="132"/>
      <c r="AF423" s="214"/>
      <c r="AG423" s="132"/>
      <c r="AH423" s="131"/>
      <c r="AI423" s="37"/>
      <c r="AJ423" s="133"/>
      <c r="AK423" s="132"/>
      <c r="AL423" s="138"/>
      <c r="AM423" s="132"/>
      <c r="AN423" s="138"/>
      <c r="AO423" s="132"/>
      <c r="AP423" s="138"/>
      <c r="AQ423" s="132"/>
    </row>
    <row r="424" spans="2:43" s="168" customFormat="1" x14ac:dyDescent="0.4">
      <c r="B424" s="140" t="s">
        <v>3642</v>
      </c>
      <c r="C424" s="29"/>
      <c r="D424" s="131"/>
      <c r="E424" s="29"/>
      <c r="F424" s="131"/>
      <c r="G424" s="29"/>
      <c r="H424" s="131"/>
      <c r="I424" s="29"/>
      <c r="J424" s="133"/>
      <c r="K424" s="29"/>
      <c r="L424" s="131"/>
      <c r="M424" s="252"/>
      <c r="N424" s="166"/>
      <c r="O424" s="252"/>
      <c r="P424" s="166"/>
      <c r="Q424" s="29"/>
      <c r="R424" s="143"/>
      <c r="S424" s="29"/>
      <c r="T424" s="143"/>
      <c r="U424" s="29"/>
      <c r="V424" s="143"/>
      <c r="W424" s="132"/>
      <c r="X424" s="143"/>
      <c r="Y424" s="132"/>
      <c r="Z424" s="143"/>
      <c r="AA424" s="132"/>
      <c r="AB424" s="143"/>
      <c r="AC424" s="132"/>
      <c r="AD424" s="167"/>
      <c r="AE424" s="132"/>
      <c r="AF424" s="214"/>
      <c r="AG424" s="132"/>
      <c r="AH424" s="131"/>
      <c r="AI424" s="37"/>
      <c r="AJ424" s="133"/>
      <c r="AK424" s="132"/>
      <c r="AL424" s="138"/>
      <c r="AM424" s="132"/>
      <c r="AN424" s="138"/>
      <c r="AO424" s="132"/>
      <c r="AP424" s="138"/>
      <c r="AQ424" s="132"/>
    </row>
    <row r="425" spans="2:43" s="168" customFormat="1" x14ac:dyDescent="0.4">
      <c r="B425" s="140" t="s">
        <v>3643</v>
      </c>
      <c r="C425" s="29"/>
      <c r="D425" s="131"/>
      <c r="E425" s="29"/>
      <c r="F425" s="131"/>
      <c r="G425" s="29"/>
      <c r="H425" s="131"/>
      <c r="I425" s="29"/>
      <c r="J425" s="133"/>
      <c r="K425" s="29"/>
      <c r="L425" s="131"/>
      <c r="M425" s="252"/>
      <c r="N425" s="166"/>
      <c r="O425" s="252"/>
      <c r="P425" s="166"/>
      <c r="Q425" s="29"/>
      <c r="R425" s="143"/>
      <c r="S425" s="29"/>
      <c r="T425" s="143"/>
      <c r="U425" s="29"/>
      <c r="V425" s="143"/>
      <c r="W425" s="132"/>
      <c r="X425" s="143"/>
      <c r="Y425" s="132"/>
      <c r="Z425" s="143"/>
      <c r="AA425" s="132"/>
      <c r="AB425" s="143"/>
      <c r="AC425" s="132"/>
      <c r="AD425" s="167"/>
      <c r="AE425" s="132"/>
      <c r="AF425" s="214"/>
      <c r="AG425" s="132"/>
      <c r="AH425" s="131"/>
      <c r="AI425" s="37"/>
      <c r="AJ425" s="133"/>
      <c r="AK425" s="132"/>
      <c r="AL425" s="138"/>
      <c r="AM425" s="132"/>
      <c r="AN425" s="138"/>
      <c r="AO425" s="132"/>
      <c r="AP425" s="138"/>
      <c r="AQ425" s="132"/>
    </row>
    <row r="426" spans="2:43" s="168" customFormat="1" x14ac:dyDescent="0.4">
      <c r="B426" s="140" t="s">
        <v>3644</v>
      </c>
      <c r="C426" s="29"/>
      <c r="D426" s="131"/>
      <c r="E426" s="29"/>
      <c r="F426" s="131"/>
      <c r="G426" s="29"/>
      <c r="H426" s="131"/>
      <c r="I426" s="29"/>
      <c r="J426" s="133"/>
      <c r="K426" s="29"/>
      <c r="L426" s="131"/>
      <c r="M426" s="252"/>
      <c r="N426" s="166"/>
      <c r="O426" s="252"/>
      <c r="P426" s="166"/>
      <c r="Q426" s="29"/>
      <c r="R426" s="143"/>
      <c r="S426" s="29"/>
      <c r="T426" s="143"/>
      <c r="U426" s="29"/>
      <c r="V426" s="143"/>
      <c r="W426" s="132"/>
      <c r="X426" s="143"/>
      <c r="Y426" s="132"/>
      <c r="Z426" s="143"/>
      <c r="AA426" s="132"/>
      <c r="AB426" s="143"/>
      <c r="AC426" s="132"/>
      <c r="AD426" s="167"/>
      <c r="AE426" s="132"/>
      <c r="AF426" s="214"/>
      <c r="AG426" s="132"/>
      <c r="AH426" s="131"/>
      <c r="AI426" s="37"/>
      <c r="AJ426" s="133"/>
      <c r="AK426" s="132"/>
      <c r="AL426" s="138"/>
      <c r="AM426" s="132"/>
      <c r="AN426" s="138"/>
      <c r="AO426" s="132"/>
      <c r="AP426" s="138"/>
      <c r="AQ426" s="132"/>
    </row>
    <row r="427" spans="2:43" s="168" customFormat="1" x14ac:dyDescent="0.4">
      <c r="B427" s="140" t="s">
        <v>3645</v>
      </c>
      <c r="C427" s="29"/>
      <c r="D427" s="131"/>
      <c r="E427" s="29"/>
      <c r="F427" s="131"/>
      <c r="G427" s="29"/>
      <c r="H427" s="131"/>
      <c r="I427" s="29"/>
      <c r="J427" s="133"/>
      <c r="K427" s="29"/>
      <c r="L427" s="131"/>
      <c r="M427" s="252"/>
      <c r="N427" s="166"/>
      <c r="O427" s="252"/>
      <c r="P427" s="166"/>
      <c r="Q427" s="29"/>
      <c r="R427" s="143"/>
      <c r="S427" s="29"/>
      <c r="T427" s="143"/>
      <c r="U427" s="29"/>
      <c r="V427" s="143"/>
      <c r="W427" s="132"/>
      <c r="X427" s="143"/>
      <c r="Y427" s="132"/>
      <c r="Z427" s="143"/>
      <c r="AA427" s="132"/>
      <c r="AB427" s="143"/>
      <c r="AC427" s="132"/>
      <c r="AD427" s="167"/>
      <c r="AE427" s="132"/>
      <c r="AF427" s="214"/>
      <c r="AG427" s="132"/>
      <c r="AH427" s="131"/>
      <c r="AI427" s="37"/>
      <c r="AJ427" s="133"/>
      <c r="AK427" s="132"/>
      <c r="AL427" s="138"/>
      <c r="AM427" s="132"/>
      <c r="AN427" s="138"/>
      <c r="AO427" s="132"/>
      <c r="AP427" s="138"/>
      <c r="AQ427" s="132"/>
    </row>
    <row r="428" spans="2:43" s="168" customFormat="1" x14ac:dyDescent="0.4">
      <c r="B428" s="140" t="s">
        <v>3646</v>
      </c>
      <c r="C428" s="29"/>
      <c r="D428" s="131"/>
      <c r="E428" s="29"/>
      <c r="F428" s="131"/>
      <c r="G428" s="29"/>
      <c r="H428" s="131"/>
      <c r="I428" s="29"/>
      <c r="J428" s="133"/>
      <c r="K428" s="29"/>
      <c r="L428" s="131"/>
      <c r="M428" s="252"/>
      <c r="N428" s="166"/>
      <c r="O428" s="252"/>
      <c r="P428" s="166"/>
      <c r="Q428" s="29"/>
      <c r="R428" s="143"/>
      <c r="S428" s="29"/>
      <c r="T428" s="143"/>
      <c r="U428" s="29"/>
      <c r="V428" s="143"/>
      <c r="W428" s="132"/>
      <c r="X428" s="143"/>
      <c r="Y428" s="132"/>
      <c r="Z428" s="143"/>
      <c r="AA428" s="132"/>
      <c r="AB428" s="143"/>
      <c r="AC428" s="132"/>
      <c r="AD428" s="167"/>
      <c r="AE428" s="132"/>
      <c r="AF428" s="214"/>
      <c r="AG428" s="132"/>
      <c r="AH428" s="131"/>
      <c r="AI428" s="37"/>
      <c r="AJ428" s="133"/>
      <c r="AK428" s="132"/>
      <c r="AL428" s="138"/>
      <c r="AM428" s="132"/>
      <c r="AN428" s="138"/>
      <c r="AO428" s="132"/>
      <c r="AP428" s="138"/>
      <c r="AQ428" s="132"/>
    </row>
    <row r="429" spans="2:43" s="168" customFormat="1" x14ac:dyDescent="0.4">
      <c r="B429" s="140" t="s">
        <v>3647</v>
      </c>
      <c r="C429" s="29"/>
      <c r="D429" s="131"/>
      <c r="E429" s="29"/>
      <c r="F429" s="131"/>
      <c r="G429" s="29"/>
      <c r="H429" s="131"/>
      <c r="I429" s="29"/>
      <c r="J429" s="133"/>
      <c r="K429" s="29"/>
      <c r="L429" s="131"/>
      <c r="M429" s="252"/>
      <c r="N429" s="166"/>
      <c r="O429" s="252"/>
      <c r="P429" s="166"/>
      <c r="Q429" s="29"/>
      <c r="R429" s="143"/>
      <c r="S429" s="29"/>
      <c r="T429" s="143"/>
      <c r="U429" s="29"/>
      <c r="V429" s="143"/>
      <c r="W429" s="132"/>
      <c r="X429" s="143"/>
      <c r="Y429" s="132"/>
      <c r="Z429" s="143"/>
      <c r="AA429" s="132"/>
      <c r="AB429" s="143"/>
      <c r="AC429" s="132"/>
      <c r="AD429" s="167"/>
      <c r="AE429" s="132"/>
      <c r="AF429" s="214"/>
      <c r="AG429" s="132"/>
      <c r="AH429" s="131"/>
      <c r="AI429" s="37"/>
      <c r="AJ429" s="133"/>
      <c r="AK429" s="132"/>
      <c r="AL429" s="138"/>
      <c r="AM429" s="132"/>
      <c r="AN429" s="138"/>
      <c r="AO429" s="132"/>
      <c r="AP429" s="138"/>
      <c r="AQ429" s="132"/>
    </row>
    <row r="430" spans="2:43" s="168" customFormat="1" x14ac:dyDescent="0.4">
      <c r="B430" s="140" t="s">
        <v>3648</v>
      </c>
      <c r="C430" s="29"/>
      <c r="D430" s="131"/>
      <c r="E430" s="29"/>
      <c r="F430" s="131"/>
      <c r="G430" s="29"/>
      <c r="H430" s="131"/>
      <c r="I430" s="29"/>
      <c r="J430" s="133"/>
      <c r="K430" s="29"/>
      <c r="L430" s="131"/>
      <c r="M430" s="252"/>
      <c r="N430" s="166"/>
      <c r="O430" s="252"/>
      <c r="P430" s="166"/>
      <c r="Q430" s="29"/>
      <c r="R430" s="143"/>
      <c r="S430" s="29"/>
      <c r="T430" s="143"/>
      <c r="U430" s="29"/>
      <c r="V430" s="143"/>
      <c r="W430" s="132"/>
      <c r="X430" s="143"/>
      <c r="Y430" s="132"/>
      <c r="Z430" s="143"/>
      <c r="AA430" s="132"/>
      <c r="AB430" s="143"/>
      <c r="AC430" s="132"/>
      <c r="AD430" s="167"/>
      <c r="AE430" s="132"/>
      <c r="AF430" s="214"/>
      <c r="AG430" s="132"/>
      <c r="AH430" s="131"/>
      <c r="AI430" s="37"/>
      <c r="AJ430" s="133"/>
      <c r="AK430" s="132"/>
      <c r="AL430" s="138"/>
      <c r="AM430" s="132"/>
      <c r="AN430" s="138"/>
      <c r="AO430" s="132"/>
      <c r="AP430" s="138"/>
      <c r="AQ430" s="132"/>
    </row>
    <row r="431" spans="2:43" s="168" customFormat="1" x14ac:dyDescent="0.4">
      <c r="B431" s="140" t="s">
        <v>3649</v>
      </c>
      <c r="C431" s="29"/>
      <c r="D431" s="131"/>
      <c r="E431" s="29"/>
      <c r="F431" s="131"/>
      <c r="G431" s="29"/>
      <c r="H431" s="131"/>
      <c r="I431" s="29"/>
      <c r="J431" s="133"/>
      <c r="K431" s="29"/>
      <c r="L431" s="131"/>
      <c r="M431" s="252"/>
      <c r="N431" s="166"/>
      <c r="O431" s="252"/>
      <c r="P431" s="166"/>
      <c r="Q431" s="29"/>
      <c r="R431" s="143"/>
      <c r="S431" s="29"/>
      <c r="T431" s="143"/>
      <c r="U431" s="29"/>
      <c r="V431" s="143"/>
      <c r="W431" s="132"/>
      <c r="X431" s="143"/>
      <c r="Y431" s="132"/>
      <c r="Z431" s="143"/>
      <c r="AA431" s="132"/>
      <c r="AB431" s="143"/>
      <c r="AC431" s="132"/>
      <c r="AD431" s="167"/>
      <c r="AE431" s="132"/>
      <c r="AF431" s="214"/>
      <c r="AG431" s="132"/>
      <c r="AH431" s="131"/>
      <c r="AI431" s="37"/>
      <c r="AJ431" s="133"/>
      <c r="AK431" s="132"/>
      <c r="AL431" s="138"/>
      <c r="AM431" s="132"/>
      <c r="AN431" s="138"/>
      <c r="AO431" s="132"/>
      <c r="AP431" s="138"/>
      <c r="AQ431" s="132"/>
    </row>
    <row r="432" spans="2:43" s="168" customFormat="1" x14ac:dyDescent="0.4">
      <c r="B432" s="140" t="s">
        <v>3650</v>
      </c>
      <c r="C432" s="29"/>
      <c r="D432" s="131"/>
      <c r="E432" s="29"/>
      <c r="F432" s="131"/>
      <c r="G432" s="29"/>
      <c r="H432" s="131"/>
      <c r="I432" s="29"/>
      <c r="J432" s="133"/>
      <c r="K432" s="29"/>
      <c r="L432" s="131"/>
      <c r="M432" s="252"/>
      <c r="N432" s="166"/>
      <c r="O432" s="252"/>
      <c r="P432" s="166"/>
      <c r="Q432" s="29"/>
      <c r="R432" s="143"/>
      <c r="S432" s="29"/>
      <c r="T432" s="143"/>
      <c r="U432" s="29"/>
      <c r="V432" s="143"/>
      <c r="W432" s="132"/>
      <c r="X432" s="143"/>
      <c r="Y432" s="132"/>
      <c r="Z432" s="143"/>
      <c r="AA432" s="132"/>
      <c r="AB432" s="143"/>
      <c r="AC432" s="132"/>
      <c r="AD432" s="167"/>
      <c r="AE432" s="132"/>
      <c r="AF432" s="214"/>
      <c r="AG432" s="132"/>
      <c r="AH432" s="131"/>
      <c r="AI432" s="37"/>
      <c r="AJ432" s="133"/>
      <c r="AK432" s="132"/>
      <c r="AL432" s="138"/>
      <c r="AM432" s="132"/>
      <c r="AN432" s="138"/>
      <c r="AO432" s="132"/>
      <c r="AP432" s="138"/>
      <c r="AQ432" s="132"/>
    </row>
    <row r="433" spans="2:43" s="168" customFormat="1" x14ac:dyDescent="0.4">
      <c r="B433" s="140" t="s">
        <v>3651</v>
      </c>
      <c r="C433" s="29"/>
      <c r="D433" s="131"/>
      <c r="E433" s="29"/>
      <c r="F433" s="131"/>
      <c r="G433" s="29"/>
      <c r="H433" s="131"/>
      <c r="I433" s="29"/>
      <c r="J433" s="133"/>
      <c r="K433" s="29"/>
      <c r="L433" s="131"/>
      <c r="M433" s="252"/>
      <c r="N433" s="166"/>
      <c r="O433" s="252"/>
      <c r="P433" s="166"/>
      <c r="Q433" s="29"/>
      <c r="R433" s="143"/>
      <c r="S433" s="29"/>
      <c r="T433" s="143"/>
      <c r="U433" s="29"/>
      <c r="V433" s="143"/>
      <c r="W433" s="132"/>
      <c r="X433" s="143"/>
      <c r="Y433" s="132"/>
      <c r="Z433" s="143"/>
      <c r="AA433" s="132"/>
      <c r="AB433" s="143"/>
      <c r="AC433" s="132"/>
      <c r="AD433" s="167"/>
      <c r="AE433" s="132"/>
      <c r="AF433" s="214"/>
      <c r="AG433" s="132"/>
      <c r="AH433" s="131"/>
      <c r="AI433" s="37"/>
      <c r="AJ433" s="133"/>
      <c r="AK433" s="132"/>
      <c r="AL433" s="138"/>
      <c r="AM433" s="132"/>
      <c r="AN433" s="138"/>
      <c r="AO433" s="132"/>
      <c r="AP433" s="138"/>
      <c r="AQ433" s="132"/>
    </row>
    <row r="434" spans="2:43" s="168" customFormat="1" x14ac:dyDescent="0.4">
      <c r="B434" s="140" t="s">
        <v>3652</v>
      </c>
      <c r="C434" s="29"/>
      <c r="D434" s="131"/>
      <c r="E434" s="29"/>
      <c r="F434" s="131"/>
      <c r="G434" s="29"/>
      <c r="H434" s="131"/>
      <c r="I434" s="29"/>
      <c r="J434" s="133"/>
      <c r="K434" s="29"/>
      <c r="L434" s="131"/>
      <c r="M434" s="252"/>
      <c r="N434" s="166"/>
      <c r="O434" s="252"/>
      <c r="P434" s="166"/>
      <c r="Q434" s="29"/>
      <c r="R434" s="143"/>
      <c r="S434" s="29"/>
      <c r="T434" s="143"/>
      <c r="U434" s="29"/>
      <c r="V434" s="143"/>
      <c r="W434" s="132"/>
      <c r="X434" s="143"/>
      <c r="Y434" s="132"/>
      <c r="Z434" s="143"/>
      <c r="AA434" s="132"/>
      <c r="AB434" s="143"/>
      <c r="AC434" s="132"/>
      <c r="AD434" s="167"/>
      <c r="AE434" s="132"/>
      <c r="AF434" s="214"/>
      <c r="AG434" s="132"/>
      <c r="AH434" s="131"/>
      <c r="AI434" s="37"/>
      <c r="AJ434" s="133"/>
      <c r="AK434" s="132"/>
      <c r="AL434" s="138"/>
      <c r="AM434" s="132"/>
      <c r="AN434" s="138"/>
      <c r="AO434" s="132"/>
      <c r="AP434" s="138"/>
      <c r="AQ434" s="132"/>
    </row>
    <row r="435" spans="2:43" s="168" customFormat="1" x14ac:dyDescent="0.4">
      <c r="B435" s="140" t="s">
        <v>3653</v>
      </c>
      <c r="C435" s="29"/>
      <c r="D435" s="131"/>
      <c r="E435" s="29"/>
      <c r="F435" s="131"/>
      <c r="G435" s="29"/>
      <c r="H435" s="131"/>
      <c r="I435" s="29"/>
      <c r="J435" s="133"/>
      <c r="K435" s="29"/>
      <c r="L435" s="131"/>
      <c r="M435" s="252"/>
      <c r="N435" s="166"/>
      <c r="O435" s="252"/>
      <c r="P435" s="166"/>
      <c r="Q435" s="29"/>
      <c r="R435" s="143"/>
      <c r="S435" s="29"/>
      <c r="T435" s="143"/>
      <c r="U435" s="29"/>
      <c r="V435" s="143"/>
      <c r="W435" s="132"/>
      <c r="X435" s="143"/>
      <c r="Y435" s="132"/>
      <c r="Z435" s="143"/>
      <c r="AA435" s="132"/>
      <c r="AB435" s="143"/>
      <c r="AC435" s="132"/>
      <c r="AD435" s="167"/>
      <c r="AE435" s="132"/>
      <c r="AF435" s="214"/>
      <c r="AG435" s="132"/>
      <c r="AH435" s="131"/>
      <c r="AI435" s="37"/>
      <c r="AJ435" s="133"/>
      <c r="AK435" s="132"/>
      <c r="AL435" s="138"/>
      <c r="AM435" s="132"/>
      <c r="AN435" s="138"/>
      <c r="AO435" s="132"/>
      <c r="AP435" s="138"/>
      <c r="AQ435" s="132"/>
    </row>
    <row r="436" spans="2:43" s="168" customFormat="1" x14ac:dyDescent="0.4">
      <c r="B436" s="140" t="s">
        <v>3654</v>
      </c>
      <c r="C436" s="29"/>
      <c r="D436" s="131"/>
      <c r="E436" s="29"/>
      <c r="F436" s="131"/>
      <c r="G436" s="29"/>
      <c r="H436" s="131"/>
      <c r="I436" s="29"/>
      <c r="J436" s="133"/>
      <c r="K436" s="29"/>
      <c r="L436" s="131"/>
      <c r="M436" s="252"/>
      <c r="N436" s="166"/>
      <c r="O436" s="252"/>
      <c r="P436" s="166"/>
      <c r="Q436" s="29"/>
      <c r="R436" s="143"/>
      <c r="S436" s="29"/>
      <c r="T436" s="143"/>
      <c r="U436" s="29"/>
      <c r="V436" s="143"/>
      <c r="W436" s="132"/>
      <c r="X436" s="143"/>
      <c r="Y436" s="132"/>
      <c r="Z436" s="143"/>
      <c r="AA436" s="132"/>
      <c r="AB436" s="143"/>
      <c r="AC436" s="132"/>
      <c r="AD436" s="167"/>
      <c r="AE436" s="132"/>
      <c r="AF436" s="214"/>
      <c r="AG436" s="132"/>
      <c r="AH436" s="131"/>
      <c r="AI436" s="37"/>
      <c r="AJ436" s="133"/>
      <c r="AK436" s="132"/>
      <c r="AL436" s="138"/>
      <c r="AM436" s="132"/>
      <c r="AN436" s="138"/>
      <c r="AO436" s="132"/>
      <c r="AP436" s="138"/>
      <c r="AQ436" s="132"/>
    </row>
    <row r="437" spans="2:43" s="168" customFormat="1" x14ac:dyDescent="0.4">
      <c r="B437" s="140" t="s">
        <v>3655</v>
      </c>
      <c r="C437" s="29"/>
      <c r="D437" s="131"/>
      <c r="E437" s="29"/>
      <c r="F437" s="131"/>
      <c r="G437" s="29"/>
      <c r="H437" s="131"/>
      <c r="I437" s="29"/>
      <c r="J437" s="133"/>
      <c r="K437" s="29"/>
      <c r="L437" s="131"/>
      <c r="M437" s="252"/>
      <c r="N437" s="166"/>
      <c r="O437" s="252"/>
      <c r="P437" s="166"/>
      <c r="Q437" s="29"/>
      <c r="R437" s="143"/>
      <c r="S437" s="29"/>
      <c r="T437" s="143"/>
      <c r="U437" s="29"/>
      <c r="V437" s="143"/>
      <c r="W437" s="132"/>
      <c r="X437" s="143"/>
      <c r="Y437" s="132"/>
      <c r="Z437" s="143"/>
      <c r="AA437" s="132"/>
      <c r="AB437" s="143"/>
      <c r="AC437" s="132"/>
      <c r="AD437" s="167"/>
      <c r="AE437" s="132"/>
      <c r="AF437" s="214"/>
      <c r="AG437" s="132"/>
      <c r="AH437" s="131"/>
      <c r="AI437" s="37"/>
      <c r="AJ437" s="133"/>
      <c r="AK437" s="132"/>
      <c r="AL437" s="138"/>
      <c r="AM437" s="132"/>
      <c r="AN437" s="138"/>
      <c r="AO437" s="132"/>
      <c r="AP437" s="138"/>
      <c r="AQ437" s="132"/>
    </row>
    <row r="438" spans="2:43" s="168" customFormat="1" x14ac:dyDescent="0.4">
      <c r="B438" s="140" t="s">
        <v>3656</v>
      </c>
      <c r="C438" s="29"/>
      <c r="D438" s="131"/>
      <c r="E438" s="29"/>
      <c r="F438" s="131"/>
      <c r="G438" s="29"/>
      <c r="H438" s="131"/>
      <c r="I438" s="29"/>
      <c r="J438" s="133"/>
      <c r="K438" s="29"/>
      <c r="L438" s="131"/>
      <c r="M438" s="252"/>
      <c r="N438" s="166"/>
      <c r="O438" s="252"/>
      <c r="P438" s="166"/>
      <c r="Q438" s="29"/>
      <c r="R438" s="143"/>
      <c r="S438" s="29"/>
      <c r="T438" s="143"/>
      <c r="U438" s="29"/>
      <c r="V438" s="143"/>
      <c r="W438" s="132"/>
      <c r="X438" s="143"/>
      <c r="Y438" s="132"/>
      <c r="Z438" s="143"/>
      <c r="AA438" s="132"/>
      <c r="AB438" s="143"/>
      <c r="AC438" s="132"/>
      <c r="AD438" s="167"/>
      <c r="AE438" s="132"/>
      <c r="AF438" s="214"/>
      <c r="AG438" s="132"/>
      <c r="AH438" s="131"/>
      <c r="AI438" s="37"/>
      <c r="AJ438" s="133"/>
      <c r="AK438" s="132"/>
      <c r="AL438" s="138"/>
      <c r="AM438" s="132"/>
      <c r="AN438" s="138"/>
      <c r="AO438" s="132"/>
      <c r="AP438" s="138"/>
      <c r="AQ438" s="132"/>
    </row>
    <row r="439" spans="2:43" s="168" customFormat="1" x14ac:dyDescent="0.4">
      <c r="B439" s="140" t="s">
        <v>3657</v>
      </c>
      <c r="C439" s="29"/>
      <c r="D439" s="131"/>
      <c r="E439" s="29"/>
      <c r="F439" s="131"/>
      <c r="G439" s="29"/>
      <c r="H439" s="131"/>
      <c r="I439" s="29"/>
      <c r="J439" s="133"/>
      <c r="K439" s="29"/>
      <c r="L439" s="131"/>
      <c r="M439" s="252"/>
      <c r="N439" s="166"/>
      <c r="O439" s="252"/>
      <c r="P439" s="166"/>
      <c r="Q439" s="29"/>
      <c r="R439" s="143"/>
      <c r="S439" s="29"/>
      <c r="T439" s="143"/>
      <c r="U439" s="29"/>
      <c r="V439" s="143"/>
      <c r="W439" s="132"/>
      <c r="X439" s="143"/>
      <c r="Y439" s="132"/>
      <c r="Z439" s="143"/>
      <c r="AA439" s="132"/>
      <c r="AB439" s="143"/>
      <c r="AC439" s="132"/>
      <c r="AD439" s="167"/>
      <c r="AE439" s="132"/>
      <c r="AF439" s="214"/>
      <c r="AG439" s="132"/>
      <c r="AH439" s="131"/>
      <c r="AI439" s="37"/>
      <c r="AJ439" s="133"/>
      <c r="AK439" s="132"/>
      <c r="AL439" s="138"/>
      <c r="AM439" s="132"/>
      <c r="AN439" s="138"/>
      <c r="AO439" s="132"/>
      <c r="AP439" s="138"/>
      <c r="AQ439" s="132"/>
    </row>
    <row r="440" spans="2:43" s="168" customFormat="1" x14ac:dyDescent="0.4">
      <c r="B440" s="140" t="s">
        <v>3658</v>
      </c>
      <c r="C440" s="29"/>
      <c r="D440" s="131"/>
      <c r="E440" s="29"/>
      <c r="F440" s="131"/>
      <c r="G440" s="29"/>
      <c r="H440" s="131"/>
      <c r="I440" s="29"/>
      <c r="J440" s="133"/>
      <c r="K440" s="29"/>
      <c r="L440" s="131"/>
      <c r="M440" s="252"/>
      <c r="N440" s="166"/>
      <c r="O440" s="252"/>
      <c r="P440" s="166"/>
      <c r="Q440" s="29"/>
      <c r="R440" s="143"/>
      <c r="S440" s="29"/>
      <c r="T440" s="143"/>
      <c r="U440" s="29"/>
      <c r="V440" s="143"/>
      <c r="W440" s="132"/>
      <c r="X440" s="143"/>
      <c r="Y440" s="132"/>
      <c r="Z440" s="143"/>
      <c r="AA440" s="132"/>
      <c r="AB440" s="143"/>
      <c r="AC440" s="132"/>
      <c r="AD440" s="167"/>
      <c r="AE440" s="132"/>
      <c r="AF440" s="214"/>
      <c r="AG440" s="132"/>
      <c r="AH440" s="131"/>
      <c r="AI440" s="37"/>
      <c r="AJ440" s="133"/>
      <c r="AK440" s="132"/>
      <c r="AL440" s="138"/>
      <c r="AM440" s="132"/>
      <c r="AN440" s="138"/>
      <c r="AO440" s="132"/>
      <c r="AP440" s="138"/>
      <c r="AQ440" s="132"/>
    </row>
    <row r="441" spans="2:43" s="168" customFormat="1" x14ac:dyDescent="0.4">
      <c r="B441" s="140" t="s">
        <v>3659</v>
      </c>
      <c r="C441" s="29"/>
      <c r="D441" s="131"/>
      <c r="E441" s="29"/>
      <c r="F441" s="131"/>
      <c r="G441" s="29"/>
      <c r="H441" s="131"/>
      <c r="I441" s="29"/>
      <c r="J441" s="133"/>
      <c r="K441" s="29"/>
      <c r="L441" s="131"/>
      <c r="M441" s="252"/>
      <c r="N441" s="166"/>
      <c r="O441" s="252"/>
      <c r="P441" s="166"/>
      <c r="Q441" s="29"/>
      <c r="R441" s="143"/>
      <c r="S441" s="29"/>
      <c r="T441" s="143"/>
      <c r="U441" s="29"/>
      <c r="V441" s="143"/>
      <c r="W441" s="132"/>
      <c r="X441" s="143"/>
      <c r="Y441" s="132"/>
      <c r="Z441" s="143"/>
      <c r="AA441" s="132"/>
      <c r="AB441" s="143"/>
      <c r="AC441" s="132"/>
      <c r="AD441" s="167"/>
      <c r="AE441" s="132"/>
      <c r="AF441" s="214"/>
      <c r="AG441" s="132"/>
      <c r="AH441" s="131"/>
      <c r="AI441" s="37"/>
      <c r="AJ441" s="133"/>
      <c r="AK441" s="132"/>
      <c r="AL441" s="138"/>
      <c r="AM441" s="132"/>
      <c r="AN441" s="138"/>
      <c r="AO441" s="132"/>
      <c r="AP441" s="138"/>
      <c r="AQ441" s="132"/>
    </row>
    <row r="442" spans="2:43" s="168" customFormat="1" x14ac:dyDescent="0.4">
      <c r="B442" s="140" t="s">
        <v>3660</v>
      </c>
      <c r="C442" s="29"/>
      <c r="D442" s="131"/>
      <c r="E442" s="29"/>
      <c r="F442" s="131"/>
      <c r="G442" s="29"/>
      <c r="H442" s="131"/>
      <c r="I442" s="29"/>
      <c r="J442" s="133"/>
      <c r="K442" s="29"/>
      <c r="L442" s="131"/>
      <c r="M442" s="252"/>
      <c r="N442" s="166"/>
      <c r="O442" s="252"/>
      <c r="P442" s="166"/>
      <c r="Q442" s="29"/>
      <c r="R442" s="143"/>
      <c r="S442" s="29"/>
      <c r="T442" s="143"/>
      <c r="U442" s="29"/>
      <c r="V442" s="143"/>
      <c r="W442" s="132"/>
      <c r="X442" s="143"/>
      <c r="Y442" s="132"/>
      <c r="Z442" s="143"/>
      <c r="AA442" s="132"/>
      <c r="AB442" s="143"/>
      <c r="AC442" s="132"/>
      <c r="AD442" s="167"/>
      <c r="AE442" s="132"/>
      <c r="AF442" s="214"/>
      <c r="AG442" s="132"/>
      <c r="AH442" s="131"/>
      <c r="AI442" s="37"/>
      <c r="AJ442" s="133"/>
      <c r="AK442" s="132"/>
      <c r="AL442" s="138"/>
      <c r="AM442" s="132"/>
      <c r="AN442" s="138"/>
      <c r="AO442" s="132"/>
      <c r="AP442" s="138"/>
      <c r="AQ442" s="132"/>
    </row>
    <row r="443" spans="2:43" s="168" customFormat="1" x14ac:dyDescent="0.4">
      <c r="B443" s="140" t="s">
        <v>3661</v>
      </c>
      <c r="C443" s="29"/>
      <c r="D443" s="131"/>
      <c r="E443" s="29"/>
      <c r="F443" s="131"/>
      <c r="G443" s="29"/>
      <c r="H443" s="131"/>
      <c r="I443" s="29"/>
      <c r="J443" s="133"/>
      <c r="K443" s="29"/>
      <c r="L443" s="131"/>
      <c r="M443" s="252"/>
      <c r="N443" s="166"/>
      <c r="O443" s="252"/>
      <c r="P443" s="166"/>
      <c r="Q443" s="29"/>
      <c r="R443" s="143"/>
      <c r="S443" s="29"/>
      <c r="T443" s="143"/>
      <c r="U443" s="29"/>
      <c r="V443" s="143"/>
      <c r="W443" s="132"/>
      <c r="X443" s="143"/>
      <c r="Y443" s="132"/>
      <c r="Z443" s="143"/>
      <c r="AA443" s="132"/>
      <c r="AB443" s="143"/>
      <c r="AC443" s="132"/>
      <c r="AD443" s="167"/>
      <c r="AE443" s="132"/>
      <c r="AF443" s="214"/>
      <c r="AG443" s="132"/>
      <c r="AH443" s="131"/>
      <c r="AI443" s="37"/>
      <c r="AJ443" s="133"/>
      <c r="AK443" s="132"/>
      <c r="AL443" s="138"/>
      <c r="AM443" s="132"/>
      <c r="AN443" s="138"/>
      <c r="AO443" s="132"/>
      <c r="AP443" s="138"/>
      <c r="AQ443" s="132"/>
    </row>
    <row r="444" spans="2:43" s="168" customFormat="1" x14ac:dyDescent="0.4">
      <c r="B444" s="140" t="s">
        <v>3662</v>
      </c>
      <c r="C444" s="29"/>
      <c r="D444" s="131"/>
      <c r="E444" s="29"/>
      <c r="F444" s="131"/>
      <c r="G444" s="29"/>
      <c r="H444" s="131"/>
      <c r="I444" s="29"/>
      <c r="J444" s="133"/>
      <c r="K444" s="29"/>
      <c r="L444" s="131"/>
      <c r="M444" s="252"/>
      <c r="N444" s="166"/>
      <c r="O444" s="252"/>
      <c r="P444" s="166"/>
      <c r="Q444" s="29"/>
      <c r="R444" s="143"/>
      <c r="S444" s="29"/>
      <c r="T444" s="143"/>
      <c r="U444" s="29"/>
      <c r="V444" s="143"/>
      <c r="W444" s="132"/>
      <c r="X444" s="143"/>
      <c r="Y444" s="132"/>
      <c r="Z444" s="143"/>
      <c r="AA444" s="132"/>
      <c r="AB444" s="143"/>
      <c r="AC444" s="132"/>
      <c r="AD444" s="167"/>
      <c r="AE444" s="132"/>
      <c r="AF444" s="214"/>
      <c r="AG444" s="132"/>
      <c r="AH444" s="131"/>
      <c r="AI444" s="37"/>
      <c r="AJ444" s="133"/>
      <c r="AK444" s="132"/>
      <c r="AL444" s="138"/>
      <c r="AM444" s="132"/>
      <c r="AN444" s="138"/>
      <c r="AO444" s="132"/>
      <c r="AP444" s="138"/>
      <c r="AQ444" s="132"/>
    </row>
    <row r="445" spans="2:43" s="168" customFormat="1" x14ac:dyDescent="0.4">
      <c r="B445" s="140" t="s">
        <v>3663</v>
      </c>
      <c r="C445" s="29"/>
      <c r="D445" s="131"/>
      <c r="E445" s="29"/>
      <c r="F445" s="131"/>
      <c r="G445" s="29"/>
      <c r="H445" s="131"/>
      <c r="I445" s="29"/>
      <c r="J445" s="133"/>
      <c r="K445" s="29"/>
      <c r="L445" s="131"/>
      <c r="M445" s="252"/>
      <c r="N445" s="166"/>
      <c r="O445" s="252"/>
      <c r="P445" s="166"/>
      <c r="Q445" s="29"/>
      <c r="R445" s="143"/>
      <c r="S445" s="29"/>
      <c r="T445" s="143"/>
      <c r="U445" s="29"/>
      <c r="V445" s="143"/>
      <c r="W445" s="132"/>
      <c r="X445" s="143"/>
      <c r="Y445" s="132"/>
      <c r="Z445" s="143"/>
      <c r="AA445" s="132"/>
      <c r="AB445" s="143"/>
      <c r="AC445" s="132"/>
      <c r="AD445" s="167"/>
      <c r="AE445" s="132"/>
      <c r="AF445" s="214"/>
      <c r="AG445" s="132"/>
      <c r="AH445" s="131"/>
      <c r="AI445" s="37"/>
      <c r="AJ445" s="133"/>
      <c r="AK445" s="132"/>
      <c r="AL445" s="138"/>
      <c r="AM445" s="132"/>
      <c r="AN445" s="138"/>
      <c r="AO445" s="132"/>
      <c r="AP445" s="138"/>
      <c r="AQ445" s="132"/>
    </row>
    <row r="446" spans="2:43" s="168" customFormat="1" x14ac:dyDescent="0.4">
      <c r="B446" s="140" t="s">
        <v>3664</v>
      </c>
      <c r="C446" s="29"/>
      <c r="D446" s="131"/>
      <c r="E446" s="29"/>
      <c r="F446" s="131"/>
      <c r="G446" s="29"/>
      <c r="H446" s="131"/>
      <c r="I446" s="29"/>
      <c r="J446" s="133"/>
      <c r="K446" s="29"/>
      <c r="L446" s="131"/>
      <c r="M446" s="252"/>
      <c r="N446" s="166"/>
      <c r="O446" s="252"/>
      <c r="P446" s="166"/>
      <c r="Q446" s="29"/>
      <c r="R446" s="143"/>
      <c r="S446" s="29"/>
      <c r="T446" s="143"/>
      <c r="U446" s="29"/>
      <c r="V446" s="143"/>
      <c r="W446" s="132"/>
      <c r="X446" s="143"/>
      <c r="Y446" s="132"/>
      <c r="Z446" s="143"/>
      <c r="AA446" s="132"/>
      <c r="AB446" s="143"/>
      <c r="AC446" s="132"/>
      <c r="AD446" s="167"/>
      <c r="AE446" s="132"/>
      <c r="AF446" s="214"/>
      <c r="AG446" s="132"/>
      <c r="AH446" s="131"/>
      <c r="AI446" s="37"/>
      <c r="AJ446" s="133"/>
      <c r="AK446" s="132"/>
      <c r="AL446" s="138"/>
      <c r="AM446" s="132"/>
      <c r="AN446" s="138"/>
      <c r="AO446" s="132"/>
      <c r="AP446" s="138"/>
      <c r="AQ446" s="132"/>
    </row>
    <row r="447" spans="2:43" s="168" customFormat="1" x14ac:dyDescent="0.4">
      <c r="B447" s="140" t="s">
        <v>3665</v>
      </c>
      <c r="C447" s="29"/>
      <c r="D447" s="131"/>
      <c r="E447" s="29"/>
      <c r="F447" s="131"/>
      <c r="G447" s="29"/>
      <c r="H447" s="131"/>
      <c r="I447" s="29"/>
      <c r="J447" s="133"/>
      <c r="K447" s="29"/>
      <c r="L447" s="131"/>
      <c r="M447" s="252"/>
      <c r="N447" s="166"/>
      <c r="O447" s="252"/>
      <c r="P447" s="166"/>
      <c r="Q447" s="29"/>
      <c r="R447" s="143"/>
      <c r="S447" s="29"/>
      <c r="T447" s="143"/>
      <c r="U447" s="29"/>
      <c r="V447" s="143"/>
      <c r="W447" s="132"/>
      <c r="X447" s="143"/>
      <c r="Y447" s="132"/>
      <c r="Z447" s="143"/>
      <c r="AA447" s="132"/>
      <c r="AB447" s="143"/>
      <c r="AC447" s="132"/>
      <c r="AD447" s="167"/>
      <c r="AE447" s="132"/>
      <c r="AF447" s="214"/>
      <c r="AG447" s="132"/>
      <c r="AH447" s="131"/>
      <c r="AI447" s="37"/>
      <c r="AJ447" s="133"/>
      <c r="AK447" s="132"/>
      <c r="AL447" s="138"/>
      <c r="AM447" s="132"/>
      <c r="AN447" s="138"/>
      <c r="AO447" s="132"/>
      <c r="AP447" s="138"/>
      <c r="AQ447" s="132"/>
    </row>
    <row r="448" spans="2:43" s="168" customFormat="1" x14ac:dyDescent="0.4">
      <c r="B448" s="140" t="s">
        <v>3666</v>
      </c>
      <c r="C448" s="29"/>
      <c r="D448" s="131"/>
      <c r="E448" s="29"/>
      <c r="F448" s="131"/>
      <c r="G448" s="29"/>
      <c r="H448" s="131"/>
      <c r="I448" s="29"/>
      <c r="J448" s="133"/>
      <c r="K448" s="29"/>
      <c r="L448" s="131"/>
      <c r="M448" s="252"/>
      <c r="N448" s="166"/>
      <c r="O448" s="252"/>
      <c r="P448" s="166"/>
      <c r="Q448" s="29"/>
      <c r="R448" s="143"/>
      <c r="S448" s="29"/>
      <c r="T448" s="143"/>
      <c r="U448" s="29"/>
      <c r="V448" s="143"/>
      <c r="W448" s="132"/>
      <c r="X448" s="143"/>
      <c r="Y448" s="132"/>
      <c r="Z448" s="143"/>
      <c r="AA448" s="132"/>
      <c r="AB448" s="143"/>
      <c r="AC448" s="132"/>
      <c r="AD448" s="167"/>
      <c r="AE448" s="132"/>
      <c r="AF448" s="214"/>
      <c r="AG448" s="132"/>
      <c r="AH448" s="131"/>
      <c r="AI448" s="37"/>
      <c r="AJ448" s="133"/>
      <c r="AK448" s="132"/>
      <c r="AL448" s="138"/>
      <c r="AM448" s="132"/>
      <c r="AN448" s="138"/>
      <c r="AO448" s="132"/>
      <c r="AP448" s="138"/>
      <c r="AQ448" s="132"/>
    </row>
    <row r="449" spans="2:43" s="168" customFormat="1" x14ac:dyDescent="0.4">
      <c r="B449" s="140" t="s">
        <v>3667</v>
      </c>
      <c r="C449" s="29"/>
      <c r="D449" s="131"/>
      <c r="E449" s="29"/>
      <c r="F449" s="131"/>
      <c r="G449" s="29"/>
      <c r="H449" s="131"/>
      <c r="I449" s="29"/>
      <c r="J449" s="133"/>
      <c r="K449" s="29"/>
      <c r="L449" s="131"/>
      <c r="M449" s="252"/>
      <c r="N449" s="166"/>
      <c r="O449" s="252"/>
      <c r="P449" s="166"/>
      <c r="Q449" s="29"/>
      <c r="R449" s="143"/>
      <c r="S449" s="29"/>
      <c r="T449" s="143"/>
      <c r="U449" s="29"/>
      <c r="V449" s="143"/>
      <c r="W449" s="132"/>
      <c r="X449" s="143"/>
      <c r="Y449" s="132"/>
      <c r="Z449" s="143"/>
      <c r="AA449" s="132"/>
      <c r="AB449" s="143"/>
      <c r="AC449" s="132"/>
      <c r="AD449" s="167"/>
      <c r="AE449" s="132"/>
      <c r="AF449" s="214"/>
      <c r="AG449" s="132"/>
      <c r="AH449" s="131"/>
      <c r="AI449" s="37"/>
      <c r="AJ449" s="133"/>
      <c r="AK449" s="132"/>
      <c r="AL449" s="138"/>
      <c r="AM449" s="132"/>
      <c r="AN449" s="138"/>
      <c r="AO449" s="132"/>
      <c r="AP449" s="138"/>
      <c r="AQ449" s="132"/>
    </row>
    <row r="450" spans="2:43" s="168" customFormat="1" x14ac:dyDescent="0.4">
      <c r="B450" s="140" t="s">
        <v>3668</v>
      </c>
      <c r="C450" s="29"/>
      <c r="D450" s="131"/>
      <c r="E450" s="29"/>
      <c r="F450" s="131"/>
      <c r="G450" s="29"/>
      <c r="H450" s="131"/>
      <c r="I450" s="29"/>
      <c r="J450" s="133"/>
      <c r="K450" s="29"/>
      <c r="L450" s="131"/>
      <c r="M450" s="252"/>
      <c r="N450" s="166"/>
      <c r="O450" s="252"/>
      <c r="P450" s="166"/>
      <c r="Q450" s="29"/>
      <c r="R450" s="143"/>
      <c r="S450" s="29"/>
      <c r="T450" s="143"/>
      <c r="U450" s="29"/>
      <c r="V450" s="143"/>
      <c r="W450" s="132"/>
      <c r="X450" s="143"/>
      <c r="Y450" s="132"/>
      <c r="Z450" s="143"/>
      <c r="AA450" s="132"/>
      <c r="AB450" s="143"/>
      <c r="AC450" s="132"/>
      <c r="AD450" s="167"/>
      <c r="AE450" s="132"/>
      <c r="AF450" s="214"/>
      <c r="AG450" s="132"/>
      <c r="AH450" s="131"/>
      <c r="AI450" s="37"/>
      <c r="AJ450" s="133"/>
      <c r="AK450" s="132"/>
      <c r="AL450" s="138"/>
      <c r="AM450" s="132"/>
      <c r="AN450" s="138"/>
      <c r="AO450" s="132"/>
      <c r="AP450" s="138"/>
      <c r="AQ450" s="132"/>
    </row>
    <row r="451" spans="2:43" s="168" customFormat="1" x14ac:dyDescent="0.4">
      <c r="B451" s="140" t="s">
        <v>3669</v>
      </c>
      <c r="C451" s="29"/>
      <c r="D451" s="131"/>
      <c r="E451" s="29"/>
      <c r="F451" s="131"/>
      <c r="G451" s="29"/>
      <c r="H451" s="131"/>
      <c r="I451" s="29"/>
      <c r="J451" s="133"/>
      <c r="K451" s="29"/>
      <c r="L451" s="131"/>
      <c r="M451" s="252"/>
      <c r="N451" s="166"/>
      <c r="O451" s="252"/>
      <c r="P451" s="166"/>
      <c r="Q451" s="29"/>
      <c r="R451" s="143"/>
      <c r="S451" s="29"/>
      <c r="T451" s="143"/>
      <c r="U451" s="29"/>
      <c r="V451" s="143"/>
      <c r="W451" s="132"/>
      <c r="X451" s="143"/>
      <c r="Y451" s="132"/>
      <c r="Z451" s="143"/>
      <c r="AA451" s="132"/>
      <c r="AB451" s="143"/>
      <c r="AC451" s="132"/>
      <c r="AD451" s="167"/>
      <c r="AE451" s="132"/>
      <c r="AF451" s="214"/>
      <c r="AG451" s="132"/>
      <c r="AH451" s="131"/>
      <c r="AI451" s="37"/>
      <c r="AJ451" s="133"/>
      <c r="AK451" s="132"/>
      <c r="AL451" s="138"/>
      <c r="AM451" s="132"/>
      <c r="AN451" s="138"/>
      <c r="AO451" s="132"/>
      <c r="AP451" s="138"/>
      <c r="AQ451" s="132"/>
    </row>
    <row r="452" spans="2:43" s="168" customFormat="1" x14ac:dyDescent="0.4">
      <c r="B452" s="140" t="s">
        <v>3670</v>
      </c>
      <c r="C452" s="29"/>
      <c r="D452" s="131"/>
      <c r="E452" s="29"/>
      <c r="F452" s="131"/>
      <c r="G452" s="29"/>
      <c r="H452" s="131"/>
      <c r="I452" s="29"/>
      <c r="J452" s="133"/>
      <c r="K452" s="29"/>
      <c r="L452" s="131"/>
      <c r="M452" s="252"/>
      <c r="N452" s="166"/>
      <c r="O452" s="252"/>
      <c r="P452" s="166"/>
      <c r="Q452" s="29"/>
      <c r="R452" s="143"/>
      <c r="S452" s="29"/>
      <c r="T452" s="143"/>
      <c r="U452" s="29"/>
      <c r="V452" s="143"/>
      <c r="W452" s="132"/>
      <c r="X452" s="143"/>
      <c r="Y452" s="132"/>
      <c r="Z452" s="143"/>
      <c r="AA452" s="132"/>
      <c r="AB452" s="143"/>
      <c r="AC452" s="132"/>
      <c r="AD452" s="167"/>
      <c r="AE452" s="132"/>
      <c r="AF452" s="214"/>
      <c r="AG452" s="132"/>
      <c r="AH452" s="131"/>
      <c r="AI452" s="37"/>
      <c r="AJ452" s="133"/>
      <c r="AK452" s="132"/>
      <c r="AL452" s="138"/>
      <c r="AM452" s="132"/>
      <c r="AN452" s="138"/>
      <c r="AO452" s="132"/>
      <c r="AP452" s="138"/>
      <c r="AQ452" s="132"/>
    </row>
    <row r="453" spans="2:43" s="168" customFormat="1" x14ac:dyDescent="0.4">
      <c r="B453" s="140" t="s">
        <v>3671</v>
      </c>
      <c r="C453" s="29"/>
      <c r="D453" s="131"/>
      <c r="E453" s="29"/>
      <c r="F453" s="131"/>
      <c r="G453" s="29"/>
      <c r="H453" s="131"/>
      <c r="I453" s="29"/>
      <c r="J453" s="133"/>
      <c r="K453" s="29"/>
      <c r="L453" s="131"/>
      <c r="M453" s="252"/>
      <c r="N453" s="166"/>
      <c r="O453" s="252"/>
      <c r="P453" s="166"/>
      <c r="Q453" s="29"/>
      <c r="R453" s="143"/>
      <c r="S453" s="29"/>
      <c r="T453" s="143"/>
      <c r="U453" s="29"/>
      <c r="V453" s="143"/>
      <c r="W453" s="132"/>
      <c r="X453" s="143"/>
      <c r="Y453" s="132"/>
      <c r="Z453" s="143"/>
      <c r="AA453" s="132"/>
      <c r="AB453" s="143"/>
      <c r="AC453" s="132"/>
      <c r="AD453" s="167"/>
      <c r="AE453" s="132"/>
      <c r="AF453" s="214"/>
      <c r="AG453" s="132"/>
      <c r="AH453" s="131"/>
      <c r="AI453" s="37"/>
      <c r="AJ453" s="133"/>
      <c r="AK453" s="132"/>
      <c r="AL453" s="138"/>
      <c r="AM453" s="132"/>
      <c r="AN453" s="138"/>
      <c r="AO453" s="132"/>
      <c r="AP453" s="138"/>
      <c r="AQ453" s="132"/>
    </row>
    <row r="454" spans="2:43" s="168" customFormat="1" x14ac:dyDescent="0.4">
      <c r="B454" s="140" t="s">
        <v>3672</v>
      </c>
      <c r="C454" s="29"/>
      <c r="D454" s="131"/>
      <c r="E454" s="29"/>
      <c r="F454" s="131"/>
      <c r="G454" s="29"/>
      <c r="H454" s="131"/>
      <c r="I454" s="29"/>
      <c r="J454" s="133"/>
      <c r="K454" s="29"/>
      <c r="L454" s="131"/>
      <c r="M454" s="252"/>
      <c r="N454" s="166"/>
      <c r="O454" s="252"/>
      <c r="P454" s="166"/>
      <c r="Q454" s="29"/>
      <c r="R454" s="143"/>
      <c r="S454" s="29"/>
      <c r="T454" s="143"/>
      <c r="U454" s="29"/>
      <c r="V454" s="143"/>
      <c r="W454" s="132"/>
      <c r="X454" s="143"/>
      <c r="Y454" s="132"/>
      <c r="Z454" s="143"/>
      <c r="AA454" s="132"/>
      <c r="AB454" s="143"/>
      <c r="AC454" s="132"/>
      <c r="AD454" s="167"/>
      <c r="AE454" s="132"/>
      <c r="AF454" s="214"/>
      <c r="AG454" s="132"/>
      <c r="AH454" s="131"/>
      <c r="AI454" s="37"/>
      <c r="AJ454" s="133"/>
      <c r="AK454" s="132"/>
      <c r="AL454" s="138"/>
      <c r="AM454" s="132"/>
      <c r="AN454" s="138"/>
      <c r="AO454" s="132"/>
      <c r="AP454" s="138"/>
      <c r="AQ454" s="132"/>
    </row>
    <row r="455" spans="2:43" s="168" customFormat="1" x14ac:dyDescent="0.4">
      <c r="B455" s="140" t="s">
        <v>3673</v>
      </c>
      <c r="C455" s="29"/>
      <c r="D455" s="131"/>
      <c r="E455" s="29"/>
      <c r="F455" s="131"/>
      <c r="G455" s="29"/>
      <c r="H455" s="131"/>
      <c r="I455" s="29"/>
      <c r="J455" s="133"/>
      <c r="K455" s="29"/>
      <c r="L455" s="131"/>
      <c r="M455" s="252"/>
      <c r="N455" s="166"/>
      <c r="O455" s="252"/>
      <c r="P455" s="166"/>
      <c r="Q455" s="29"/>
      <c r="R455" s="143"/>
      <c r="S455" s="29"/>
      <c r="T455" s="143"/>
      <c r="U455" s="29"/>
      <c r="V455" s="143"/>
      <c r="W455" s="132"/>
      <c r="X455" s="143"/>
      <c r="Y455" s="132"/>
      <c r="Z455" s="143"/>
      <c r="AA455" s="132"/>
      <c r="AB455" s="143"/>
      <c r="AC455" s="132"/>
      <c r="AD455" s="167"/>
      <c r="AE455" s="132"/>
      <c r="AF455" s="214"/>
      <c r="AG455" s="132"/>
      <c r="AH455" s="131"/>
      <c r="AI455" s="37"/>
      <c r="AJ455" s="133"/>
      <c r="AK455" s="132"/>
      <c r="AL455" s="138"/>
      <c r="AM455" s="132"/>
      <c r="AN455" s="138"/>
      <c r="AO455" s="132"/>
      <c r="AP455" s="138"/>
      <c r="AQ455" s="132"/>
    </row>
    <row r="456" spans="2:43" s="168" customFormat="1" x14ac:dyDescent="0.4">
      <c r="B456" s="140" t="s">
        <v>3674</v>
      </c>
      <c r="C456" s="29"/>
      <c r="D456" s="131"/>
      <c r="E456" s="29"/>
      <c r="F456" s="131"/>
      <c r="G456" s="29"/>
      <c r="H456" s="131"/>
      <c r="I456" s="29"/>
      <c r="J456" s="133"/>
      <c r="K456" s="29"/>
      <c r="L456" s="131"/>
      <c r="M456" s="252"/>
      <c r="N456" s="166"/>
      <c r="O456" s="252"/>
      <c r="P456" s="166"/>
      <c r="Q456" s="29"/>
      <c r="R456" s="143"/>
      <c r="S456" s="29"/>
      <c r="T456" s="143"/>
      <c r="U456" s="29"/>
      <c r="V456" s="143"/>
      <c r="W456" s="132"/>
      <c r="X456" s="143"/>
      <c r="Y456" s="132"/>
      <c r="Z456" s="143"/>
      <c r="AA456" s="132"/>
      <c r="AB456" s="143"/>
      <c r="AC456" s="132"/>
      <c r="AD456" s="167"/>
      <c r="AE456" s="132"/>
      <c r="AF456" s="214"/>
      <c r="AG456" s="132"/>
      <c r="AH456" s="131"/>
      <c r="AI456" s="37"/>
      <c r="AJ456" s="133"/>
      <c r="AK456" s="132"/>
      <c r="AL456" s="138"/>
      <c r="AM456" s="132"/>
      <c r="AN456" s="138"/>
      <c r="AO456" s="132"/>
      <c r="AP456" s="138"/>
      <c r="AQ456" s="132"/>
    </row>
    <row r="457" spans="2:43" s="168" customFormat="1" x14ac:dyDescent="0.4">
      <c r="B457" s="140" t="s">
        <v>3675</v>
      </c>
      <c r="C457" s="29"/>
      <c r="D457" s="131"/>
      <c r="E457" s="29"/>
      <c r="F457" s="131"/>
      <c r="G457" s="29"/>
      <c r="H457" s="131"/>
      <c r="I457" s="29"/>
      <c r="J457" s="133"/>
      <c r="K457" s="29"/>
      <c r="L457" s="131"/>
      <c r="M457" s="252"/>
      <c r="N457" s="166"/>
      <c r="O457" s="252"/>
      <c r="P457" s="166"/>
      <c r="Q457" s="29"/>
      <c r="R457" s="143"/>
      <c r="S457" s="29"/>
      <c r="T457" s="143"/>
      <c r="U457" s="29"/>
      <c r="V457" s="143"/>
      <c r="W457" s="132"/>
      <c r="X457" s="143"/>
      <c r="Y457" s="132"/>
      <c r="Z457" s="143"/>
      <c r="AA457" s="132"/>
      <c r="AB457" s="143"/>
      <c r="AC457" s="132"/>
      <c r="AD457" s="167"/>
      <c r="AE457" s="132"/>
      <c r="AF457" s="214"/>
      <c r="AG457" s="132"/>
      <c r="AH457" s="131"/>
      <c r="AI457" s="37"/>
      <c r="AJ457" s="133"/>
      <c r="AK457" s="132"/>
      <c r="AL457" s="138"/>
      <c r="AM457" s="132"/>
      <c r="AN457" s="138"/>
      <c r="AO457" s="132"/>
      <c r="AP457" s="138"/>
      <c r="AQ457" s="132"/>
    </row>
    <row r="458" spans="2:43" s="168" customFormat="1" x14ac:dyDescent="0.4">
      <c r="B458" s="140" t="s">
        <v>3676</v>
      </c>
      <c r="C458" s="29"/>
      <c r="D458" s="131"/>
      <c r="E458" s="29"/>
      <c r="F458" s="131"/>
      <c r="G458" s="29"/>
      <c r="H458" s="131"/>
      <c r="I458" s="29"/>
      <c r="J458" s="133"/>
      <c r="K458" s="29"/>
      <c r="L458" s="131"/>
      <c r="M458" s="252"/>
      <c r="N458" s="166"/>
      <c r="O458" s="252"/>
      <c r="P458" s="166"/>
      <c r="Q458" s="29"/>
      <c r="R458" s="143"/>
      <c r="S458" s="29"/>
      <c r="T458" s="143"/>
      <c r="U458" s="29"/>
      <c r="V458" s="143"/>
      <c r="W458" s="132"/>
      <c r="X458" s="143"/>
      <c r="Y458" s="132"/>
      <c r="Z458" s="143"/>
      <c r="AA458" s="132"/>
      <c r="AB458" s="143"/>
      <c r="AC458" s="132"/>
      <c r="AD458" s="167"/>
      <c r="AE458" s="132"/>
      <c r="AF458" s="214"/>
      <c r="AG458" s="132"/>
      <c r="AH458" s="131"/>
      <c r="AI458" s="37"/>
      <c r="AJ458" s="133"/>
      <c r="AK458" s="132"/>
      <c r="AL458" s="138"/>
      <c r="AM458" s="132"/>
      <c r="AN458" s="138"/>
      <c r="AO458" s="132"/>
      <c r="AP458" s="138"/>
      <c r="AQ458" s="132"/>
    </row>
    <row r="459" spans="2:43" s="168" customFormat="1" x14ac:dyDescent="0.4">
      <c r="B459" s="140" t="s">
        <v>3677</v>
      </c>
      <c r="C459" s="29"/>
      <c r="D459" s="131"/>
      <c r="E459" s="29"/>
      <c r="F459" s="131"/>
      <c r="G459" s="29"/>
      <c r="H459" s="131"/>
      <c r="I459" s="29"/>
      <c r="J459" s="133"/>
      <c r="K459" s="29"/>
      <c r="L459" s="131"/>
      <c r="M459" s="252"/>
      <c r="N459" s="166"/>
      <c r="O459" s="252"/>
      <c r="P459" s="166"/>
      <c r="Q459" s="29"/>
      <c r="R459" s="143"/>
      <c r="S459" s="29"/>
      <c r="T459" s="143"/>
      <c r="U459" s="29"/>
      <c r="V459" s="143"/>
      <c r="W459" s="132"/>
      <c r="X459" s="143"/>
      <c r="Y459" s="132"/>
      <c r="Z459" s="143"/>
      <c r="AA459" s="132"/>
      <c r="AB459" s="143"/>
      <c r="AC459" s="132"/>
      <c r="AD459" s="167"/>
      <c r="AE459" s="132"/>
      <c r="AF459" s="214"/>
      <c r="AG459" s="132"/>
      <c r="AH459" s="131"/>
      <c r="AI459" s="37"/>
      <c r="AJ459" s="133"/>
      <c r="AK459" s="132"/>
      <c r="AL459" s="138"/>
      <c r="AM459" s="132"/>
      <c r="AN459" s="138"/>
      <c r="AO459" s="132"/>
      <c r="AP459" s="138"/>
      <c r="AQ459" s="132"/>
    </row>
    <row r="460" spans="2:43" s="168" customFormat="1" x14ac:dyDescent="0.4">
      <c r="B460" s="140" t="s">
        <v>3678</v>
      </c>
      <c r="C460" s="29"/>
      <c r="D460" s="131"/>
      <c r="E460" s="29"/>
      <c r="F460" s="131"/>
      <c r="G460" s="29"/>
      <c r="H460" s="131"/>
      <c r="I460" s="29"/>
      <c r="J460" s="133"/>
      <c r="K460" s="29"/>
      <c r="L460" s="131"/>
      <c r="M460" s="252"/>
      <c r="N460" s="166"/>
      <c r="O460" s="252"/>
      <c r="P460" s="166"/>
      <c r="Q460" s="29"/>
      <c r="R460" s="143"/>
      <c r="S460" s="29"/>
      <c r="T460" s="143"/>
      <c r="U460" s="29"/>
      <c r="V460" s="143"/>
      <c r="W460" s="132"/>
      <c r="X460" s="143"/>
      <c r="Y460" s="132"/>
      <c r="Z460" s="143"/>
      <c r="AA460" s="132"/>
      <c r="AB460" s="143"/>
      <c r="AC460" s="132"/>
      <c r="AD460" s="167"/>
      <c r="AE460" s="132"/>
      <c r="AF460" s="214"/>
      <c r="AG460" s="132"/>
      <c r="AH460" s="131"/>
      <c r="AI460" s="37"/>
      <c r="AJ460" s="133"/>
      <c r="AK460" s="132"/>
      <c r="AL460" s="138"/>
      <c r="AM460" s="132"/>
      <c r="AN460" s="138"/>
      <c r="AO460" s="132"/>
      <c r="AP460" s="138"/>
      <c r="AQ460" s="132"/>
    </row>
    <row r="461" spans="2:43" s="168" customFormat="1" x14ac:dyDescent="0.4">
      <c r="B461" s="140" t="s">
        <v>3679</v>
      </c>
      <c r="C461" s="29"/>
      <c r="D461" s="131"/>
      <c r="E461" s="29"/>
      <c r="F461" s="131"/>
      <c r="G461" s="29"/>
      <c r="H461" s="131"/>
      <c r="I461" s="29"/>
      <c r="J461" s="133"/>
      <c r="K461" s="29"/>
      <c r="L461" s="131"/>
      <c r="M461" s="252"/>
      <c r="N461" s="166"/>
      <c r="O461" s="252"/>
      <c r="P461" s="166"/>
      <c r="Q461" s="29"/>
      <c r="R461" s="143"/>
      <c r="S461" s="29"/>
      <c r="T461" s="143"/>
      <c r="U461" s="29"/>
      <c r="V461" s="143"/>
      <c r="W461" s="132"/>
      <c r="X461" s="143"/>
      <c r="Y461" s="132"/>
      <c r="Z461" s="143"/>
      <c r="AA461" s="132"/>
      <c r="AB461" s="143"/>
      <c r="AC461" s="132"/>
      <c r="AD461" s="167"/>
      <c r="AE461" s="132"/>
      <c r="AF461" s="214"/>
      <c r="AG461" s="132"/>
      <c r="AH461" s="131"/>
      <c r="AI461" s="37"/>
      <c r="AJ461" s="133"/>
      <c r="AK461" s="132"/>
      <c r="AL461" s="138"/>
      <c r="AM461" s="132"/>
      <c r="AN461" s="138"/>
      <c r="AO461" s="132"/>
      <c r="AP461" s="138"/>
      <c r="AQ461" s="132"/>
    </row>
    <row r="462" spans="2:43" s="168" customFormat="1" x14ac:dyDescent="0.4">
      <c r="B462" s="140" t="s">
        <v>3680</v>
      </c>
      <c r="C462" s="29"/>
      <c r="D462" s="131"/>
      <c r="E462" s="29"/>
      <c r="F462" s="131"/>
      <c r="G462" s="29"/>
      <c r="H462" s="131"/>
      <c r="I462" s="29"/>
      <c r="J462" s="133"/>
      <c r="K462" s="29"/>
      <c r="L462" s="131"/>
      <c r="M462" s="252"/>
      <c r="N462" s="166"/>
      <c r="O462" s="252"/>
      <c r="P462" s="166"/>
      <c r="Q462" s="29"/>
      <c r="R462" s="143"/>
      <c r="S462" s="29"/>
      <c r="T462" s="143"/>
      <c r="U462" s="29"/>
      <c r="V462" s="143"/>
      <c r="W462" s="132"/>
      <c r="X462" s="143"/>
      <c r="Y462" s="132"/>
      <c r="Z462" s="143"/>
      <c r="AA462" s="132"/>
      <c r="AB462" s="143"/>
      <c r="AC462" s="132"/>
      <c r="AD462" s="167"/>
      <c r="AE462" s="132"/>
      <c r="AF462" s="214"/>
      <c r="AG462" s="132"/>
      <c r="AH462" s="131"/>
      <c r="AI462" s="37"/>
      <c r="AJ462" s="133"/>
      <c r="AK462" s="132"/>
      <c r="AL462" s="138"/>
      <c r="AM462" s="132"/>
      <c r="AN462" s="138"/>
      <c r="AO462" s="132"/>
      <c r="AP462" s="138"/>
      <c r="AQ462" s="132"/>
    </row>
    <row r="463" spans="2:43" s="168" customFormat="1" x14ac:dyDescent="0.4">
      <c r="B463" s="140" t="s">
        <v>3681</v>
      </c>
      <c r="C463" s="29"/>
      <c r="D463" s="131"/>
      <c r="E463" s="29"/>
      <c r="F463" s="131"/>
      <c r="G463" s="29"/>
      <c r="H463" s="131"/>
      <c r="I463" s="29"/>
      <c r="J463" s="133"/>
      <c r="K463" s="29"/>
      <c r="L463" s="131"/>
      <c r="M463" s="252"/>
      <c r="N463" s="166"/>
      <c r="O463" s="252"/>
      <c r="P463" s="166"/>
      <c r="Q463" s="29"/>
      <c r="R463" s="143"/>
      <c r="S463" s="29"/>
      <c r="T463" s="143"/>
      <c r="U463" s="29"/>
      <c r="V463" s="143"/>
      <c r="W463" s="132"/>
      <c r="X463" s="143"/>
      <c r="Y463" s="132"/>
      <c r="Z463" s="143"/>
      <c r="AA463" s="132"/>
      <c r="AB463" s="143"/>
      <c r="AC463" s="132"/>
      <c r="AD463" s="167"/>
      <c r="AE463" s="132"/>
      <c r="AF463" s="214"/>
      <c r="AG463" s="132"/>
      <c r="AH463" s="131"/>
      <c r="AI463" s="37"/>
      <c r="AJ463" s="133"/>
      <c r="AK463" s="132"/>
      <c r="AL463" s="138"/>
      <c r="AM463" s="132"/>
      <c r="AN463" s="138"/>
      <c r="AO463" s="132"/>
      <c r="AP463" s="138"/>
      <c r="AQ463" s="132"/>
    </row>
    <row r="464" spans="2:43" s="168" customFormat="1" x14ac:dyDescent="0.4">
      <c r="B464" s="140" t="s">
        <v>3682</v>
      </c>
      <c r="C464" s="29"/>
      <c r="D464" s="131"/>
      <c r="E464" s="29"/>
      <c r="F464" s="131"/>
      <c r="G464" s="29"/>
      <c r="H464" s="131"/>
      <c r="I464" s="29"/>
      <c r="J464" s="133"/>
      <c r="K464" s="29"/>
      <c r="L464" s="131"/>
      <c r="M464" s="252"/>
      <c r="N464" s="166"/>
      <c r="O464" s="252"/>
      <c r="P464" s="166"/>
      <c r="Q464" s="29"/>
      <c r="R464" s="143"/>
      <c r="S464" s="29"/>
      <c r="T464" s="143"/>
      <c r="U464" s="29"/>
      <c r="V464" s="143"/>
      <c r="W464" s="132"/>
      <c r="X464" s="143"/>
      <c r="Y464" s="132"/>
      <c r="Z464" s="143"/>
      <c r="AA464" s="132"/>
      <c r="AB464" s="143"/>
      <c r="AC464" s="132"/>
      <c r="AD464" s="167"/>
      <c r="AE464" s="132"/>
      <c r="AF464" s="214"/>
      <c r="AG464" s="132"/>
      <c r="AH464" s="131"/>
      <c r="AI464" s="37"/>
      <c r="AJ464" s="133"/>
      <c r="AK464" s="132"/>
      <c r="AL464" s="138"/>
      <c r="AM464" s="132"/>
      <c r="AN464" s="138"/>
      <c r="AO464" s="132"/>
      <c r="AP464" s="138"/>
      <c r="AQ464" s="132"/>
    </row>
    <row r="465" spans="2:43" s="168" customFormat="1" x14ac:dyDescent="0.4">
      <c r="B465" s="140" t="s">
        <v>3683</v>
      </c>
      <c r="C465" s="29"/>
      <c r="D465" s="131"/>
      <c r="E465" s="29"/>
      <c r="F465" s="131"/>
      <c r="G465" s="29"/>
      <c r="H465" s="131"/>
      <c r="I465" s="29"/>
      <c r="J465" s="133"/>
      <c r="K465" s="29"/>
      <c r="L465" s="131"/>
      <c r="M465" s="252"/>
      <c r="N465" s="166"/>
      <c r="O465" s="252"/>
      <c r="P465" s="166"/>
      <c r="Q465" s="29"/>
      <c r="R465" s="143"/>
      <c r="S465" s="29"/>
      <c r="T465" s="143"/>
      <c r="U465" s="29"/>
      <c r="V465" s="143"/>
      <c r="W465" s="132"/>
      <c r="X465" s="143"/>
      <c r="Y465" s="132"/>
      <c r="Z465" s="143"/>
      <c r="AA465" s="132"/>
      <c r="AB465" s="143"/>
      <c r="AC465" s="132"/>
      <c r="AD465" s="167"/>
      <c r="AE465" s="132"/>
      <c r="AF465" s="214"/>
      <c r="AG465" s="132"/>
      <c r="AH465" s="131"/>
      <c r="AI465" s="37"/>
      <c r="AJ465" s="133"/>
      <c r="AK465" s="132"/>
      <c r="AL465" s="138"/>
      <c r="AM465" s="132"/>
      <c r="AN465" s="138"/>
      <c r="AO465" s="132"/>
      <c r="AP465" s="138"/>
      <c r="AQ465" s="132"/>
    </row>
    <row r="466" spans="2:43" s="168" customFormat="1" x14ac:dyDescent="0.4">
      <c r="B466" s="140" t="s">
        <v>3684</v>
      </c>
      <c r="C466" s="29"/>
      <c r="D466" s="131"/>
      <c r="E466" s="29"/>
      <c r="F466" s="131"/>
      <c r="G466" s="29"/>
      <c r="H466" s="131"/>
      <c r="I466" s="29"/>
      <c r="J466" s="133"/>
      <c r="K466" s="29"/>
      <c r="L466" s="131"/>
      <c r="M466" s="252"/>
      <c r="N466" s="166"/>
      <c r="O466" s="252"/>
      <c r="P466" s="166"/>
      <c r="Q466" s="29"/>
      <c r="R466" s="143"/>
      <c r="S466" s="29"/>
      <c r="T466" s="143"/>
      <c r="U466" s="29"/>
      <c r="V466" s="143"/>
      <c r="W466" s="132"/>
      <c r="X466" s="143"/>
      <c r="Y466" s="132"/>
      <c r="Z466" s="143"/>
      <c r="AA466" s="132"/>
      <c r="AB466" s="143"/>
      <c r="AC466" s="132"/>
      <c r="AD466" s="167"/>
      <c r="AE466" s="132"/>
      <c r="AF466" s="214"/>
      <c r="AG466" s="132"/>
      <c r="AH466" s="131"/>
      <c r="AI466" s="37"/>
      <c r="AJ466" s="133"/>
      <c r="AK466" s="132"/>
      <c r="AL466" s="138"/>
      <c r="AM466" s="132"/>
      <c r="AN466" s="138"/>
      <c r="AO466" s="132"/>
      <c r="AP466" s="138"/>
      <c r="AQ466" s="132"/>
    </row>
    <row r="467" spans="2:43" s="168" customFormat="1" x14ac:dyDescent="0.4">
      <c r="B467" s="140" t="s">
        <v>3685</v>
      </c>
      <c r="C467" s="29"/>
      <c r="D467" s="131"/>
      <c r="E467" s="29"/>
      <c r="F467" s="131"/>
      <c r="G467" s="29"/>
      <c r="H467" s="131"/>
      <c r="I467" s="29"/>
      <c r="J467" s="133"/>
      <c r="K467" s="29"/>
      <c r="L467" s="131"/>
      <c r="M467" s="252"/>
      <c r="N467" s="166"/>
      <c r="O467" s="252"/>
      <c r="P467" s="166"/>
      <c r="Q467" s="29"/>
      <c r="R467" s="143"/>
      <c r="S467" s="29"/>
      <c r="T467" s="143"/>
      <c r="U467" s="29"/>
      <c r="V467" s="143"/>
      <c r="W467" s="132"/>
      <c r="X467" s="143"/>
      <c r="Y467" s="132"/>
      <c r="Z467" s="143"/>
      <c r="AA467" s="132"/>
      <c r="AB467" s="143"/>
      <c r="AC467" s="132"/>
      <c r="AD467" s="167"/>
      <c r="AE467" s="132"/>
      <c r="AF467" s="214"/>
      <c r="AG467" s="132"/>
      <c r="AH467" s="131"/>
      <c r="AI467" s="37"/>
      <c r="AJ467" s="133"/>
      <c r="AK467" s="132"/>
      <c r="AL467" s="138"/>
      <c r="AM467" s="132"/>
      <c r="AN467" s="138"/>
      <c r="AO467" s="132"/>
      <c r="AP467" s="138"/>
      <c r="AQ467" s="132"/>
    </row>
    <row r="468" spans="2:43" s="168" customFormat="1" x14ac:dyDescent="0.4">
      <c r="B468" s="140" t="s">
        <v>3686</v>
      </c>
      <c r="C468" s="29"/>
      <c r="D468" s="131"/>
      <c r="E468" s="29"/>
      <c r="F468" s="131"/>
      <c r="G468" s="29"/>
      <c r="H468" s="131"/>
      <c r="I468" s="29"/>
      <c r="J468" s="133"/>
      <c r="K468" s="29"/>
      <c r="L468" s="131"/>
      <c r="M468" s="252"/>
      <c r="N468" s="166"/>
      <c r="O468" s="252"/>
      <c r="P468" s="166"/>
      <c r="Q468" s="29"/>
      <c r="R468" s="143"/>
      <c r="S468" s="29"/>
      <c r="T468" s="143"/>
      <c r="U468" s="29"/>
      <c r="V468" s="143"/>
      <c r="W468" s="132"/>
      <c r="X468" s="143"/>
      <c r="Y468" s="132"/>
      <c r="Z468" s="143"/>
      <c r="AA468" s="132"/>
      <c r="AB468" s="143"/>
      <c r="AC468" s="132"/>
      <c r="AD468" s="167"/>
      <c r="AE468" s="132"/>
      <c r="AF468" s="214"/>
      <c r="AG468" s="132"/>
      <c r="AH468" s="131"/>
      <c r="AI468" s="37"/>
      <c r="AJ468" s="133"/>
      <c r="AK468" s="132"/>
      <c r="AL468" s="138"/>
      <c r="AM468" s="132"/>
      <c r="AN468" s="138"/>
      <c r="AO468" s="132"/>
      <c r="AP468" s="138"/>
      <c r="AQ468" s="132"/>
    </row>
    <row r="469" spans="2:43" s="168" customFormat="1" x14ac:dyDescent="0.4">
      <c r="B469" s="140" t="s">
        <v>3687</v>
      </c>
      <c r="C469" s="29"/>
      <c r="D469" s="131"/>
      <c r="E469" s="29"/>
      <c r="F469" s="131"/>
      <c r="G469" s="29"/>
      <c r="H469" s="131"/>
      <c r="I469" s="29"/>
      <c r="J469" s="133"/>
      <c r="K469" s="29"/>
      <c r="L469" s="131"/>
      <c r="M469" s="252"/>
      <c r="N469" s="166"/>
      <c r="O469" s="252"/>
      <c r="P469" s="166"/>
      <c r="Q469" s="29"/>
      <c r="R469" s="143"/>
      <c r="S469" s="29"/>
      <c r="T469" s="143"/>
      <c r="U469" s="29"/>
      <c r="V469" s="143"/>
      <c r="W469" s="132"/>
      <c r="X469" s="143"/>
      <c r="Y469" s="132"/>
      <c r="Z469" s="143"/>
      <c r="AA469" s="132"/>
      <c r="AB469" s="143"/>
      <c r="AC469" s="132"/>
      <c r="AD469" s="167"/>
      <c r="AE469" s="132"/>
      <c r="AF469" s="214"/>
      <c r="AG469" s="132"/>
      <c r="AH469" s="131"/>
      <c r="AI469" s="37"/>
      <c r="AJ469" s="133"/>
      <c r="AK469" s="132"/>
      <c r="AL469" s="138"/>
      <c r="AM469" s="132"/>
      <c r="AN469" s="138"/>
      <c r="AO469" s="132"/>
      <c r="AP469" s="138"/>
      <c r="AQ469" s="132"/>
    </row>
    <row r="470" spans="2:43" s="168" customFormat="1" x14ac:dyDescent="0.4">
      <c r="B470" s="140" t="s">
        <v>3688</v>
      </c>
      <c r="C470" s="29"/>
      <c r="D470" s="131"/>
      <c r="E470" s="29"/>
      <c r="F470" s="131"/>
      <c r="G470" s="29"/>
      <c r="H470" s="131"/>
      <c r="I470" s="29"/>
      <c r="J470" s="133"/>
      <c r="K470" s="29"/>
      <c r="L470" s="131"/>
      <c r="M470" s="252"/>
      <c r="N470" s="166"/>
      <c r="O470" s="252"/>
      <c r="P470" s="166"/>
      <c r="Q470" s="29"/>
      <c r="R470" s="143"/>
      <c r="S470" s="29"/>
      <c r="T470" s="143"/>
      <c r="U470" s="29"/>
      <c r="V470" s="143"/>
      <c r="W470" s="132"/>
      <c r="X470" s="143"/>
      <c r="Y470" s="132"/>
      <c r="Z470" s="143"/>
      <c r="AA470" s="132"/>
      <c r="AB470" s="143"/>
      <c r="AC470" s="132"/>
      <c r="AD470" s="167"/>
      <c r="AE470" s="132"/>
      <c r="AF470" s="214"/>
      <c r="AG470" s="132"/>
      <c r="AH470" s="131"/>
      <c r="AI470" s="37"/>
      <c r="AJ470" s="133"/>
      <c r="AK470" s="132"/>
      <c r="AL470" s="138"/>
      <c r="AM470" s="132"/>
      <c r="AN470" s="138"/>
      <c r="AO470" s="132"/>
      <c r="AP470" s="138"/>
      <c r="AQ470" s="132"/>
    </row>
    <row r="471" spans="2:43" s="168" customFormat="1" x14ac:dyDescent="0.4">
      <c r="B471" s="140" t="s">
        <v>3689</v>
      </c>
      <c r="C471" s="29"/>
      <c r="D471" s="131"/>
      <c r="E471" s="29"/>
      <c r="F471" s="131"/>
      <c r="G471" s="29"/>
      <c r="H471" s="131"/>
      <c r="I471" s="29"/>
      <c r="J471" s="133"/>
      <c r="K471" s="29"/>
      <c r="L471" s="131"/>
      <c r="M471" s="252"/>
      <c r="N471" s="166"/>
      <c r="O471" s="252"/>
      <c r="P471" s="166"/>
      <c r="Q471" s="29"/>
      <c r="R471" s="143"/>
      <c r="S471" s="29"/>
      <c r="T471" s="143"/>
      <c r="U471" s="29"/>
      <c r="V471" s="143"/>
      <c r="W471" s="132"/>
      <c r="X471" s="143"/>
      <c r="Y471" s="132"/>
      <c r="Z471" s="143"/>
      <c r="AA471" s="132"/>
      <c r="AB471" s="143"/>
      <c r="AC471" s="132"/>
      <c r="AD471" s="167"/>
      <c r="AE471" s="132"/>
      <c r="AF471" s="214"/>
      <c r="AG471" s="132"/>
      <c r="AH471" s="131"/>
      <c r="AI471" s="37"/>
      <c r="AJ471" s="133"/>
      <c r="AK471" s="132"/>
      <c r="AL471" s="138"/>
      <c r="AM471" s="132"/>
      <c r="AN471" s="138"/>
      <c r="AO471" s="132"/>
      <c r="AP471" s="138"/>
      <c r="AQ471" s="132"/>
    </row>
    <row r="472" spans="2:43" s="168" customFormat="1" x14ac:dyDescent="0.4">
      <c r="B472" s="140" t="s">
        <v>3690</v>
      </c>
      <c r="C472" s="29"/>
      <c r="D472" s="131"/>
      <c r="E472" s="29"/>
      <c r="F472" s="131"/>
      <c r="G472" s="29"/>
      <c r="H472" s="131"/>
      <c r="I472" s="29"/>
      <c r="J472" s="133"/>
      <c r="K472" s="29"/>
      <c r="L472" s="131"/>
      <c r="M472" s="252"/>
      <c r="N472" s="166"/>
      <c r="O472" s="252"/>
      <c r="P472" s="166"/>
      <c r="Q472" s="29"/>
      <c r="R472" s="143"/>
      <c r="S472" s="29"/>
      <c r="T472" s="143"/>
      <c r="U472" s="29"/>
      <c r="V472" s="143"/>
      <c r="W472" s="132"/>
      <c r="X472" s="143"/>
      <c r="Y472" s="132"/>
      <c r="Z472" s="143"/>
      <c r="AA472" s="132"/>
      <c r="AB472" s="143"/>
      <c r="AC472" s="132"/>
      <c r="AD472" s="167"/>
      <c r="AE472" s="132"/>
      <c r="AF472" s="214"/>
      <c r="AG472" s="132"/>
      <c r="AH472" s="131"/>
      <c r="AI472" s="37"/>
      <c r="AJ472" s="133"/>
      <c r="AK472" s="132"/>
      <c r="AL472" s="138"/>
      <c r="AM472" s="132"/>
      <c r="AN472" s="138"/>
      <c r="AO472" s="132"/>
      <c r="AP472" s="138"/>
      <c r="AQ472" s="132"/>
    </row>
    <row r="473" spans="2:43" s="168" customFormat="1" x14ac:dyDescent="0.4">
      <c r="B473" s="140" t="s">
        <v>3691</v>
      </c>
      <c r="C473" s="29"/>
      <c r="D473" s="131"/>
      <c r="E473" s="29"/>
      <c r="F473" s="131"/>
      <c r="G473" s="29"/>
      <c r="H473" s="131"/>
      <c r="I473" s="29"/>
      <c r="J473" s="133"/>
      <c r="K473" s="29"/>
      <c r="L473" s="131"/>
      <c r="M473" s="252"/>
      <c r="N473" s="166"/>
      <c r="O473" s="252"/>
      <c r="P473" s="166"/>
      <c r="Q473" s="29"/>
      <c r="R473" s="143"/>
      <c r="S473" s="29"/>
      <c r="T473" s="143"/>
      <c r="U473" s="29"/>
      <c r="V473" s="143"/>
      <c r="W473" s="132"/>
      <c r="X473" s="143"/>
      <c r="Y473" s="132"/>
      <c r="Z473" s="143"/>
      <c r="AA473" s="132"/>
      <c r="AB473" s="143"/>
      <c r="AC473" s="132"/>
      <c r="AD473" s="167"/>
      <c r="AE473" s="132"/>
      <c r="AF473" s="214"/>
      <c r="AG473" s="132"/>
      <c r="AH473" s="131"/>
      <c r="AI473" s="37"/>
      <c r="AJ473" s="133"/>
      <c r="AK473" s="132"/>
      <c r="AL473" s="138"/>
      <c r="AM473" s="132"/>
      <c r="AN473" s="138"/>
      <c r="AO473" s="132"/>
      <c r="AP473" s="138"/>
      <c r="AQ473" s="132"/>
    </row>
    <row r="474" spans="2:43" s="168" customFormat="1" x14ac:dyDescent="0.4">
      <c r="B474" s="140" t="s">
        <v>3692</v>
      </c>
      <c r="C474" s="29"/>
      <c r="D474" s="131"/>
      <c r="E474" s="29"/>
      <c r="F474" s="131"/>
      <c r="G474" s="29"/>
      <c r="H474" s="131"/>
      <c r="I474" s="29"/>
      <c r="J474" s="133"/>
      <c r="K474" s="29"/>
      <c r="L474" s="131"/>
      <c r="M474" s="252"/>
      <c r="N474" s="166"/>
      <c r="O474" s="252"/>
      <c r="P474" s="166"/>
      <c r="Q474" s="29"/>
      <c r="R474" s="143"/>
      <c r="S474" s="29"/>
      <c r="T474" s="143"/>
      <c r="U474" s="29"/>
      <c r="V474" s="143"/>
      <c r="W474" s="132"/>
      <c r="X474" s="143"/>
      <c r="Y474" s="132"/>
      <c r="Z474" s="143"/>
      <c r="AA474" s="132"/>
      <c r="AB474" s="143"/>
      <c r="AC474" s="132"/>
      <c r="AD474" s="167"/>
      <c r="AE474" s="132"/>
      <c r="AF474" s="214"/>
      <c r="AG474" s="132"/>
      <c r="AH474" s="131"/>
      <c r="AI474" s="37"/>
      <c r="AJ474" s="133"/>
      <c r="AK474" s="132"/>
      <c r="AL474" s="138"/>
      <c r="AM474" s="132"/>
      <c r="AN474" s="138"/>
      <c r="AO474" s="132"/>
      <c r="AP474" s="138"/>
      <c r="AQ474" s="132"/>
    </row>
    <row r="475" spans="2:43" s="168" customFormat="1" x14ac:dyDescent="0.4">
      <c r="B475" s="140" t="s">
        <v>3693</v>
      </c>
      <c r="C475" s="29"/>
      <c r="D475" s="131"/>
      <c r="E475" s="29"/>
      <c r="F475" s="131"/>
      <c r="G475" s="29"/>
      <c r="H475" s="131"/>
      <c r="I475" s="29"/>
      <c r="J475" s="133"/>
      <c r="K475" s="29"/>
      <c r="L475" s="131"/>
      <c r="M475" s="252"/>
      <c r="N475" s="166"/>
      <c r="O475" s="252"/>
      <c r="P475" s="166"/>
      <c r="Q475" s="29"/>
      <c r="R475" s="143"/>
      <c r="S475" s="29"/>
      <c r="T475" s="143"/>
      <c r="U475" s="29"/>
      <c r="V475" s="143"/>
      <c r="W475" s="132"/>
      <c r="X475" s="143"/>
      <c r="Y475" s="132"/>
      <c r="Z475" s="143"/>
      <c r="AA475" s="132"/>
      <c r="AB475" s="143"/>
      <c r="AC475" s="132"/>
      <c r="AD475" s="167"/>
      <c r="AE475" s="132"/>
      <c r="AF475" s="214"/>
      <c r="AG475" s="132"/>
      <c r="AH475" s="131"/>
      <c r="AI475" s="37"/>
      <c r="AJ475" s="133"/>
      <c r="AK475" s="132"/>
      <c r="AL475" s="138"/>
      <c r="AM475" s="132"/>
      <c r="AN475" s="138"/>
      <c r="AO475" s="132"/>
      <c r="AP475" s="138"/>
      <c r="AQ475" s="132"/>
    </row>
    <row r="476" spans="2:43" s="168" customFormat="1" x14ac:dyDescent="0.4">
      <c r="B476" s="140" t="s">
        <v>3694</v>
      </c>
      <c r="C476" s="29"/>
      <c r="D476" s="131"/>
      <c r="E476" s="29"/>
      <c r="F476" s="131"/>
      <c r="G476" s="29"/>
      <c r="H476" s="131"/>
      <c r="I476" s="29"/>
      <c r="J476" s="133"/>
      <c r="K476" s="29"/>
      <c r="L476" s="131"/>
      <c r="M476" s="252"/>
      <c r="N476" s="166"/>
      <c r="O476" s="252"/>
      <c r="P476" s="166"/>
      <c r="Q476" s="29"/>
      <c r="R476" s="143"/>
      <c r="S476" s="29"/>
      <c r="T476" s="143"/>
      <c r="U476" s="29"/>
      <c r="V476" s="143"/>
      <c r="W476" s="132"/>
      <c r="X476" s="143"/>
      <c r="Y476" s="132"/>
      <c r="Z476" s="143"/>
      <c r="AA476" s="132"/>
      <c r="AB476" s="143"/>
      <c r="AC476" s="132"/>
      <c r="AD476" s="167"/>
      <c r="AE476" s="132"/>
      <c r="AF476" s="214"/>
      <c r="AG476" s="132"/>
      <c r="AH476" s="131"/>
      <c r="AI476" s="37"/>
      <c r="AJ476" s="133"/>
      <c r="AK476" s="132"/>
      <c r="AL476" s="138"/>
      <c r="AM476" s="132"/>
      <c r="AN476" s="138"/>
      <c r="AO476" s="132"/>
      <c r="AP476" s="138"/>
      <c r="AQ476" s="132"/>
    </row>
    <row r="477" spans="2:43" s="168" customFormat="1" x14ac:dyDescent="0.4">
      <c r="B477" s="140" t="s">
        <v>3695</v>
      </c>
      <c r="C477" s="29"/>
      <c r="D477" s="131"/>
      <c r="E477" s="29"/>
      <c r="F477" s="131"/>
      <c r="G477" s="29"/>
      <c r="H477" s="131"/>
      <c r="I477" s="29"/>
      <c r="J477" s="133"/>
      <c r="K477" s="29"/>
      <c r="L477" s="131"/>
      <c r="M477" s="252"/>
      <c r="N477" s="166"/>
      <c r="O477" s="252"/>
      <c r="P477" s="166"/>
      <c r="Q477" s="29"/>
      <c r="R477" s="143"/>
      <c r="S477" s="29"/>
      <c r="T477" s="143"/>
      <c r="U477" s="29"/>
      <c r="V477" s="143"/>
      <c r="W477" s="132"/>
      <c r="X477" s="143"/>
      <c r="Y477" s="132"/>
      <c r="Z477" s="143"/>
      <c r="AA477" s="132"/>
      <c r="AB477" s="143"/>
      <c r="AC477" s="132"/>
      <c r="AD477" s="167"/>
      <c r="AE477" s="132"/>
      <c r="AF477" s="214"/>
      <c r="AG477" s="132"/>
      <c r="AH477" s="131"/>
      <c r="AI477" s="37"/>
      <c r="AJ477" s="133"/>
      <c r="AK477" s="132"/>
      <c r="AL477" s="138"/>
      <c r="AM477" s="132"/>
      <c r="AN477" s="138"/>
      <c r="AO477" s="132"/>
      <c r="AP477" s="138"/>
      <c r="AQ477" s="132"/>
    </row>
    <row r="478" spans="2:43" s="168" customFormat="1" x14ac:dyDescent="0.4">
      <c r="B478" s="140" t="s">
        <v>3696</v>
      </c>
      <c r="C478" s="29"/>
      <c r="D478" s="131"/>
      <c r="E478" s="29"/>
      <c r="F478" s="131"/>
      <c r="G478" s="29"/>
      <c r="H478" s="131"/>
      <c r="I478" s="29"/>
      <c r="J478" s="133"/>
      <c r="K478" s="29"/>
      <c r="L478" s="131"/>
      <c r="M478" s="252"/>
      <c r="N478" s="166"/>
      <c r="O478" s="252"/>
      <c r="P478" s="166"/>
      <c r="Q478" s="29"/>
      <c r="R478" s="143"/>
      <c r="S478" s="29"/>
      <c r="T478" s="143"/>
      <c r="U478" s="29"/>
      <c r="V478" s="143"/>
      <c r="W478" s="132"/>
      <c r="X478" s="143"/>
      <c r="Y478" s="132"/>
      <c r="Z478" s="143"/>
      <c r="AA478" s="132"/>
      <c r="AB478" s="143"/>
      <c r="AC478" s="132"/>
      <c r="AD478" s="167"/>
      <c r="AE478" s="132"/>
      <c r="AF478" s="214"/>
      <c r="AG478" s="132"/>
      <c r="AH478" s="131"/>
      <c r="AI478" s="37"/>
      <c r="AJ478" s="133"/>
      <c r="AK478" s="132"/>
      <c r="AL478" s="138"/>
      <c r="AM478" s="132"/>
      <c r="AN478" s="138"/>
      <c r="AO478" s="132"/>
      <c r="AP478" s="138"/>
      <c r="AQ478" s="132"/>
    </row>
    <row r="479" spans="2:43" s="168" customFormat="1" x14ac:dyDescent="0.4">
      <c r="B479" s="140" t="s">
        <v>3697</v>
      </c>
      <c r="C479" s="29"/>
      <c r="D479" s="131"/>
      <c r="E479" s="29"/>
      <c r="F479" s="131"/>
      <c r="G479" s="29"/>
      <c r="H479" s="131"/>
      <c r="I479" s="29"/>
      <c r="J479" s="133"/>
      <c r="K479" s="29"/>
      <c r="L479" s="131"/>
      <c r="M479" s="252"/>
      <c r="N479" s="166"/>
      <c r="O479" s="252"/>
      <c r="P479" s="166"/>
      <c r="Q479" s="29"/>
      <c r="R479" s="143"/>
      <c r="S479" s="29"/>
      <c r="T479" s="143"/>
      <c r="U479" s="29"/>
      <c r="V479" s="143"/>
      <c r="W479" s="132"/>
      <c r="X479" s="143"/>
      <c r="Y479" s="132"/>
      <c r="Z479" s="143"/>
      <c r="AA479" s="132"/>
      <c r="AB479" s="143"/>
      <c r="AC479" s="132"/>
      <c r="AD479" s="167"/>
      <c r="AE479" s="132"/>
      <c r="AF479" s="214"/>
      <c r="AG479" s="132"/>
      <c r="AH479" s="131"/>
      <c r="AI479" s="37"/>
      <c r="AJ479" s="133"/>
      <c r="AK479" s="132"/>
      <c r="AL479" s="138"/>
      <c r="AM479" s="132"/>
      <c r="AN479" s="138"/>
      <c r="AO479" s="132"/>
      <c r="AP479" s="138"/>
      <c r="AQ479" s="132"/>
    </row>
    <row r="480" spans="2:43" s="168" customFormat="1" x14ac:dyDescent="0.4">
      <c r="B480" s="140" t="s">
        <v>3698</v>
      </c>
      <c r="C480" s="29"/>
      <c r="D480" s="131"/>
      <c r="E480" s="29"/>
      <c r="F480" s="131"/>
      <c r="G480" s="29"/>
      <c r="H480" s="131"/>
      <c r="I480" s="29"/>
      <c r="J480" s="133"/>
      <c r="K480" s="29"/>
      <c r="L480" s="131"/>
      <c r="M480" s="252"/>
      <c r="N480" s="166"/>
      <c r="O480" s="252"/>
      <c r="P480" s="166"/>
      <c r="Q480" s="29"/>
      <c r="R480" s="143"/>
      <c r="S480" s="29"/>
      <c r="T480" s="143"/>
      <c r="U480" s="29"/>
      <c r="V480" s="143"/>
      <c r="W480" s="132"/>
      <c r="X480" s="143"/>
      <c r="Y480" s="132"/>
      <c r="Z480" s="143"/>
      <c r="AA480" s="132"/>
      <c r="AB480" s="143"/>
      <c r="AC480" s="132"/>
      <c r="AD480" s="167"/>
      <c r="AE480" s="132"/>
      <c r="AF480" s="214"/>
      <c r="AG480" s="132"/>
      <c r="AH480" s="131"/>
      <c r="AI480" s="37"/>
      <c r="AJ480" s="133"/>
      <c r="AK480" s="132"/>
      <c r="AL480" s="138"/>
      <c r="AM480" s="132"/>
      <c r="AN480" s="138"/>
      <c r="AO480" s="132"/>
      <c r="AP480" s="138"/>
      <c r="AQ480" s="132"/>
    </row>
    <row r="481" spans="2:43" s="168" customFormat="1" x14ac:dyDescent="0.4">
      <c r="B481" s="140" t="s">
        <v>3699</v>
      </c>
      <c r="C481" s="29"/>
      <c r="D481" s="131"/>
      <c r="E481" s="29"/>
      <c r="F481" s="131"/>
      <c r="G481" s="29"/>
      <c r="H481" s="131"/>
      <c r="I481" s="29"/>
      <c r="J481" s="133"/>
      <c r="K481" s="29"/>
      <c r="L481" s="131"/>
      <c r="M481" s="252"/>
      <c r="N481" s="166"/>
      <c r="O481" s="252"/>
      <c r="P481" s="166"/>
      <c r="Q481" s="29"/>
      <c r="R481" s="143"/>
      <c r="S481" s="29"/>
      <c r="T481" s="143"/>
      <c r="U481" s="29"/>
      <c r="V481" s="143"/>
      <c r="W481" s="132"/>
      <c r="X481" s="143"/>
      <c r="Y481" s="132"/>
      <c r="Z481" s="143"/>
      <c r="AA481" s="132"/>
      <c r="AB481" s="143"/>
      <c r="AC481" s="132"/>
      <c r="AD481" s="167"/>
      <c r="AE481" s="132"/>
      <c r="AF481" s="214"/>
      <c r="AG481" s="132"/>
      <c r="AH481" s="131"/>
      <c r="AI481" s="37"/>
      <c r="AJ481" s="133"/>
      <c r="AK481" s="132"/>
      <c r="AL481" s="138"/>
      <c r="AM481" s="132"/>
      <c r="AN481" s="138"/>
      <c r="AO481" s="132"/>
      <c r="AP481" s="138"/>
      <c r="AQ481" s="132"/>
    </row>
    <row r="482" spans="2:43" s="168" customFormat="1" x14ac:dyDescent="0.4">
      <c r="B482" s="140" t="s">
        <v>3700</v>
      </c>
      <c r="C482" s="29"/>
      <c r="D482" s="131"/>
      <c r="E482" s="29"/>
      <c r="F482" s="131"/>
      <c r="G482" s="29"/>
      <c r="H482" s="131"/>
      <c r="I482" s="29"/>
      <c r="J482" s="133"/>
      <c r="K482" s="29"/>
      <c r="L482" s="131"/>
      <c r="M482" s="252"/>
      <c r="N482" s="166"/>
      <c r="O482" s="252"/>
      <c r="P482" s="166"/>
      <c r="Q482" s="29"/>
      <c r="R482" s="143"/>
      <c r="S482" s="29"/>
      <c r="T482" s="143"/>
      <c r="U482" s="29"/>
      <c r="V482" s="143"/>
      <c r="W482" s="132"/>
      <c r="X482" s="143"/>
      <c r="Y482" s="132"/>
      <c r="Z482" s="143"/>
      <c r="AA482" s="132"/>
      <c r="AB482" s="143"/>
      <c r="AC482" s="132"/>
      <c r="AD482" s="167"/>
      <c r="AE482" s="132"/>
      <c r="AF482" s="214"/>
      <c r="AG482" s="132"/>
      <c r="AH482" s="131"/>
      <c r="AI482" s="37"/>
      <c r="AJ482" s="133"/>
      <c r="AK482" s="132"/>
      <c r="AL482" s="138"/>
      <c r="AM482" s="132"/>
      <c r="AN482" s="138"/>
      <c r="AO482" s="132"/>
      <c r="AP482" s="138"/>
      <c r="AQ482" s="132"/>
    </row>
    <row r="483" spans="2:43" s="168" customFormat="1" x14ac:dyDescent="0.4">
      <c r="B483" s="140" t="s">
        <v>3701</v>
      </c>
      <c r="C483" s="29"/>
      <c r="D483" s="131"/>
      <c r="E483" s="29"/>
      <c r="F483" s="131"/>
      <c r="G483" s="29"/>
      <c r="H483" s="131"/>
      <c r="I483" s="29"/>
      <c r="J483" s="133"/>
      <c r="K483" s="29"/>
      <c r="L483" s="131"/>
      <c r="M483" s="252"/>
      <c r="N483" s="166"/>
      <c r="O483" s="252"/>
      <c r="P483" s="166"/>
      <c r="Q483" s="29"/>
      <c r="R483" s="143"/>
      <c r="S483" s="29"/>
      <c r="T483" s="143"/>
      <c r="U483" s="29"/>
      <c r="V483" s="143"/>
      <c r="W483" s="132"/>
      <c r="X483" s="143"/>
      <c r="Y483" s="132"/>
      <c r="Z483" s="143"/>
      <c r="AA483" s="132"/>
      <c r="AB483" s="143"/>
      <c r="AC483" s="132"/>
      <c r="AD483" s="167"/>
      <c r="AE483" s="132"/>
      <c r="AF483" s="214"/>
      <c r="AG483" s="132"/>
      <c r="AH483" s="131"/>
      <c r="AI483" s="37"/>
      <c r="AJ483" s="133"/>
      <c r="AK483" s="132"/>
      <c r="AL483" s="138"/>
      <c r="AM483" s="132"/>
      <c r="AN483" s="138"/>
      <c r="AO483" s="132"/>
      <c r="AP483" s="138"/>
      <c r="AQ483" s="132"/>
    </row>
    <row r="484" spans="2:43" s="168" customFormat="1" x14ac:dyDescent="0.4">
      <c r="B484" s="140" t="s">
        <v>3702</v>
      </c>
      <c r="C484" s="29"/>
      <c r="D484" s="131"/>
      <c r="E484" s="29"/>
      <c r="F484" s="131"/>
      <c r="G484" s="29"/>
      <c r="H484" s="131"/>
      <c r="I484" s="29"/>
      <c r="J484" s="133"/>
      <c r="K484" s="29"/>
      <c r="L484" s="131"/>
      <c r="M484" s="252"/>
      <c r="N484" s="166"/>
      <c r="O484" s="252"/>
      <c r="P484" s="166"/>
      <c r="Q484" s="29"/>
      <c r="R484" s="143"/>
      <c r="S484" s="29"/>
      <c r="T484" s="143"/>
      <c r="U484" s="29"/>
      <c r="V484" s="143"/>
      <c r="W484" s="132"/>
      <c r="X484" s="143"/>
      <c r="Y484" s="132"/>
      <c r="Z484" s="143"/>
      <c r="AA484" s="132"/>
      <c r="AB484" s="143"/>
      <c r="AC484" s="132"/>
      <c r="AD484" s="167"/>
      <c r="AE484" s="132"/>
      <c r="AF484" s="214"/>
      <c r="AG484" s="132"/>
      <c r="AH484" s="131"/>
      <c r="AI484" s="37"/>
      <c r="AJ484" s="133"/>
      <c r="AK484" s="132"/>
      <c r="AL484" s="138"/>
      <c r="AM484" s="132"/>
      <c r="AN484" s="138"/>
      <c r="AO484" s="132"/>
      <c r="AP484" s="138"/>
      <c r="AQ484" s="132"/>
    </row>
    <row r="485" spans="2:43" s="168" customFormat="1" x14ac:dyDescent="0.4">
      <c r="B485" s="140" t="s">
        <v>3703</v>
      </c>
      <c r="C485" s="29"/>
      <c r="D485" s="131"/>
      <c r="E485" s="29"/>
      <c r="F485" s="131"/>
      <c r="G485" s="29"/>
      <c r="H485" s="131"/>
      <c r="I485" s="29"/>
      <c r="J485" s="133"/>
      <c r="K485" s="29"/>
      <c r="L485" s="131"/>
      <c r="M485" s="252"/>
      <c r="N485" s="166"/>
      <c r="O485" s="252"/>
      <c r="P485" s="166"/>
      <c r="Q485" s="29"/>
      <c r="R485" s="143"/>
      <c r="S485" s="29"/>
      <c r="T485" s="143"/>
      <c r="U485" s="29"/>
      <c r="V485" s="143"/>
      <c r="W485" s="132"/>
      <c r="X485" s="143"/>
      <c r="Y485" s="132"/>
      <c r="Z485" s="143"/>
      <c r="AA485" s="132"/>
      <c r="AB485" s="143"/>
      <c r="AC485" s="132"/>
      <c r="AD485" s="167"/>
      <c r="AE485" s="132"/>
      <c r="AF485" s="214"/>
      <c r="AG485" s="132"/>
      <c r="AH485" s="131"/>
      <c r="AI485" s="37"/>
      <c r="AJ485" s="133"/>
      <c r="AK485" s="132"/>
      <c r="AL485" s="138"/>
      <c r="AM485" s="132"/>
      <c r="AN485" s="138"/>
      <c r="AO485" s="132"/>
      <c r="AP485" s="138"/>
      <c r="AQ485" s="132"/>
    </row>
    <row r="486" spans="2:43" s="168" customFormat="1" x14ac:dyDescent="0.4">
      <c r="B486" s="140" t="s">
        <v>3704</v>
      </c>
      <c r="C486" s="29"/>
      <c r="D486" s="131"/>
      <c r="E486" s="29"/>
      <c r="F486" s="131"/>
      <c r="G486" s="29"/>
      <c r="H486" s="131"/>
      <c r="I486" s="29"/>
      <c r="J486" s="133"/>
      <c r="K486" s="29"/>
      <c r="L486" s="131"/>
      <c r="M486" s="252"/>
      <c r="N486" s="166"/>
      <c r="O486" s="252"/>
      <c r="P486" s="166"/>
      <c r="Q486" s="29"/>
      <c r="R486" s="143"/>
      <c r="S486" s="29"/>
      <c r="T486" s="143"/>
      <c r="U486" s="29"/>
      <c r="V486" s="143"/>
      <c r="W486" s="132"/>
      <c r="X486" s="143"/>
      <c r="Y486" s="132"/>
      <c r="Z486" s="143"/>
      <c r="AA486" s="132"/>
      <c r="AB486" s="143"/>
      <c r="AC486" s="132"/>
      <c r="AD486" s="167"/>
      <c r="AE486" s="132"/>
      <c r="AF486" s="214"/>
      <c r="AG486" s="132"/>
      <c r="AH486" s="131"/>
      <c r="AI486" s="37"/>
      <c r="AJ486" s="133"/>
      <c r="AK486" s="132"/>
      <c r="AL486" s="138"/>
      <c r="AM486" s="132"/>
      <c r="AN486" s="138"/>
      <c r="AO486" s="132"/>
      <c r="AP486" s="138"/>
      <c r="AQ486" s="132"/>
    </row>
    <row r="487" spans="2:43" s="168" customFormat="1" x14ac:dyDescent="0.4">
      <c r="B487" s="140" t="s">
        <v>3705</v>
      </c>
      <c r="C487" s="29"/>
      <c r="D487" s="131"/>
      <c r="E487" s="29"/>
      <c r="F487" s="131"/>
      <c r="G487" s="29"/>
      <c r="H487" s="131"/>
      <c r="I487" s="29"/>
      <c r="J487" s="133"/>
      <c r="K487" s="29"/>
      <c r="L487" s="131"/>
      <c r="M487" s="252"/>
      <c r="N487" s="166"/>
      <c r="O487" s="252"/>
      <c r="P487" s="166"/>
      <c r="Q487" s="29"/>
      <c r="R487" s="143"/>
      <c r="S487" s="29"/>
      <c r="T487" s="143"/>
      <c r="U487" s="29"/>
      <c r="V487" s="143"/>
      <c r="W487" s="132"/>
      <c r="X487" s="143"/>
      <c r="Y487" s="132"/>
      <c r="Z487" s="143"/>
      <c r="AA487" s="132"/>
      <c r="AB487" s="143"/>
      <c r="AC487" s="132"/>
      <c r="AD487" s="167"/>
      <c r="AE487" s="132"/>
      <c r="AF487" s="214"/>
      <c r="AG487" s="132"/>
      <c r="AH487" s="131"/>
      <c r="AI487" s="37"/>
      <c r="AJ487" s="133"/>
      <c r="AK487" s="132"/>
      <c r="AL487" s="138"/>
      <c r="AM487" s="132"/>
      <c r="AN487" s="138"/>
      <c r="AO487" s="132"/>
      <c r="AP487" s="138"/>
      <c r="AQ487" s="132"/>
    </row>
    <row r="488" spans="2:43" s="168" customFormat="1" x14ac:dyDescent="0.4">
      <c r="B488" s="140" t="s">
        <v>3706</v>
      </c>
      <c r="C488" s="29"/>
      <c r="D488" s="131"/>
      <c r="E488" s="29"/>
      <c r="F488" s="131"/>
      <c r="G488" s="29"/>
      <c r="H488" s="131"/>
      <c r="I488" s="29"/>
      <c r="J488" s="133"/>
      <c r="K488" s="29"/>
      <c r="L488" s="131"/>
      <c r="M488" s="252"/>
      <c r="N488" s="166"/>
      <c r="O488" s="252"/>
      <c r="P488" s="166"/>
      <c r="Q488" s="29"/>
      <c r="R488" s="143"/>
      <c r="S488" s="29"/>
      <c r="T488" s="143"/>
      <c r="U488" s="29"/>
      <c r="V488" s="143"/>
      <c r="W488" s="132"/>
      <c r="X488" s="143"/>
      <c r="Y488" s="132"/>
      <c r="Z488" s="143"/>
      <c r="AA488" s="132"/>
      <c r="AB488" s="143"/>
      <c r="AC488" s="132"/>
      <c r="AD488" s="167"/>
      <c r="AE488" s="132"/>
      <c r="AF488" s="214"/>
      <c r="AG488" s="132"/>
      <c r="AH488" s="131"/>
      <c r="AI488" s="37"/>
      <c r="AJ488" s="133"/>
      <c r="AK488" s="132"/>
      <c r="AL488" s="138"/>
      <c r="AM488" s="132"/>
      <c r="AN488" s="138"/>
      <c r="AO488" s="132"/>
      <c r="AP488" s="138"/>
      <c r="AQ488" s="132"/>
    </row>
    <row r="489" spans="2:43" s="168" customFormat="1" x14ac:dyDescent="0.4">
      <c r="B489" s="140" t="s">
        <v>3707</v>
      </c>
      <c r="C489" s="29"/>
      <c r="D489" s="131"/>
      <c r="E489" s="29"/>
      <c r="F489" s="131"/>
      <c r="G489" s="29"/>
      <c r="H489" s="131"/>
      <c r="I489" s="29"/>
      <c r="J489" s="133"/>
      <c r="K489" s="29"/>
      <c r="L489" s="131"/>
      <c r="M489" s="252"/>
      <c r="N489" s="166"/>
      <c r="O489" s="252"/>
      <c r="P489" s="166"/>
      <c r="Q489" s="29"/>
      <c r="R489" s="143"/>
      <c r="S489" s="29"/>
      <c r="T489" s="143"/>
      <c r="U489" s="29"/>
      <c r="V489" s="143"/>
      <c r="W489" s="132"/>
      <c r="X489" s="143"/>
      <c r="Y489" s="132"/>
      <c r="Z489" s="143"/>
      <c r="AA489" s="132"/>
      <c r="AB489" s="143"/>
      <c r="AC489" s="132"/>
      <c r="AD489" s="167"/>
      <c r="AE489" s="132"/>
      <c r="AF489" s="214"/>
      <c r="AG489" s="132"/>
      <c r="AH489" s="131"/>
      <c r="AI489" s="37"/>
      <c r="AJ489" s="133"/>
      <c r="AK489" s="132"/>
      <c r="AL489" s="138"/>
      <c r="AM489" s="132"/>
      <c r="AN489" s="138"/>
      <c r="AO489" s="132"/>
      <c r="AP489" s="138"/>
      <c r="AQ489" s="132"/>
    </row>
    <row r="490" spans="2:43" s="168" customFormat="1" x14ac:dyDescent="0.4">
      <c r="B490" s="140" t="s">
        <v>3708</v>
      </c>
      <c r="C490" s="29"/>
      <c r="D490" s="131"/>
      <c r="E490" s="29"/>
      <c r="F490" s="131"/>
      <c r="G490" s="29"/>
      <c r="H490" s="131"/>
      <c r="I490" s="29"/>
      <c r="J490" s="133"/>
      <c r="K490" s="29"/>
      <c r="L490" s="131"/>
      <c r="M490" s="252"/>
      <c r="N490" s="166"/>
      <c r="O490" s="252"/>
      <c r="P490" s="166"/>
      <c r="Q490" s="29"/>
      <c r="R490" s="143"/>
      <c r="S490" s="29"/>
      <c r="T490" s="143"/>
      <c r="U490" s="29"/>
      <c r="V490" s="143"/>
      <c r="W490" s="132"/>
      <c r="X490" s="143"/>
      <c r="Y490" s="132"/>
      <c r="Z490" s="143"/>
      <c r="AA490" s="132"/>
      <c r="AB490" s="143"/>
      <c r="AC490" s="132"/>
      <c r="AD490" s="167"/>
      <c r="AE490" s="132"/>
      <c r="AF490" s="214"/>
      <c r="AG490" s="132"/>
      <c r="AH490" s="131"/>
      <c r="AI490" s="37"/>
      <c r="AJ490" s="133"/>
      <c r="AK490" s="132"/>
      <c r="AL490" s="138"/>
      <c r="AM490" s="132"/>
      <c r="AN490" s="138"/>
      <c r="AO490" s="132"/>
      <c r="AP490" s="138"/>
      <c r="AQ490" s="132"/>
    </row>
    <row r="491" spans="2:43" s="168" customFormat="1" x14ac:dyDescent="0.4">
      <c r="B491" s="140" t="s">
        <v>3709</v>
      </c>
      <c r="C491" s="29"/>
      <c r="D491" s="131"/>
      <c r="E491" s="29"/>
      <c r="F491" s="131"/>
      <c r="G491" s="29"/>
      <c r="H491" s="131"/>
      <c r="I491" s="29"/>
      <c r="J491" s="133"/>
      <c r="K491" s="29"/>
      <c r="L491" s="131"/>
      <c r="M491" s="252"/>
      <c r="N491" s="166"/>
      <c r="O491" s="252"/>
      <c r="P491" s="166"/>
      <c r="Q491" s="29"/>
      <c r="R491" s="143"/>
      <c r="S491" s="29"/>
      <c r="T491" s="143"/>
      <c r="U491" s="29"/>
      <c r="V491" s="143"/>
      <c r="W491" s="132"/>
      <c r="X491" s="143"/>
      <c r="Y491" s="132"/>
      <c r="Z491" s="143"/>
      <c r="AA491" s="132"/>
      <c r="AB491" s="143"/>
      <c r="AC491" s="132"/>
      <c r="AD491" s="167"/>
      <c r="AE491" s="132"/>
      <c r="AF491" s="214"/>
      <c r="AG491" s="132"/>
      <c r="AH491" s="131"/>
      <c r="AI491" s="37"/>
      <c r="AJ491" s="133"/>
      <c r="AK491" s="132"/>
      <c r="AL491" s="138"/>
      <c r="AM491" s="132"/>
      <c r="AN491" s="138"/>
      <c r="AO491" s="132"/>
      <c r="AP491" s="138"/>
      <c r="AQ491" s="132"/>
    </row>
    <row r="492" spans="2:43" s="168" customFormat="1" x14ac:dyDescent="0.4">
      <c r="B492" s="140" t="s">
        <v>3710</v>
      </c>
      <c r="C492" s="29"/>
      <c r="D492" s="131"/>
      <c r="E492" s="29"/>
      <c r="F492" s="131"/>
      <c r="G492" s="29"/>
      <c r="H492" s="131"/>
      <c r="I492" s="29"/>
      <c r="J492" s="133"/>
      <c r="K492" s="29"/>
      <c r="L492" s="131"/>
      <c r="M492" s="252"/>
      <c r="N492" s="166"/>
      <c r="O492" s="252"/>
      <c r="P492" s="166"/>
      <c r="Q492" s="29"/>
      <c r="R492" s="143"/>
      <c r="S492" s="29"/>
      <c r="T492" s="143"/>
      <c r="U492" s="29"/>
      <c r="V492" s="143"/>
      <c r="W492" s="132"/>
      <c r="X492" s="143"/>
      <c r="Y492" s="132"/>
      <c r="Z492" s="143"/>
      <c r="AA492" s="132"/>
      <c r="AB492" s="143"/>
      <c r="AC492" s="132"/>
      <c r="AD492" s="167"/>
      <c r="AE492" s="132"/>
      <c r="AF492" s="214"/>
      <c r="AG492" s="132"/>
      <c r="AH492" s="131"/>
      <c r="AI492" s="37"/>
      <c r="AJ492" s="133"/>
      <c r="AK492" s="132"/>
      <c r="AL492" s="138"/>
      <c r="AM492" s="132"/>
      <c r="AN492" s="138"/>
      <c r="AO492" s="132"/>
      <c r="AP492" s="138"/>
      <c r="AQ492" s="132"/>
    </row>
    <row r="493" spans="2:43" s="168" customFormat="1" x14ac:dyDescent="0.4">
      <c r="B493" s="140" t="s">
        <v>3711</v>
      </c>
      <c r="C493" s="29"/>
      <c r="D493" s="131"/>
      <c r="E493" s="29"/>
      <c r="F493" s="131"/>
      <c r="G493" s="29"/>
      <c r="H493" s="131"/>
      <c r="I493" s="29"/>
      <c r="J493" s="133"/>
      <c r="K493" s="29"/>
      <c r="L493" s="131"/>
      <c r="M493" s="252"/>
      <c r="N493" s="166"/>
      <c r="O493" s="252"/>
      <c r="P493" s="166"/>
      <c r="Q493" s="29"/>
      <c r="R493" s="143"/>
      <c r="S493" s="29"/>
      <c r="T493" s="143"/>
      <c r="U493" s="29"/>
      <c r="V493" s="143"/>
      <c r="W493" s="132"/>
      <c r="X493" s="143"/>
      <c r="Y493" s="132"/>
      <c r="Z493" s="143"/>
      <c r="AA493" s="132"/>
      <c r="AB493" s="143"/>
      <c r="AC493" s="132"/>
      <c r="AD493" s="167"/>
      <c r="AE493" s="132"/>
      <c r="AF493" s="214"/>
      <c r="AG493" s="132"/>
      <c r="AH493" s="131"/>
      <c r="AI493" s="37"/>
      <c r="AJ493" s="133"/>
      <c r="AK493" s="132"/>
      <c r="AL493" s="138"/>
      <c r="AM493" s="132"/>
      <c r="AN493" s="138"/>
      <c r="AO493" s="132"/>
      <c r="AP493" s="138"/>
      <c r="AQ493" s="132"/>
    </row>
    <row r="494" spans="2:43" s="168" customFormat="1" x14ac:dyDescent="0.4">
      <c r="B494" s="140" t="s">
        <v>3712</v>
      </c>
      <c r="C494" s="29"/>
      <c r="D494" s="131"/>
      <c r="E494" s="29"/>
      <c r="F494" s="131"/>
      <c r="G494" s="29"/>
      <c r="H494" s="131"/>
      <c r="I494" s="29"/>
      <c r="J494" s="133"/>
      <c r="K494" s="29"/>
      <c r="L494" s="131"/>
      <c r="M494" s="252"/>
      <c r="N494" s="166"/>
      <c r="O494" s="252"/>
      <c r="P494" s="166"/>
      <c r="Q494" s="29"/>
      <c r="R494" s="143"/>
      <c r="S494" s="29"/>
      <c r="T494" s="143"/>
      <c r="U494" s="29"/>
      <c r="V494" s="143"/>
      <c r="W494" s="132"/>
      <c r="X494" s="143"/>
      <c r="Y494" s="132"/>
      <c r="Z494" s="143"/>
      <c r="AA494" s="132"/>
      <c r="AB494" s="143"/>
      <c r="AC494" s="132"/>
      <c r="AD494" s="167"/>
      <c r="AE494" s="132"/>
      <c r="AF494" s="214"/>
      <c r="AG494" s="132"/>
      <c r="AH494" s="131"/>
      <c r="AI494" s="37"/>
      <c r="AJ494" s="133"/>
      <c r="AK494" s="132"/>
      <c r="AL494" s="138"/>
      <c r="AM494" s="132"/>
      <c r="AN494" s="138"/>
      <c r="AO494" s="132"/>
      <c r="AP494" s="138"/>
      <c r="AQ494" s="132"/>
    </row>
    <row r="495" spans="2:43" s="168" customFormat="1" x14ac:dyDescent="0.4">
      <c r="B495" s="140" t="s">
        <v>3713</v>
      </c>
      <c r="C495" s="29"/>
      <c r="D495" s="131"/>
      <c r="E495" s="29"/>
      <c r="F495" s="131"/>
      <c r="G495" s="29"/>
      <c r="H495" s="131"/>
      <c r="I495" s="29"/>
      <c r="J495" s="133"/>
      <c r="K495" s="29"/>
      <c r="L495" s="131"/>
      <c r="M495" s="252"/>
      <c r="N495" s="166"/>
      <c r="O495" s="252"/>
      <c r="P495" s="166"/>
      <c r="Q495" s="29"/>
      <c r="R495" s="143"/>
      <c r="S495" s="29"/>
      <c r="T495" s="143"/>
      <c r="U495" s="29"/>
      <c r="V495" s="143"/>
      <c r="W495" s="132"/>
      <c r="X495" s="143"/>
      <c r="Y495" s="132"/>
      <c r="Z495" s="143"/>
      <c r="AA495" s="132"/>
      <c r="AB495" s="143"/>
      <c r="AC495" s="132"/>
      <c r="AD495" s="167"/>
      <c r="AE495" s="132"/>
      <c r="AF495" s="214"/>
      <c r="AG495" s="132"/>
      <c r="AH495" s="131"/>
      <c r="AI495" s="37"/>
      <c r="AJ495" s="133"/>
      <c r="AK495" s="132"/>
      <c r="AL495" s="138"/>
      <c r="AM495" s="132"/>
      <c r="AN495" s="138"/>
      <c r="AO495" s="132"/>
      <c r="AP495" s="138"/>
      <c r="AQ495" s="132"/>
    </row>
    <row r="496" spans="2:43" s="168" customFormat="1" x14ac:dyDescent="0.4">
      <c r="B496" s="140" t="s">
        <v>3714</v>
      </c>
      <c r="C496" s="29"/>
      <c r="D496" s="131"/>
      <c r="E496" s="29"/>
      <c r="F496" s="131"/>
      <c r="G496" s="29"/>
      <c r="H496" s="131"/>
      <c r="I496" s="29"/>
      <c r="J496" s="133"/>
      <c r="K496" s="29"/>
      <c r="L496" s="131"/>
      <c r="M496" s="252"/>
      <c r="N496" s="166"/>
      <c r="O496" s="252"/>
      <c r="P496" s="166"/>
      <c r="Q496" s="29"/>
      <c r="R496" s="143"/>
      <c r="S496" s="29"/>
      <c r="T496" s="143"/>
      <c r="U496" s="29"/>
      <c r="V496" s="143"/>
      <c r="W496" s="132"/>
      <c r="X496" s="143"/>
      <c r="Y496" s="132"/>
      <c r="Z496" s="143"/>
      <c r="AA496" s="132"/>
      <c r="AB496" s="143"/>
      <c r="AC496" s="132"/>
      <c r="AD496" s="167"/>
      <c r="AE496" s="132"/>
      <c r="AF496" s="214"/>
      <c r="AG496" s="132"/>
      <c r="AH496" s="131"/>
      <c r="AI496" s="37"/>
      <c r="AJ496" s="133"/>
      <c r="AK496" s="132"/>
      <c r="AL496" s="138"/>
      <c r="AM496" s="132"/>
      <c r="AN496" s="138"/>
      <c r="AO496" s="132"/>
      <c r="AP496" s="138"/>
      <c r="AQ496" s="132"/>
    </row>
    <row r="497" spans="2:43" s="168" customFormat="1" x14ac:dyDescent="0.4">
      <c r="B497" s="140" t="s">
        <v>3715</v>
      </c>
      <c r="C497" s="29"/>
      <c r="D497" s="131"/>
      <c r="E497" s="29"/>
      <c r="F497" s="131"/>
      <c r="G497" s="29"/>
      <c r="H497" s="131"/>
      <c r="I497" s="29"/>
      <c r="J497" s="133"/>
      <c r="K497" s="29"/>
      <c r="L497" s="131"/>
      <c r="M497" s="252"/>
      <c r="N497" s="166"/>
      <c r="O497" s="252"/>
      <c r="P497" s="166"/>
      <c r="Q497" s="29"/>
      <c r="R497" s="143"/>
      <c r="S497" s="29"/>
      <c r="T497" s="143"/>
      <c r="U497" s="29"/>
      <c r="V497" s="143"/>
      <c r="W497" s="132"/>
      <c r="X497" s="143"/>
      <c r="Y497" s="132"/>
      <c r="Z497" s="143"/>
      <c r="AA497" s="132"/>
      <c r="AB497" s="143"/>
      <c r="AC497" s="132"/>
      <c r="AD497" s="167"/>
      <c r="AE497" s="132"/>
      <c r="AF497" s="214"/>
      <c r="AG497" s="132"/>
      <c r="AH497" s="131"/>
      <c r="AI497" s="37"/>
      <c r="AJ497" s="133"/>
      <c r="AK497" s="132"/>
      <c r="AL497" s="138"/>
      <c r="AM497" s="132"/>
      <c r="AN497" s="138"/>
      <c r="AO497" s="132"/>
      <c r="AP497" s="138"/>
      <c r="AQ497" s="132"/>
    </row>
    <row r="498" spans="2:43" s="168" customFormat="1" x14ac:dyDescent="0.4">
      <c r="B498" s="140" t="s">
        <v>3716</v>
      </c>
      <c r="C498" s="29"/>
      <c r="D498" s="131"/>
      <c r="E498" s="29"/>
      <c r="F498" s="131"/>
      <c r="G498" s="29"/>
      <c r="H498" s="131"/>
      <c r="I498" s="29"/>
      <c r="J498" s="133"/>
      <c r="K498" s="29"/>
      <c r="L498" s="131"/>
      <c r="M498" s="252"/>
      <c r="N498" s="166"/>
      <c r="O498" s="252"/>
      <c r="P498" s="166"/>
      <c r="Q498" s="29"/>
      <c r="R498" s="143"/>
      <c r="S498" s="29"/>
      <c r="T498" s="143"/>
      <c r="U498" s="29"/>
      <c r="V498" s="143"/>
      <c r="W498" s="132"/>
      <c r="X498" s="143"/>
      <c r="Y498" s="132"/>
      <c r="Z498" s="143"/>
      <c r="AA498" s="132"/>
      <c r="AB498" s="143"/>
      <c r="AC498" s="132"/>
      <c r="AD498" s="167"/>
      <c r="AE498" s="132"/>
      <c r="AF498" s="214"/>
      <c r="AG498" s="132"/>
      <c r="AH498" s="131"/>
      <c r="AI498" s="37"/>
      <c r="AJ498" s="133"/>
      <c r="AK498" s="132"/>
      <c r="AL498" s="138"/>
      <c r="AM498" s="132"/>
      <c r="AN498" s="138"/>
      <c r="AO498" s="132"/>
      <c r="AP498" s="138"/>
      <c r="AQ498" s="132"/>
    </row>
    <row r="499" spans="2:43" s="168" customFormat="1" x14ac:dyDescent="0.4">
      <c r="B499" s="140" t="s">
        <v>3717</v>
      </c>
      <c r="C499" s="29"/>
      <c r="D499" s="131"/>
      <c r="E499" s="29"/>
      <c r="F499" s="131"/>
      <c r="G499" s="29"/>
      <c r="H499" s="131"/>
      <c r="I499" s="29"/>
      <c r="J499" s="133"/>
      <c r="K499" s="29"/>
      <c r="L499" s="131"/>
      <c r="M499" s="252"/>
      <c r="N499" s="166"/>
      <c r="O499" s="252"/>
      <c r="P499" s="166"/>
      <c r="Q499" s="29"/>
      <c r="R499" s="143"/>
      <c r="S499" s="29"/>
      <c r="T499" s="143"/>
      <c r="U499" s="29"/>
      <c r="V499" s="143"/>
      <c r="W499" s="132"/>
      <c r="X499" s="143"/>
      <c r="Y499" s="132"/>
      <c r="Z499" s="143"/>
      <c r="AA499" s="132"/>
      <c r="AB499" s="143"/>
      <c r="AC499" s="132"/>
      <c r="AD499" s="167"/>
      <c r="AE499" s="132"/>
      <c r="AF499" s="214"/>
      <c r="AG499" s="132"/>
      <c r="AH499" s="131"/>
      <c r="AI499" s="37"/>
      <c r="AJ499" s="133"/>
      <c r="AK499" s="132"/>
      <c r="AL499" s="138"/>
      <c r="AM499" s="132"/>
      <c r="AN499" s="138"/>
      <c r="AO499" s="132"/>
      <c r="AP499" s="138"/>
      <c r="AQ499" s="132"/>
    </row>
    <row r="500" spans="2:43" s="168" customFormat="1" x14ac:dyDescent="0.4">
      <c r="B500" s="140" t="s">
        <v>3718</v>
      </c>
      <c r="C500" s="29"/>
      <c r="D500" s="131"/>
      <c r="E500" s="29"/>
      <c r="F500" s="131"/>
      <c r="G500" s="29"/>
      <c r="H500" s="131"/>
      <c r="I500" s="29"/>
      <c r="J500" s="133"/>
      <c r="K500" s="29"/>
      <c r="L500" s="131"/>
      <c r="M500" s="252"/>
      <c r="N500" s="166"/>
      <c r="O500" s="252"/>
      <c r="P500" s="166"/>
      <c r="Q500" s="29"/>
      <c r="R500" s="143"/>
      <c r="S500" s="29"/>
      <c r="T500" s="143"/>
      <c r="U500" s="29"/>
      <c r="V500" s="143"/>
      <c r="W500" s="132"/>
      <c r="X500" s="143"/>
      <c r="Y500" s="132"/>
      <c r="Z500" s="143"/>
      <c r="AA500" s="132"/>
      <c r="AB500" s="143"/>
      <c r="AC500" s="132"/>
      <c r="AD500" s="167"/>
      <c r="AE500" s="132"/>
      <c r="AF500" s="214"/>
      <c r="AG500" s="132"/>
      <c r="AH500" s="131"/>
      <c r="AI500" s="37"/>
      <c r="AJ500" s="133"/>
      <c r="AK500" s="132"/>
      <c r="AL500" s="138"/>
      <c r="AM500" s="132"/>
      <c r="AN500" s="138"/>
      <c r="AO500" s="132"/>
      <c r="AP500" s="138"/>
      <c r="AQ500" s="132"/>
    </row>
    <row r="501" spans="2:43" s="168" customFormat="1" x14ac:dyDescent="0.4">
      <c r="B501" s="140" t="s">
        <v>3719</v>
      </c>
      <c r="C501" s="29"/>
      <c r="D501" s="131"/>
      <c r="E501" s="29"/>
      <c r="F501" s="131"/>
      <c r="G501" s="29"/>
      <c r="H501" s="131"/>
      <c r="I501" s="29"/>
      <c r="J501" s="133"/>
      <c r="K501" s="29"/>
      <c r="L501" s="131"/>
      <c r="M501" s="252"/>
      <c r="N501" s="166"/>
      <c r="O501" s="252"/>
      <c r="P501" s="166"/>
      <c r="Q501" s="29"/>
      <c r="R501" s="143"/>
      <c r="S501" s="29"/>
      <c r="T501" s="143"/>
      <c r="U501" s="29"/>
      <c r="V501" s="143"/>
      <c r="W501" s="132"/>
      <c r="X501" s="143"/>
      <c r="Y501" s="132"/>
      <c r="Z501" s="143"/>
      <c r="AA501" s="132"/>
      <c r="AB501" s="143"/>
      <c r="AC501" s="132"/>
      <c r="AD501" s="167"/>
      <c r="AE501" s="132"/>
      <c r="AF501" s="214"/>
      <c r="AG501" s="132"/>
      <c r="AH501" s="131"/>
      <c r="AI501" s="37"/>
      <c r="AJ501" s="133"/>
      <c r="AK501" s="132"/>
      <c r="AL501" s="138"/>
      <c r="AM501" s="132"/>
      <c r="AN501" s="138"/>
      <c r="AO501" s="132"/>
      <c r="AP501" s="138"/>
      <c r="AQ501" s="132"/>
    </row>
    <row r="502" spans="2:43" s="168" customFormat="1" x14ac:dyDescent="0.4">
      <c r="B502" s="140" t="s">
        <v>3720</v>
      </c>
      <c r="C502" s="29"/>
      <c r="D502" s="131"/>
      <c r="E502" s="29"/>
      <c r="F502" s="131"/>
      <c r="G502" s="29"/>
      <c r="H502" s="131"/>
      <c r="I502" s="29"/>
      <c r="J502" s="133"/>
      <c r="K502" s="29"/>
      <c r="L502" s="131"/>
      <c r="M502" s="252"/>
      <c r="N502" s="166"/>
      <c r="O502" s="252"/>
      <c r="P502" s="166"/>
      <c r="Q502" s="29"/>
      <c r="R502" s="143"/>
      <c r="S502" s="29"/>
      <c r="T502" s="143"/>
      <c r="U502" s="29"/>
      <c r="V502" s="143"/>
      <c r="W502" s="132"/>
      <c r="X502" s="143"/>
      <c r="Y502" s="132"/>
      <c r="Z502" s="143"/>
      <c r="AA502" s="132"/>
      <c r="AB502" s="143"/>
      <c r="AC502" s="132"/>
      <c r="AD502" s="167"/>
      <c r="AE502" s="132"/>
      <c r="AF502" s="214"/>
      <c r="AG502" s="132"/>
      <c r="AH502" s="131"/>
      <c r="AI502" s="37"/>
      <c r="AJ502" s="133"/>
      <c r="AK502" s="132"/>
      <c r="AL502" s="138"/>
      <c r="AM502" s="132"/>
      <c r="AN502" s="138"/>
      <c r="AO502" s="132"/>
      <c r="AP502" s="138"/>
      <c r="AQ502" s="132"/>
    </row>
    <row r="503" spans="2:43" s="168" customFormat="1" x14ac:dyDescent="0.4">
      <c r="B503" s="140" t="s">
        <v>3721</v>
      </c>
      <c r="C503" s="29"/>
      <c r="D503" s="131"/>
      <c r="E503" s="29"/>
      <c r="F503" s="131"/>
      <c r="G503" s="29"/>
      <c r="H503" s="131"/>
      <c r="I503" s="29"/>
      <c r="J503" s="133"/>
      <c r="K503" s="29"/>
      <c r="L503" s="131"/>
      <c r="M503" s="252"/>
      <c r="N503" s="166"/>
      <c r="O503" s="252"/>
      <c r="P503" s="166"/>
      <c r="Q503" s="29"/>
      <c r="R503" s="143"/>
      <c r="S503" s="29"/>
      <c r="T503" s="143"/>
      <c r="U503" s="29"/>
      <c r="V503" s="143"/>
      <c r="W503" s="132"/>
      <c r="X503" s="143"/>
      <c r="Y503" s="132"/>
      <c r="Z503" s="143"/>
      <c r="AA503" s="132"/>
      <c r="AB503" s="143"/>
      <c r="AC503" s="132"/>
      <c r="AD503" s="167"/>
      <c r="AE503" s="132"/>
      <c r="AF503" s="214"/>
      <c r="AG503" s="132"/>
      <c r="AH503" s="131"/>
      <c r="AI503" s="37"/>
      <c r="AJ503" s="133"/>
      <c r="AK503" s="132"/>
      <c r="AL503" s="138"/>
      <c r="AM503" s="132"/>
      <c r="AN503" s="138"/>
      <c r="AO503" s="132"/>
      <c r="AP503" s="138"/>
      <c r="AQ503" s="132"/>
    </row>
    <row r="504" spans="2:43" s="168" customFormat="1" x14ac:dyDescent="0.4">
      <c r="B504" s="140" t="s">
        <v>3722</v>
      </c>
      <c r="C504" s="29"/>
      <c r="D504" s="131"/>
      <c r="E504" s="29"/>
      <c r="F504" s="131"/>
      <c r="G504" s="29"/>
      <c r="H504" s="131"/>
      <c r="I504" s="29"/>
      <c r="J504" s="133"/>
      <c r="K504" s="29"/>
      <c r="L504" s="131"/>
      <c r="M504" s="252"/>
      <c r="N504" s="166"/>
      <c r="O504" s="252"/>
      <c r="P504" s="166"/>
      <c r="Q504" s="29"/>
      <c r="R504" s="143"/>
      <c r="S504" s="29"/>
      <c r="T504" s="143"/>
      <c r="U504" s="29"/>
      <c r="V504" s="143"/>
      <c r="W504" s="132"/>
      <c r="X504" s="143"/>
      <c r="Y504" s="132"/>
      <c r="Z504" s="143"/>
      <c r="AA504" s="132"/>
      <c r="AB504" s="143"/>
      <c r="AC504" s="132"/>
      <c r="AD504" s="167"/>
      <c r="AE504" s="132"/>
      <c r="AF504" s="214"/>
      <c r="AG504" s="132"/>
      <c r="AH504" s="131"/>
      <c r="AI504" s="37"/>
      <c r="AJ504" s="133"/>
      <c r="AK504" s="132"/>
      <c r="AL504" s="138"/>
      <c r="AM504" s="132"/>
      <c r="AN504" s="138"/>
      <c r="AO504" s="132"/>
      <c r="AP504" s="138"/>
      <c r="AQ504" s="132"/>
    </row>
    <row r="505" spans="2:43" s="168" customFormat="1" x14ac:dyDescent="0.4">
      <c r="B505" s="140" t="s">
        <v>3723</v>
      </c>
      <c r="C505" s="29"/>
      <c r="D505" s="131"/>
      <c r="E505" s="29"/>
      <c r="F505" s="131"/>
      <c r="G505" s="29"/>
      <c r="H505" s="131"/>
      <c r="I505" s="29"/>
      <c r="J505" s="133"/>
      <c r="K505" s="29"/>
      <c r="L505" s="131"/>
      <c r="M505" s="252"/>
      <c r="N505" s="166"/>
      <c r="O505" s="252"/>
      <c r="P505" s="166"/>
      <c r="Q505" s="29"/>
      <c r="R505" s="143"/>
      <c r="S505" s="29"/>
      <c r="T505" s="143"/>
      <c r="U505" s="29"/>
      <c r="V505" s="143"/>
      <c r="W505" s="132"/>
      <c r="X505" s="143"/>
      <c r="Y505" s="132"/>
      <c r="Z505" s="143"/>
      <c r="AA505" s="132"/>
      <c r="AB505" s="143"/>
      <c r="AC505" s="132"/>
      <c r="AD505" s="167"/>
      <c r="AE505" s="132"/>
      <c r="AF505" s="214"/>
      <c r="AG505" s="132"/>
      <c r="AH505" s="131"/>
      <c r="AI505" s="37"/>
      <c r="AJ505" s="133"/>
      <c r="AK505" s="132"/>
      <c r="AL505" s="138"/>
      <c r="AM505" s="132"/>
      <c r="AN505" s="138"/>
      <c r="AO505" s="132"/>
      <c r="AP505" s="138"/>
      <c r="AQ505" s="132"/>
    </row>
    <row r="506" spans="2:43" s="168" customFormat="1" x14ac:dyDescent="0.4">
      <c r="B506" s="140" t="s">
        <v>3724</v>
      </c>
      <c r="C506" s="29"/>
      <c r="D506" s="131"/>
      <c r="E506" s="29"/>
      <c r="F506" s="131"/>
      <c r="G506" s="29"/>
      <c r="H506" s="131"/>
      <c r="I506" s="29"/>
      <c r="J506" s="133"/>
      <c r="K506" s="29"/>
      <c r="L506" s="131"/>
      <c r="M506" s="252"/>
      <c r="N506" s="166"/>
      <c r="O506" s="252"/>
      <c r="P506" s="166"/>
      <c r="Q506" s="29"/>
      <c r="R506" s="143"/>
      <c r="S506" s="29"/>
      <c r="T506" s="143"/>
      <c r="U506" s="29"/>
      <c r="V506" s="143"/>
      <c r="W506" s="132"/>
      <c r="X506" s="143"/>
      <c r="Y506" s="132"/>
      <c r="Z506" s="143"/>
      <c r="AA506" s="132"/>
      <c r="AB506" s="143"/>
      <c r="AC506" s="132"/>
      <c r="AD506" s="167"/>
      <c r="AE506" s="132"/>
      <c r="AF506" s="214"/>
      <c r="AG506" s="132"/>
      <c r="AH506" s="131"/>
      <c r="AI506" s="37"/>
      <c r="AJ506" s="133"/>
      <c r="AK506" s="132"/>
      <c r="AL506" s="138"/>
      <c r="AM506" s="132"/>
      <c r="AN506" s="138"/>
      <c r="AO506" s="132"/>
      <c r="AP506" s="138"/>
      <c r="AQ506" s="132"/>
    </row>
  </sheetData>
  <sheetProtection sheet="1" formatColumns="0" formatRows="0" insertRows="0" insertHyperlinks="0" autoFilter="0"/>
  <autoFilter ref="B6:AQ6"/>
  <mergeCells count="1">
    <mergeCell ref="B3:M3"/>
  </mergeCells>
  <conditionalFormatting sqref="AF7:AF506">
    <cfRule type="expression" dxfId="1" priority="1">
      <formula>OR(AF7&lt;0,AF7&gt;100)</formula>
    </cfRule>
  </conditionalFormatting>
  <dataValidations xWindow="725" yWindow="539" count="3">
    <dataValidation type="textLength" allowBlank="1" showInputMessage="1" showErrorMessage="1" errorTitle="Fehlerhafte Eingabe" error="Der Wert hat mehr als 50 Zeichen." sqref="E7:E506 G7:G506">
      <formula1>0</formula1>
      <formula2>50</formula2>
    </dataValidation>
    <dataValidation type="decimal" operator="greaterThanOrEqual" allowBlank="1" showInputMessage="1" showErrorMessage="1" errorTitle="Fehlerhafte Eingabe" error="Folgender Fehler ist aufgetreten:_x000a__x000a_1. Der Wert ist kleiner als 0_x000a_" sqref="S7:S506">
      <formula1>0</formula1>
    </dataValidation>
    <dataValidation type="textLength" showInputMessage="1" showErrorMessage="1" errorTitle="Fehlerhafte Eingabe" error="Die ID hat mehr als 50 Zeichen." sqref="D7:D506 F7:F506">
      <formula1>0</formula1>
      <formula2>50</formula2>
    </dataValidation>
  </dataValidations>
  <pageMargins left="0.70866141732283472" right="0.70866141732283472" top="0.78740157480314965" bottom="0.78740157480314965" header="0.31496062992125984" footer="0.31496062992125984"/>
  <pageSetup paperSize="9" scale="49" fitToWidth="2" fitToHeight="14" pageOrder="overThenDown" orientation="landscape" r:id="rId1"/>
  <headerFooter>
    <oddHeader>&amp;LArbeitsblatt: &amp;A&amp;CAnlage F</oddHeader>
    <oddFooter>&amp;CSeite &amp;P von &amp;N</oddFooter>
  </headerFooter>
  <colBreaks count="1" manualBreakCount="1">
    <brk id="31" max="506" man="1"/>
  </colBreaks>
  <extLst>
    <ext xmlns:x14="http://schemas.microsoft.com/office/spreadsheetml/2009/9/main" uri="{CCE6A557-97BC-4b89-ADB6-D9C93CAAB3DF}">
      <x14:dataValidations xmlns:xm="http://schemas.microsoft.com/office/excel/2006/main" xWindow="725" yWindow="539" count="8">
        <x14:dataValidation type="list" showInputMessage="1" showErrorMessage="1">
          <x14:formula1>
            <xm:f>Liste!$C$2:$C$3</xm:f>
          </x14:formula1>
          <xm:sqref>L7:L506</xm:sqref>
        </x14:dataValidation>
        <x14:dataValidation type="list" allowBlank="1" showInputMessage="1" showErrorMessage="1">
          <x14:formula1>
            <xm:f>Liste!$A$2:$A$7</xm:f>
          </x14:formula1>
          <xm:sqref>N7:N506</xm:sqref>
        </x14:dataValidation>
        <x14:dataValidation type="list" showInputMessage="1" showErrorMessage="1">
          <x14:formula1>
            <xm:f>Liste!$D$2:$D$4</xm:f>
          </x14:formula1>
          <xm:sqref>AD7:AD506</xm:sqref>
        </x14:dataValidation>
        <x14:dataValidation type="list" showInputMessage="1" showErrorMessage="1">
          <x14:formula1>
            <xm:f>Liste!$F$2:$F$13</xm:f>
          </x14:formula1>
          <xm:sqref>P7:P506</xm:sqref>
        </x14:dataValidation>
        <x14:dataValidation type="list" showInputMessage="1" showErrorMessage="1">
          <x14:formula1>
            <xm:f>Liste!$E$2:$E$3</xm:f>
          </x14:formula1>
          <xm:sqref>AN7:AN506 AL7:AL506</xm:sqref>
        </x14:dataValidation>
        <x14:dataValidation type="list" allowBlank="1" showInputMessage="1" showErrorMessage="1">
          <x14:formula1>
            <xm:f>CHOOSE(MATCH(L7,Liste!$C$2:$C$3,0),'I H-Gas'!$F$25:$F$54,'I L-Gas'!$F$25:$F$54)</xm:f>
          </x14:formula1>
          <xm:sqref>AP7:AP506</xm:sqref>
        </x14:dataValidation>
        <x14:dataValidation type="list" showInputMessage="1" showErrorMessage="1">
          <x14:formula1>
            <xm:f>Liste!$M$2:$M$6</xm:f>
          </x14:formula1>
          <xm:sqref>AJ7:AJ506</xm:sqref>
        </x14:dataValidation>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14:formula1>
            <xm:f>'II Standorte'!$D$9:$D$1048576</xm:f>
          </x14:formula1>
          <xm:sqref>J7:J506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rgb="FF417DBE"/>
  </sheetPr>
  <dimension ref="B1:Q106"/>
  <sheetViews>
    <sheetView showGridLines="0" zoomScaleNormal="100" zoomScaleSheetLayoutView="85" workbookViewId="0"/>
  </sheetViews>
  <sheetFormatPr baseColWidth="10" defaultColWidth="11" defaultRowHeight="16.8" x14ac:dyDescent="0.4"/>
  <cols>
    <col min="1" max="1" width="1.19921875" style="31" customWidth="1"/>
    <col min="2" max="2" width="8.69921875" style="31" bestFit="1" customWidth="1"/>
    <col min="3" max="3" width="1.3984375" style="71" customWidth="1"/>
    <col min="4" max="4" width="26.5" style="31" customWidth="1"/>
    <col min="5" max="5" width="1.3984375" style="15" customWidth="1"/>
    <col min="6" max="6" width="26.3984375" style="31" customWidth="1"/>
    <col min="7" max="7" width="1.3984375" style="71" customWidth="1"/>
    <col min="8" max="8" width="26.3984375" style="31" customWidth="1"/>
    <col min="9" max="9" width="1.3984375" style="15" customWidth="1"/>
    <col min="10" max="10" width="50.59765625" style="55" customWidth="1"/>
    <col min="11" max="11" width="1.3984375" style="51" customWidth="1"/>
    <col min="12" max="12" width="50.59765625" style="55" customWidth="1"/>
    <col min="13" max="13" width="1.3984375" style="51" customWidth="1"/>
    <col min="14" max="14" width="50.59765625" style="55" customWidth="1"/>
    <col min="15" max="15" width="1.3984375" style="51" customWidth="1"/>
    <col min="16" max="16" width="50.59765625" style="55" customWidth="1"/>
    <col min="17" max="17" width="1.3984375" style="53" customWidth="1"/>
    <col min="18" max="16384" width="11" style="31"/>
  </cols>
  <sheetData>
    <row r="1" spans="2:17" s="42" customFormat="1" ht="25.2" x14ac:dyDescent="0.4">
      <c r="B1" s="38" t="s">
        <v>3726</v>
      </c>
      <c r="C1" s="20"/>
      <c r="D1" s="20" t="s">
        <v>44</v>
      </c>
      <c r="E1" s="20"/>
      <c r="F1" s="20"/>
      <c r="G1" s="20"/>
      <c r="H1" s="20"/>
      <c r="I1" s="20"/>
      <c r="J1" s="40"/>
      <c r="K1" s="20"/>
      <c r="L1" s="20"/>
      <c r="M1" s="20"/>
      <c r="N1" s="20"/>
      <c r="O1" s="20"/>
      <c r="P1" s="20"/>
      <c r="Q1" s="20"/>
    </row>
    <row r="2" spans="2:17" s="1" customFormat="1" x14ac:dyDescent="0.4">
      <c r="D2" s="7"/>
      <c r="F2" s="7"/>
      <c r="H2" s="7"/>
    </row>
    <row r="3" spans="2:17" s="1" customFormat="1" ht="61.5" customHeight="1" x14ac:dyDescent="0.4">
      <c r="B3" s="292" t="s">
        <v>4262</v>
      </c>
      <c r="C3" s="292"/>
      <c r="D3" s="292"/>
      <c r="E3" s="292"/>
      <c r="F3" s="292"/>
      <c r="G3" s="292"/>
      <c r="H3" s="292"/>
      <c r="I3" s="292"/>
      <c r="J3" s="292"/>
      <c r="K3" s="292"/>
      <c r="L3" s="292"/>
      <c r="M3" s="292"/>
    </row>
    <row r="4" spans="2:17" s="1" customFormat="1" x14ac:dyDescent="0.4">
      <c r="D4" s="7"/>
      <c r="F4" s="7"/>
      <c r="H4" s="7"/>
    </row>
    <row r="5" spans="2:17" s="43" customFormat="1" ht="168" x14ac:dyDescent="0.4">
      <c r="B5" s="45" t="s">
        <v>1</v>
      </c>
      <c r="C5" s="42"/>
      <c r="D5" s="45" t="s">
        <v>49</v>
      </c>
      <c r="E5" s="42"/>
      <c r="F5" s="47" t="s">
        <v>3769</v>
      </c>
      <c r="G5" s="42"/>
      <c r="H5" s="47" t="s">
        <v>4244</v>
      </c>
      <c r="I5" s="42"/>
      <c r="J5" s="48" t="s">
        <v>45</v>
      </c>
      <c r="K5" s="42"/>
      <c r="L5" s="48" t="s">
        <v>46</v>
      </c>
      <c r="M5" s="42"/>
      <c r="N5" s="48" t="s">
        <v>47</v>
      </c>
      <c r="O5" s="42"/>
      <c r="P5" s="48" t="s">
        <v>48</v>
      </c>
      <c r="Q5" s="44"/>
    </row>
    <row r="6" spans="2:17" s="43" customFormat="1" x14ac:dyDescent="0.4">
      <c r="B6" s="174" t="s">
        <v>3726</v>
      </c>
      <c r="C6" s="42"/>
      <c r="D6" s="42"/>
      <c r="E6" s="42"/>
      <c r="F6" s="42"/>
      <c r="G6" s="42"/>
      <c r="H6" s="42"/>
      <c r="I6" s="42"/>
      <c r="J6" s="42"/>
      <c r="K6" s="42"/>
      <c r="L6" s="42"/>
      <c r="M6" s="42"/>
      <c r="N6" s="42"/>
      <c r="O6" s="42"/>
      <c r="P6" s="42"/>
      <c r="Q6" s="44"/>
    </row>
    <row r="7" spans="2:17" x14ac:dyDescent="0.4">
      <c r="B7" s="28" t="s">
        <v>3770</v>
      </c>
      <c r="C7" s="35"/>
      <c r="D7" s="14"/>
      <c r="E7" s="35"/>
      <c r="F7" s="14"/>
      <c r="G7" s="35"/>
      <c r="H7" s="14"/>
      <c r="I7" s="35"/>
      <c r="J7" s="54"/>
      <c r="K7" s="49"/>
      <c r="L7" s="54"/>
      <c r="M7" s="49"/>
      <c r="N7" s="54"/>
      <c r="O7" s="49"/>
      <c r="P7" s="54"/>
      <c r="Q7" s="50"/>
    </row>
    <row r="8" spans="2:17" x14ac:dyDescent="0.4">
      <c r="B8" s="67" t="s">
        <v>3771</v>
      </c>
      <c r="C8" s="35"/>
      <c r="D8" s="14"/>
      <c r="E8" s="35"/>
      <c r="F8" s="14"/>
      <c r="G8" s="35"/>
      <c r="H8" s="14"/>
      <c r="I8" s="35"/>
      <c r="J8" s="54"/>
      <c r="K8" s="49"/>
      <c r="L8" s="54"/>
      <c r="M8" s="49"/>
      <c r="N8" s="54"/>
      <c r="O8" s="49"/>
      <c r="P8" s="54"/>
      <c r="Q8" s="50"/>
    </row>
    <row r="9" spans="2:17" x14ac:dyDescent="0.4">
      <c r="B9" s="67" t="s">
        <v>3772</v>
      </c>
      <c r="C9" s="35"/>
      <c r="D9" s="14"/>
      <c r="E9" s="35"/>
      <c r="F9" s="14"/>
      <c r="G9" s="35"/>
      <c r="H9" s="14"/>
      <c r="I9" s="35"/>
      <c r="J9" s="54"/>
      <c r="K9" s="49"/>
      <c r="L9" s="54"/>
      <c r="M9" s="49"/>
      <c r="N9" s="54"/>
      <c r="O9" s="49"/>
      <c r="P9" s="54"/>
      <c r="Q9" s="50"/>
    </row>
    <row r="10" spans="2:17" x14ac:dyDescent="0.4">
      <c r="B10" s="67" t="s">
        <v>3773</v>
      </c>
      <c r="C10" s="35"/>
      <c r="D10" s="14"/>
      <c r="E10" s="35"/>
      <c r="F10" s="14"/>
      <c r="G10" s="35"/>
      <c r="H10" s="14"/>
      <c r="I10" s="35"/>
      <c r="J10" s="54"/>
      <c r="K10" s="49"/>
      <c r="L10" s="54"/>
      <c r="M10" s="49"/>
      <c r="N10" s="54"/>
      <c r="O10" s="49"/>
      <c r="P10" s="54"/>
      <c r="Q10" s="50"/>
    </row>
    <row r="11" spans="2:17" x14ac:dyDescent="0.4">
      <c r="B11" s="67" t="s">
        <v>3774</v>
      </c>
      <c r="C11" s="35"/>
      <c r="D11" s="14"/>
      <c r="E11" s="35"/>
      <c r="F11" s="14"/>
      <c r="G11" s="35"/>
      <c r="H11" s="14"/>
      <c r="I11" s="35"/>
      <c r="J11" s="54"/>
      <c r="K11" s="49"/>
      <c r="L11" s="54"/>
      <c r="M11" s="49"/>
      <c r="N11" s="54"/>
      <c r="O11" s="49"/>
      <c r="P11" s="54"/>
      <c r="Q11" s="50"/>
    </row>
    <row r="12" spans="2:17" x14ac:dyDescent="0.4">
      <c r="B12" s="67" t="s">
        <v>3775</v>
      </c>
      <c r="C12" s="35"/>
      <c r="D12" s="14"/>
      <c r="E12" s="35"/>
      <c r="F12" s="14"/>
      <c r="G12" s="35"/>
      <c r="H12" s="14"/>
      <c r="I12" s="35"/>
      <c r="J12" s="54"/>
      <c r="K12" s="49"/>
      <c r="L12" s="54"/>
      <c r="M12" s="49"/>
      <c r="N12" s="54"/>
      <c r="O12" s="49"/>
      <c r="P12" s="54"/>
      <c r="Q12" s="50"/>
    </row>
    <row r="13" spans="2:17" x14ac:dyDescent="0.4">
      <c r="B13" s="67" t="s">
        <v>3776</v>
      </c>
      <c r="C13" s="35"/>
      <c r="D13" s="14"/>
      <c r="E13" s="35"/>
      <c r="F13" s="14"/>
      <c r="G13" s="35"/>
      <c r="H13" s="14"/>
      <c r="I13" s="35"/>
      <c r="J13" s="54"/>
      <c r="K13" s="49"/>
      <c r="L13" s="54"/>
      <c r="M13" s="49"/>
      <c r="N13" s="54"/>
      <c r="O13" s="49"/>
      <c r="P13" s="54"/>
      <c r="Q13" s="50"/>
    </row>
    <row r="14" spans="2:17" x14ac:dyDescent="0.4">
      <c r="B14" s="67" t="s">
        <v>3777</v>
      </c>
      <c r="C14" s="35"/>
      <c r="D14" s="14"/>
      <c r="E14" s="35"/>
      <c r="F14" s="14"/>
      <c r="G14" s="35"/>
      <c r="H14" s="14"/>
      <c r="I14" s="35"/>
      <c r="J14" s="54"/>
      <c r="K14" s="49"/>
      <c r="L14" s="54"/>
      <c r="M14" s="49"/>
      <c r="N14" s="54"/>
      <c r="O14" s="49"/>
      <c r="P14" s="54"/>
      <c r="Q14" s="50"/>
    </row>
    <row r="15" spans="2:17" x14ac:dyDescent="0.4">
      <c r="B15" s="67" t="s">
        <v>3778</v>
      </c>
      <c r="C15" s="35"/>
      <c r="D15" s="14"/>
      <c r="E15" s="35"/>
      <c r="F15" s="14"/>
      <c r="G15" s="35"/>
      <c r="H15" s="14"/>
      <c r="I15" s="35"/>
      <c r="J15" s="54"/>
      <c r="K15" s="49"/>
      <c r="L15" s="54"/>
      <c r="M15" s="49"/>
      <c r="N15" s="54"/>
      <c r="O15" s="49"/>
      <c r="P15" s="54"/>
      <c r="Q15" s="50"/>
    </row>
    <row r="16" spans="2:17" x14ac:dyDescent="0.4">
      <c r="B16" s="67" t="s">
        <v>3779</v>
      </c>
      <c r="C16" s="35"/>
      <c r="D16" s="14"/>
      <c r="E16" s="35"/>
      <c r="F16" s="14"/>
      <c r="G16" s="35"/>
      <c r="H16" s="14"/>
      <c r="I16" s="35"/>
      <c r="J16" s="54"/>
      <c r="K16" s="49"/>
      <c r="L16" s="54"/>
      <c r="M16" s="49"/>
      <c r="N16" s="54"/>
      <c r="O16" s="49"/>
      <c r="P16" s="54"/>
      <c r="Q16" s="50"/>
    </row>
    <row r="17" spans="2:17" x14ac:dyDescent="0.4">
      <c r="B17" s="67" t="s">
        <v>3780</v>
      </c>
      <c r="C17" s="35"/>
      <c r="D17" s="14"/>
      <c r="E17" s="35"/>
      <c r="F17" s="14"/>
      <c r="G17" s="35"/>
      <c r="H17" s="14"/>
      <c r="I17" s="35"/>
      <c r="J17" s="54"/>
      <c r="K17" s="49"/>
      <c r="L17" s="54"/>
      <c r="M17" s="49"/>
      <c r="N17" s="54"/>
      <c r="O17" s="49"/>
      <c r="P17" s="54"/>
      <c r="Q17" s="50"/>
    </row>
    <row r="18" spans="2:17" x14ac:dyDescent="0.4">
      <c r="B18" s="67" t="s">
        <v>3781</v>
      </c>
      <c r="C18" s="35"/>
      <c r="D18" s="14"/>
      <c r="E18" s="35"/>
      <c r="F18" s="14"/>
      <c r="G18" s="35"/>
      <c r="H18" s="14"/>
      <c r="I18" s="35"/>
      <c r="J18" s="54"/>
      <c r="K18" s="49"/>
      <c r="L18" s="54"/>
      <c r="M18" s="49"/>
      <c r="N18" s="54"/>
      <c r="O18" s="49"/>
      <c r="P18" s="54"/>
      <c r="Q18" s="50"/>
    </row>
    <row r="19" spans="2:17" x14ac:dyDescent="0.4">
      <c r="B19" s="67" t="s">
        <v>3782</v>
      </c>
      <c r="C19" s="35"/>
      <c r="D19" s="14"/>
      <c r="E19" s="35"/>
      <c r="F19" s="14"/>
      <c r="G19" s="35"/>
      <c r="H19" s="14"/>
      <c r="I19" s="35"/>
      <c r="J19" s="54"/>
      <c r="K19" s="49"/>
      <c r="L19" s="54"/>
      <c r="M19" s="49"/>
      <c r="N19" s="54"/>
      <c r="O19" s="49"/>
      <c r="P19" s="54"/>
      <c r="Q19" s="50"/>
    </row>
    <row r="20" spans="2:17" x14ac:dyDescent="0.4">
      <c r="B20" s="67" t="s">
        <v>3783</v>
      </c>
      <c r="C20" s="35"/>
      <c r="D20" s="14"/>
      <c r="E20" s="35"/>
      <c r="F20" s="14"/>
      <c r="G20" s="35"/>
      <c r="H20" s="14"/>
      <c r="I20" s="35"/>
      <c r="J20" s="54"/>
      <c r="K20" s="49"/>
      <c r="L20" s="54"/>
      <c r="M20" s="49"/>
      <c r="N20" s="54"/>
      <c r="O20" s="49"/>
      <c r="P20" s="54"/>
      <c r="Q20" s="50"/>
    </row>
    <row r="21" spans="2:17" x14ac:dyDescent="0.4">
      <c r="B21" s="67" t="s">
        <v>3784</v>
      </c>
      <c r="C21" s="35"/>
      <c r="D21" s="14"/>
      <c r="E21" s="35"/>
      <c r="F21" s="14"/>
      <c r="G21" s="35"/>
      <c r="H21" s="14"/>
      <c r="I21" s="35"/>
      <c r="J21" s="54"/>
      <c r="K21" s="49"/>
      <c r="L21" s="54"/>
      <c r="M21" s="49"/>
      <c r="N21" s="54"/>
      <c r="O21" s="49"/>
      <c r="P21" s="54"/>
      <c r="Q21" s="50"/>
    </row>
    <row r="22" spans="2:17" x14ac:dyDescent="0.4">
      <c r="B22" s="67" t="s">
        <v>3785</v>
      </c>
      <c r="C22" s="35"/>
      <c r="D22" s="14"/>
      <c r="E22" s="35"/>
      <c r="F22" s="14"/>
      <c r="G22" s="35"/>
      <c r="H22" s="14"/>
      <c r="I22" s="35"/>
      <c r="J22" s="54"/>
      <c r="K22" s="49"/>
      <c r="L22" s="54"/>
      <c r="M22" s="49"/>
      <c r="N22" s="54"/>
      <c r="O22" s="49"/>
      <c r="P22" s="54"/>
      <c r="Q22" s="50"/>
    </row>
    <row r="23" spans="2:17" x14ac:dyDescent="0.4">
      <c r="B23" s="67" t="s">
        <v>3786</v>
      </c>
      <c r="C23" s="35"/>
      <c r="D23" s="14"/>
      <c r="E23" s="35"/>
      <c r="F23" s="14"/>
      <c r="G23" s="35"/>
      <c r="H23" s="14"/>
      <c r="I23" s="35"/>
      <c r="J23" s="54"/>
      <c r="K23" s="49"/>
      <c r="L23" s="54"/>
      <c r="M23" s="49"/>
      <c r="N23" s="54"/>
      <c r="O23" s="49"/>
      <c r="P23" s="54"/>
      <c r="Q23" s="50"/>
    </row>
    <row r="24" spans="2:17" x14ac:dyDescent="0.4">
      <c r="B24" s="67" t="s">
        <v>3787</v>
      </c>
      <c r="C24" s="35"/>
      <c r="D24" s="14"/>
      <c r="E24" s="35"/>
      <c r="F24" s="14"/>
      <c r="G24" s="35"/>
      <c r="H24" s="14"/>
      <c r="I24" s="35"/>
      <c r="J24" s="54"/>
      <c r="K24" s="49"/>
      <c r="L24" s="54"/>
      <c r="M24" s="49"/>
      <c r="N24" s="54"/>
      <c r="O24" s="49"/>
      <c r="P24" s="54"/>
      <c r="Q24" s="50"/>
    </row>
    <row r="25" spans="2:17" x14ac:dyDescent="0.4">
      <c r="B25" s="67" t="s">
        <v>3788</v>
      </c>
      <c r="C25" s="35"/>
      <c r="D25" s="14"/>
      <c r="E25" s="35"/>
      <c r="F25" s="14"/>
      <c r="G25" s="35"/>
      <c r="H25" s="14"/>
      <c r="I25" s="35"/>
      <c r="J25" s="54"/>
      <c r="K25" s="49"/>
      <c r="L25" s="54"/>
      <c r="M25" s="49"/>
      <c r="N25" s="54"/>
      <c r="O25" s="49"/>
      <c r="P25" s="54"/>
      <c r="Q25" s="50"/>
    </row>
    <row r="26" spans="2:17" x14ac:dyDescent="0.4">
      <c r="B26" s="67" t="s">
        <v>3789</v>
      </c>
      <c r="C26" s="35"/>
      <c r="D26" s="14"/>
      <c r="E26" s="35"/>
      <c r="F26" s="14"/>
      <c r="G26" s="35"/>
      <c r="H26" s="14"/>
      <c r="I26" s="35"/>
      <c r="J26" s="54"/>
      <c r="K26" s="49"/>
      <c r="L26" s="54"/>
      <c r="M26" s="49"/>
      <c r="N26" s="54"/>
      <c r="O26" s="49"/>
      <c r="P26" s="54"/>
      <c r="Q26" s="50"/>
    </row>
    <row r="27" spans="2:17" x14ac:dyDescent="0.4">
      <c r="B27" s="67" t="s">
        <v>3790</v>
      </c>
      <c r="C27" s="35"/>
      <c r="D27" s="14"/>
      <c r="E27" s="35"/>
      <c r="F27" s="14"/>
      <c r="G27" s="35"/>
      <c r="H27" s="14"/>
      <c r="I27" s="35"/>
      <c r="J27" s="54"/>
      <c r="K27" s="49"/>
      <c r="L27" s="54"/>
      <c r="M27" s="49"/>
      <c r="N27" s="54"/>
      <c r="O27" s="49"/>
      <c r="P27" s="54"/>
      <c r="Q27" s="50"/>
    </row>
    <row r="28" spans="2:17" x14ac:dyDescent="0.4">
      <c r="B28" s="67" t="s">
        <v>3791</v>
      </c>
      <c r="C28" s="35"/>
      <c r="D28" s="14"/>
      <c r="E28" s="35"/>
      <c r="F28" s="14"/>
      <c r="G28" s="35"/>
      <c r="H28" s="14"/>
      <c r="I28" s="35"/>
      <c r="J28" s="54"/>
      <c r="K28" s="49"/>
      <c r="L28" s="54"/>
      <c r="M28" s="49"/>
      <c r="N28" s="54"/>
      <c r="O28" s="49"/>
      <c r="P28" s="54"/>
      <c r="Q28" s="50"/>
    </row>
    <row r="29" spans="2:17" x14ac:dyDescent="0.4">
      <c r="B29" s="67" t="s">
        <v>3792</v>
      </c>
      <c r="C29" s="35"/>
      <c r="D29" s="14"/>
      <c r="E29" s="35"/>
      <c r="F29" s="14"/>
      <c r="G29" s="35"/>
      <c r="H29" s="14"/>
      <c r="I29" s="35"/>
      <c r="J29" s="54"/>
      <c r="K29" s="49"/>
      <c r="L29" s="54"/>
      <c r="M29" s="49"/>
      <c r="N29" s="54"/>
      <c r="O29" s="49"/>
      <c r="P29" s="54"/>
      <c r="Q29" s="50"/>
    </row>
    <row r="30" spans="2:17" x14ac:dyDescent="0.4">
      <c r="B30" s="67" t="s">
        <v>3793</v>
      </c>
      <c r="C30" s="35"/>
      <c r="D30" s="14"/>
      <c r="E30" s="35"/>
      <c r="F30" s="14"/>
      <c r="G30" s="35"/>
      <c r="H30" s="14"/>
      <c r="I30" s="35"/>
      <c r="J30" s="54"/>
      <c r="K30" s="49"/>
      <c r="L30" s="54"/>
      <c r="M30" s="49"/>
      <c r="N30" s="54"/>
      <c r="O30" s="49"/>
      <c r="P30" s="54"/>
      <c r="Q30" s="50"/>
    </row>
    <row r="31" spans="2:17" x14ac:dyDescent="0.4">
      <c r="B31" s="67" t="s">
        <v>3794</v>
      </c>
      <c r="C31" s="35"/>
      <c r="D31" s="14"/>
      <c r="E31" s="35"/>
      <c r="F31" s="14"/>
      <c r="G31" s="35"/>
      <c r="H31" s="14"/>
      <c r="I31" s="35"/>
      <c r="J31" s="54"/>
      <c r="K31" s="49"/>
      <c r="L31" s="54"/>
      <c r="M31" s="49"/>
      <c r="N31" s="54"/>
      <c r="O31" s="49"/>
      <c r="P31" s="54"/>
      <c r="Q31" s="50"/>
    </row>
    <row r="32" spans="2:17" x14ac:dyDescent="0.4">
      <c r="B32" s="67" t="s">
        <v>3795</v>
      </c>
      <c r="C32" s="35"/>
      <c r="D32" s="14"/>
      <c r="E32" s="35"/>
      <c r="F32" s="14"/>
      <c r="G32" s="35"/>
      <c r="H32" s="14"/>
      <c r="I32" s="35"/>
      <c r="J32" s="54"/>
      <c r="K32" s="49"/>
      <c r="L32" s="54"/>
      <c r="M32" s="49"/>
      <c r="N32" s="54"/>
      <c r="O32" s="49"/>
      <c r="P32" s="54"/>
      <c r="Q32" s="50"/>
    </row>
    <row r="33" spans="2:17" x14ac:dyDescent="0.4">
      <c r="B33" s="67" t="s">
        <v>3796</v>
      </c>
      <c r="C33" s="35"/>
      <c r="D33" s="14"/>
      <c r="E33" s="35"/>
      <c r="F33" s="14"/>
      <c r="G33" s="35"/>
      <c r="H33" s="14"/>
      <c r="I33" s="35"/>
      <c r="J33" s="54"/>
      <c r="K33" s="49"/>
      <c r="L33" s="54"/>
      <c r="M33" s="49"/>
      <c r="N33" s="54"/>
      <c r="O33" s="49"/>
      <c r="P33" s="54"/>
      <c r="Q33" s="50"/>
    </row>
    <row r="34" spans="2:17" x14ac:dyDescent="0.4">
      <c r="B34" s="67" t="s">
        <v>3797</v>
      </c>
      <c r="C34" s="35"/>
      <c r="D34" s="14"/>
      <c r="E34" s="35"/>
      <c r="F34" s="14"/>
      <c r="G34" s="35"/>
      <c r="H34" s="14"/>
      <c r="I34" s="35"/>
      <c r="J34" s="54"/>
      <c r="K34" s="49"/>
      <c r="L34" s="54"/>
      <c r="M34" s="49"/>
      <c r="N34" s="54"/>
      <c r="O34" s="49"/>
      <c r="P34" s="54"/>
      <c r="Q34" s="50"/>
    </row>
    <row r="35" spans="2:17" x14ac:dyDescent="0.4">
      <c r="B35" s="67" t="s">
        <v>3798</v>
      </c>
      <c r="C35" s="35"/>
      <c r="D35" s="14"/>
      <c r="E35" s="35"/>
      <c r="F35" s="14"/>
      <c r="G35" s="35"/>
      <c r="H35" s="14"/>
      <c r="I35" s="35"/>
      <c r="J35" s="54"/>
      <c r="K35" s="49"/>
      <c r="L35" s="54"/>
      <c r="M35" s="49"/>
      <c r="N35" s="54"/>
      <c r="O35" s="49"/>
      <c r="P35" s="54"/>
      <c r="Q35" s="50"/>
    </row>
    <row r="36" spans="2:17" x14ac:dyDescent="0.4">
      <c r="B36" s="67" t="s">
        <v>3799</v>
      </c>
      <c r="C36" s="35"/>
      <c r="D36" s="14"/>
      <c r="E36" s="35"/>
      <c r="F36" s="14"/>
      <c r="G36" s="35"/>
      <c r="H36" s="14"/>
      <c r="I36" s="35"/>
      <c r="J36" s="54"/>
      <c r="K36" s="49"/>
      <c r="L36" s="54"/>
      <c r="M36" s="49"/>
      <c r="N36" s="54"/>
      <c r="O36" s="49"/>
      <c r="P36" s="54"/>
      <c r="Q36" s="50"/>
    </row>
    <row r="37" spans="2:17" x14ac:dyDescent="0.4">
      <c r="B37" s="67" t="s">
        <v>3800</v>
      </c>
      <c r="C37" s="35"/>
      <c r="D37" s="14"/>
      <c r="E37" s="35"/>
      <c r="F37" s="14"/>
      <c r="G37" s="35"/>
      <c r="H37" s="14"/>
      <c r="I37" s="35"/>
      <c r="J37" s="54"/>
      <c r="K37" s="49"/>
      <c r="L37" s="54"/>
      <c r="M37" s="49"/>
      <c r="N37" s="54"/>
      <c r="O37" s="49"/>
      <c r="P37" s="54"/>
      <c r="Q37" s="50"/>
    </row>
    <row r="38" spans="2:17" x14ac:dyDescent="0.4">
      <c r="B38" s="67" t="s">
        <v>3801</v>
      </c>
      <c r="C38" s="35"/>
      <c r="D38" s="14"/>
      <c r="E38" s="35"/>
      <c r="F38" s="14"/>
      <c r="G38" s="35"/>
      <c r="H38" s="14"/>
      <c r="I38" s="35"/>
      <c r="J38" s="54"/>
      <c r="K38" s="49"/>
      <c r="L38" s="54"/>
      <c r="M38" s="49"/>
      <c r="N38" s="54"/>
      <c r="O38" s="49"/>
      <c r="P38" s="54"/>
      <c r="Q38" s="50"/>
    </row>
    <row r="39" spans="2:17" x14ac:dyDescent="0.4">
      <c r="B39" s="67" t="s">
        <v>3802</v>
      </c>
      <c r="C39" s="35"/>
      <c r="D39" s="14"/>
      <c r="E39" s="35"/>
      <c r="F39" s="14"/>
      <c r="G39" s="35"/>
      <c r="H39" s="14"/>
      <c r="I39" s="35"/>
      <c r="J39" s="54"/>
      <c r="K39" s="49"/>
      <c r="L39" s="54"/>
      <c r="M39" s="49"/>
      <c r="N39" s="54"/>
      <c r="O39" s="49"/>
      <c r="P39" s="54"/>
      <c r="Q39" s="50"/>
    </row>
    <row r="40" spans="2:17" x14ac:dyDescent="0.4">
      <c r="B40" s="67" t="s">
        <v>3803</v>
      </c>
      <c r="C40" s="35"/>
      <c r="D40" s="14"/>
      <c r="E40" s="35"/>
      <c r="F40" s="14"/>
      <c r="G40" s="35"/>
      <c r="H40" s="14"/>
      <c r="I40" s="35"/>
      <c r="J40" s="54"/>
      <c r="K40" s="49"/>
      <c r="L40" s="54"/>
      <c r="M40" s="49"/>
      <c r="N40" s="54"/>
      <c r="O40" s="49"/>
      <c r="P40" s="54"/>
      <c r="Q40" s="50"/>
    </row>
    <row r="41" spans="2:17" x14ac:dyDescent="0.4">
      <c r="B41" s="67" t="s">
        <v>3804</v>
      </c>
      <c r="C41" s="35"/>
      <c r="D41" s="14"/>
      <c r="E41" s="35"/>
      <c r="F41" s="14"/>
      <c r="G41" s="35"/>
      <c r="H41" s="14"/>
      <c r="I41" s="35"/>
      <c r="J41" s="54"/>
      <c r="K41" s="49"/>
      <c r="L41" s="54"/>
      <c r="M41" s="49"/>
      <c r="N41" s="54"/>
      <c r="O41" s="49"/>
      <c r="P41" s="54"/>
      <c r="Q41" s="50"/>
    </row>
    <row r="42" spans="2:17" x14ac:dyDescent="0.4">
      <c r="B42" s="67" t="s">
        <v>3805</v>
      </c>
      <c r="C42" s="35"/>
      <c r="D42" s="14"/>
      <c r="E42" s="35"/>
      <c r="F42" s="14"/>
      <c r="G42" s="35"/>
      <c r="H42" s="14"/>
      <c r="I42" s="35"/>
      <c r="J42" s="54"/>
      <c r="K42" s="49"/>
      <c r="L42" s="54"/>
      <c r="M42" s="49"/>
      <c r="N42" s="54"/>
      <c r="O42" s="49"/>
      <c r="P42" s="54"/>
      <c r="Q42" s="50"/>
    </row>
    <row r="43" spans="2:17" x14ac:dyDescent="0.4">
      <c r="B43" s="67" t="s">
        <v>3806</v>
      </c>
      <c r="C43" s="35"/>
      <c r="D43" s="14"/>
      <c r="E43" s="35"/>
      <c r="F43" s="14"/>
      <c r="G43" s="35"/>
      <c r="H43" s="14"/>
      <c r="I43" s="35"/>
      <c r="J43" s="54"/>
      <c r="K43" s="49"/>
      <c r="L43" s="54"/>
      <c r="M43" s="49"/>
      <c r="N43" s="54"/>
      <c r="O43" s="49"/>
      <c r="P43" s="54"/>
      <c r="Q43" s="50"/>
    </row>
    <row r="44" spans="2:17" x14ac:dyDescent="0.4">
      <c r="B44" s="67" t="s">
        <v>3807</v>
      </c>
      <c r="C44" s="35"/>
      <c r="D44" s="14"/>
      <c r="E44" s="35"/>
      <c r="F44" s="14"/>
      <c r="G44" s="35"/>
      <c r="H44" s="14"/>
      <c r="I44" s="35"/>
      <c r="J44" s="54"/>
      <c r="K44" s="49"/>
      <c r="L44" s="54"/>
      <c r="M44" s="49"/>
      <c r="N44" s="54"/>
      <c r="O44" s="49"/>
      <c r="P44" s="54"/>
      <c r="Q44" s="50"/>
    </row>
    <row r="45" spans="2:17" x14ac:dyDescent="0.4">
      <c r="B45" s="67" t="s">
        <v>3808</v>
      </c>
      <c r="C45" s="35"/>
      <c r="D45" s="14"/>
      <c r="E45" s="35"/>
      <c r="F45" s="14"/>
      <c r="G45" s="35"/>
      <c r="H45" s="14"/>
      <c r="I45" s="35"/>
      <c r="J45" s="54"/>
      <c r="K45" s="49"/>
      <c r="L45" s="54"/>
      <c r="M45" s="49"/>
      <c r="N45" s="54"/>
      <c r="O45" s="49"/>
      <c r="P45" s="54"/>
      <c r="Q45" s="50"/>
    </row>
    <row r="46" spans="2:17" x14ac:dyDescent="0.4">
      <c r="B46" s="67" t="s">
        <v>3809</v>
      </c>
      <c r="C46" s="35"/>
      <c r="D46" s="14"/>
      <c r="E46" s="35"/>
      <c r="F46" s="14"/>
      <c r="G46" s="35"/>
      <c r="H46" s="14"/>
      <c r="I46" s="35"/>
      <c r="J46" s="54"/>
      <c r="K46" s="49"/>
      <c r="L46" s="54"/>
      <c r="M46" s="49"/>
      <c r="N46" s="54"/>
      <c r="O46" s="49"/>
      <c r="P46" s="54"/>
      <c r="Q46" s="50"/>
    </row>
    <row r="47" spans="2:17" x14ac:dyDescent="0.4">
      <c r="B47" s="67" t="s">
        <v>3810</v>
      </c>
      <c r="C47" s="35"/>
      <c r="D47" s="14"/>
      <c r="E47" s="35"/>
      <c r="F47" s="14"/>
      <c r="G47" s="35"/>
      <c r="H47" s="14"/>
      <c r="I47" s="35"/>
      <c r="J47" s="54"/>
      <c r="K47" s="49"/>
      <c r="L47" s="54"/>
      <c r="M47" s="49"/>
      <c r="N47" s="54"/>
      <c r="O47" s="49"/>
      <c r="P47" s="54"/>
      <c r="Q47" s="50"/>
    </row>
    <row r="48" spans="2:17" x14ac:dyDescent="0.4">
      <c r="B48" s="67" t="s">
        <v>3811</v>
      </c>
      <c r="C48" s="35"/>
      <c r="D48" s="14"/>
      <c r="E48" s="35"/>
      <c r="F48" s="14"/>
      <c r="G48" s="35"/>
      <c r="H48" s="14"/>
      <c r="I48" s="35"/>
      <c r="J48" s="54"/>
      <c r="K48" s="49"/>
      <c r="L48" s="54"/>
      <c r="M48" s="49"/>
      <c r="N48" s="54"/>
      <c r="O48" s="49"/>
      <c r="P48" s="54"/>
      <c r="Q48" s="50"/>
    </row>
    <row r="49" spans="2:17" x14ac:dyDescent="0.4">
      <c r="B49" s="67" t="s">
        <v>3812</v>
      </c>
      <c r="C49" s="35"/>
      <c r="D49" s="14"/>
      <c r="E49" s="35"/>
      <c r="F49" s="14"/>
      <c r="G49" s="35"/>
      <c r="H49" s="14"/>
      <c r="I49" s="35"/>
      <c r="J49" s="54"/>
      <c r="K49" s="49"/>
      <c r="L49" s="54"/>
      <c r="M49" s="49"/>
      <c r="N49" s="54"/>
      <c r="O49" s="49"/>
      <c r="P49" s="54"/>
      <c r="Q49" s="50"/>
    </row>
    <row r="50" spans="2:17" x14ac:dyDescent="0.4">
      <c r="B50" s="67" t="s">
        <v>3813</v>
      </c>
      <c r="C50" s="35"/>
      <c r="D50" s="14"/>
      <c r="E50" s="35"/>
      <c r="F50" s="14"/>
      <c r="G50" s="35"/>
      <c r="H50" s="14"/>
      <c r="I50" s="35"/>
      <c r="J50" s="54"/>
      <c r="K50" s="49"/>
      <c r="L50" s="54"/>
      <c r="M50" s="49"/>
      <c r="N50" s="54"/>
      <c r="O50" s="49"/>
      <c r="P50" s="54"/>
      <c r="Q50" s="50"/>
    </row>
    <row r="51" spans="2:17" x14ac:dyDescent="0.4">
      <c r="B51" s="67" t="s">
        <v>3814</v>
      </c>
      <c r="C51" s="35"/>
      <c r="D51" s="14"/>
      <c r="E51" s="35"/>
      <c r="F51" s="14"/>
      <c r="G51" s="35"/>
      <c r="H51" s="14"/>
      <c r="I51" s="35"/>
      <c r="J51" s="54"/>
      <c r="K51" s="49"/>
      <c r="L51" s="54"/>
      <c r="M51" s="49"/>
      <c r="N51" s="54"/>
      <c r="O51" s="49"/>
      <c r="P51" s="54"/>
      <c r="Q51" s="50"/>
    </row>
    <row r="52" spans="2:17" x14ac:dyDescent="0.4">
      <c r="B52" s="67" t="s">
        <v>3815</v>
      </c>
      <c r="C52" s="35"/>
      <c r="D52" s="14"/>
      <c r="E52" s="35"/>
      <c r="F52" s="14"/>
      <c r="G52" s="35"/>
      <c r="H52" s="14"/>
      <c r="I52" s="35"/>
      <c r="J52" s="54"/>
      <c r="K52" s="49"/>
      <c r="L52" s="54"/>
      <c r="M52" s="49"/>
      <c r="N52" s="54"/>
      <c r="O52" s="49"/>
      <c r="P52" s="54"/>
      <c r="Q52" s="50"/>
    </row>
    <row r="53" spans="2:17" x14ac:dyDescent="0.4">
      <c r="B53" s="67" t="s">
        <v>3816</v>
      </c>
      <c r="C53" s="35"/>
      <c r="D53" s="14"/>
      <c r="E53" s="35"/>
      <c r="F53" s="14"/>
      <c r="G53" s="35"/>
      <c r="H53" s="14"/>
      <c r="I53" s="35"/>
      <c r="J53" s="54"/>
      <c r="K53" s="49"/>
      <c r="L53" s="54"/>
      <c r="M53" s="49"/>
      <c r="N53" s="54"/>
      <c r="O53" s="49"/>
      <c r="P53" s="54"/>
      <c r="Q53" s="50"/>
    </row>
    <row r="54" spans="2:17" x14ac:dyDescent="0.4">
      <c r="B54" s="67" t="s">
        <v>3817</v>
      </c>
      <c r="C54" s="35"/>
      <c r="D54" s="14"/>
      <c r="E54" s="35"/>
      <c r="F54" s="14"/>
      <c r="G54" s="35"/>
      <c r="H54" s="14"/>
      <c r="I54" s="35"/>
      <c r="J54" s="54"/>
      <c r="K54" s="49"/>
      <c r="L54" s="54"/>
      <c r="M54" s="49"/>
      <c r="N54" s="54"/>
      <c r="O54" s="49"/>
      <c r="P54" s="54"/>
      <c r="Q54" s="50"/>
    </row>
    <row r="55" spans="2:17" x14ac:dyDescent="0.4">
      <c r="B55" s="67" t="s">
        <v>3818</v>
      </c>
      <c r="C55" s="35"/>
      <c r="D55" s="14"/>
      <c r="E55" s="35"/>
      <c r="F55" s="14"/>
      <c r="G55" s="35"/>
      <c r="H55" s="14"/>
      <c r="I55" s="35"/>
      <c r="J55" s="54"/>
      <c r="K55" s="49"/>
      <c r="L55" s="54"/>
      <c r="M55" s="49"/>
      <c r="N55" s="54"/>
      <c r="O55" s="49"/>
      <c r="P55" s="54"/>
      <c r="Q55" s="50"/>
    </row>
    <row r="56" spans="2:17" x14ac:dyDescent="0.4">
      <c r="B56" s="67" t="s">
        <v>3819</v>
      </c>
      <c r="C56" s="35"/>
      <c r="D56" s="14"/>
      <c r="E56" s="35"/>
      <c r="F56" s="14"/>
      <c r="G56" s="35"/>
      <c r="H56" s="14"/>
      <c r="I56" s="35"/>
      <c r="J56" s="54"/>
      <c r="K56" s="49"/>
      <c r="L56" s="54"/>
      <c r="M56" s="49"/>
      <c r="N56" s="54"/>
      <c r="O56" s="49"/>
      <c r="P56" s="54"/>
      <c r="Q56" s="50"/>
    </row>
    <row r="57" spans="2:17" x14ac:dyDescent="0.4">
      <c r="B57" s="67" t="s">
        <v>3820</v>
      </c>
      <c r="C57" s="35"/>
      <c r="D57" s="14"/>
      <c r="E57" s="35"/>
      <c r="F57" s="14"/>
      <c r="G57" s="35"/>
      <c r="H57" s="14"/>
      <c r="I57" s="35"/>
      <c r="J57" s="54"/>
      <c r="K57" s="49"/>
      <c r="L57" s="54"/>
      <c r="M57" s="49"/>
      <c r="N57" s="54"/>
      <c r="O57" s="49"/>
      <c r="P57" s="54"/>
      <c r="Q57" s="50"/>
    </row>
    <row r="58" spans="2:17" x14ac:dyDescent="0.4">
      <c r="B58" s="67" t="s">
        <v>3821</v>
      </c>
      <c r="C58" s="35"/>
      <c r="D58" s="14"/>
      <c r="E58" s="35"/>
      <c r="F58" s="14"/>
      <c r="G58" s="35"/>
      <c r="H58" s="14"/>
      <c r="I58" s="35"/>
      <c r="J58" s="54"/>
      <c r="K58" s="49"/>
      <c r="L58" s="54"/>
      <c r="M58" s="49"/>
      <c r="N58" s="54"/>
      <c r="O58" s="49"/>
      <c r="P58" s="54"/>
      <c r="Q58" s="50"/>
    </row>
    <row r="59" spans="2:17" x14ac:dyDescent="0.4">
      <c r="B59" s="67" t="s">
        <v>3822</v>
      </c>
      <c r="C59" s="35"/>
      <c r="D59" s="14"/>
      <c r="E59" s="35"/>
      <c r="F59" s="14"/>
      <c r="G59" s="35"/>
      <c r="H59" s="14"/>
      <c r="I59" s="35"/>
      <c r="J59" s="54"/>
      <c r="K59" s="49"/>
      <c r="L59" s="54"/>
      <c r="M59" s="49"/>
      <c r="N59" s="54"/>
      <c r="O59" s="49"/>
      <c r="P59" s="54"/>
      <c r="Q59" s="50"/>
    </row>
    <row r="60" spans="2:17" x14ac:dyDescent="0.4">
      <c r="B60" s="67" t="s">
        <v>3823</v>
      </c>
      <c r="C60" s="35"/>
      <c r="D60" s="14"/>
      <c r="E60" s="35"/>
      <c r="F60" s="14"/>
      <c r="G60" s="35"/>
      <c r="H60" s="14"/>
      <c r="I60" s="35"/>
      <c r="J60" s="54"/>
      <c r="K60" s="49"/>
      <c r="L60" s="54"/>
      <c r="M60" s="49"/>
      <c r="N60" s="54"/>
      <c r="O60" s="49"/>
      <c r="P60" s="54"/>
      <c r="Q60" s="50"/>
    </row>
    <row r="61" spans="2:17" x14ac:dyDescent="0.4">
      <c r="B61" s="67" t="s">
        <v>3824</v>
      </c>
      <c r="C61" s="35"/>
      <c r="D61" s="14"/>
      <c r="E61" s="35"/>
      <c r="F61" s="14"/>
      <c r="G61" s="35"/>
      <c r="H61" s="14"/>
      <c r="I61" s="35"/>
      <c r="J61" s="54"/>
      <c r="K61" s="49"/>
      <c r="L61" s="54"/>
      <c r="M61" s="49"/>
      <c r="N61" s="54"/>
      <c r="O61" s="49"/>
      <c r="P61" s="54"/>
      <c r="Q61" s="50"/>
    </row>
    <row r="62" spans="2:17" x14ac:dyDescent="0.4">
      <c r="B62" s="67" t="s">
        <v>3825</v>
      </c>
      <c r="C62" s="35"/>
      <c r="D62" s="14"/>
      <c r="E62" s="35"/>
      <c r="F62" s="14"/>
      <c r="G62" s="35"/>
      <c r="H62" s="14"/>
      <c r="I62" s="35"/>
      <c r="J62" s="54"/>
      <c r="K62" s="49"/>
      <c r="L62" s="54"/>
      <c r="M62" s="49"/>
      <c r="N62" s="54"/>
      <c r="O62" s="49"/>
      <c r="P62" s="54"/>
      <c r="Q62" s="50"/>
    </row>
    <row r="63" spans="2:17" x14ac:dyDescent="0.4">
      <c r="B63" s="67" t="s">
        <v>3826</v>
      </c>
      <c r="C63" s="35"/>
      <c r="D63" s="14"/>
      <c r="E63" s="35"/>
      <c r="F63" s="14"/>
      <c r="G63" s="35"/>
      <c r="H63" s="14"/>
      <c r="I63" s="35"/>
      <c r="J63" s="54"/>
      <c r="K63" s="49"/>
      <c r="L63" s="54"/>
      <c r="M63" s="49"/>
      <c r="N63" s="54"/>
      <c r="O63" s="49"/>
      <c r="P63" s="54"/>
      <c r="Q63" s="50"/>
    </row>
    <row r="64" spans="2:17" x14ac:dyDescent="0.4">
      <c r="B64" s="67" t="s">
        <v>3827</v>
      </c>
      <c r="C64" s="35"/>
      <c r="D64" s="14"/>
      <c r="E64" s="35"/>
      <c r="F64" s="14"/>
      <c r="G64" s="35"/>
      <c r="H64" s="14"/>
      <c r="I64" s="35"/>
      <c r="J64" s="54"/>
      <c r="K64" s="49"/>
      <c r="L64" s="54"/>
      <c r="M64" s="49"/>
      <c r="N64" s="54"/>
      <c r="O64" s="49"/>
      <c r="P64" s="54"/>
      <c r="Q64" s="50"/>
    </row>
    <row r="65" spans="2:17" x14ac:dyDescent="0.4">
      <c r="B65" s="67" t="s">
        <v>3828</v>
      </c>
      <c r="C65" s="35"/>
      <c r="D65" s="14"/>
      <c r="E65" s="35"/>
      <c r="F65" s="14"/>
      <c r="G65" s="35"/>
      <c r="H65" s="14"/>
      <c r="I65" s="35"/>
      <c r="J65" s="54"/>
      <c r="K65" s="49"/>
      <c r="L65" s="54"/>
      <c r="M65" s="49"/>
      <c r="N65" s="54"/>
      <c r="O65" s="49"/>
      <c r="P65" s="54"/>
      <c r="Q65" s="50"/>
    </row>
    <row r="66" spans="2:17" x14ac:dyDescent="0.4">
      <c r="B66" s="67" t="s">
        <v>3829</v>
      </c>
      <c r="C66" s="35"/>
      <c r="D66" s="14"/>
      <c r="E66" s="35"/>
      <c r="F66" s="14"/>
      <c r="G66" s="35"/>
      <c r="H66" s="14"/>
      <c r="I66" s="35"/>
      <c r="J66" s="54"/>
      <c r="K66" s="49"/>
      <c r="L66" s="54"/>
      <c r="M66" s="49"/>
      <c r="N66" s="54"/>
      <c r="O66" s="49"/>
      <c r="P66" s="54"/>
      <c r="Q66" s="50"/>
    </row>
    <row r="67" spans="2:17" x14ac:dyDescent="0.4">
      <c r="B67" s="67" t="s">
        <v>3830</v>
      </c>
      <c r="C67" s="35"/>
      <c r="D67" s="14"/>
      <c r="E67" s="35"/>
      <c r="F67" s="14"/>
      <c r="G67" s="35"/>
      <c r="H67" s="14"/>
      <c r="I67" s="35"/>
      <c r="J67" s="54"/>
      <c r="K67" s="49"/>
      <c r="L67" s="54"/>
      <c r="M67" s="49"/>
      <c r="N67" s="54"/>
      <c r="O67" s="49"/>
      <c r="P67" s="54"/>
      <c r="Q67" s="50"/>
    </row>
    <row r="68" spans="2:17" x14ac:dyDescent="0.4">
      <c r="B68" s="67" t="s">
        <v>3831</v>
      </c>
      <c r="C68" s="35"/>
      <c r="D68" s="14"/>
      <c r="E68" s="35"/>
      <c r="F68" s="14"/>
      <c r="G68" s="35"/>
      <c r="H68" s="14"/>
      <c r="I68" s="35"/>
      <c r="J68" s="54"/>
      <c r="K68" s="49"/>
      <c r="L68" s="54"/>
      <c r="M68" s="49"/>
      <c r="N68" s="54"/>
      <c r="O68" s="49"/>
      <c r="P68" s="54"/>
      <c r="Q68" s="50"/>
    </row>
    <row r="69" spans="2:17" x14ac:dyDescent="0.4">
      <c r="B69" s="67" t="s">
        <v>3832</v>
      </c>
      <c r="C69" s="35"/>
      <c r="D69" s="14"/>
      <c r="E69" s="35"/>
      <c r="F69" s="14"/>
      <c r="G69" s="35"/>
      <c r="H69" s="14"/>
      <c r="I69" s="35"/>
      <c r="J69" s="54"/>
      <c r="K69" s="49"/>
      <c r="L69" s="54"/>
      <c r="M69" s="49"/>
      <c r="N69" s="54"/>
      <c r="O69" s="49"/>
      <c r="P69" s="54"/>
      <c r="Q69" s="50"/>
    </row>
    <row r="70" spans="2:17" x14ac:dyDescent="0.4">
      <c r="B70" s="67" t="s">
        <v>3833</v>
      </c>
      <c r="C70" s="35"/>
      <c r="D70" s="14"/>
      <c r="E70" s="35"/>
      <c r="F70" s="14"/>
      <c r="G70" s="35"/>
      <c r="H70" s="14"/>
      <c r="I70" s="35"/>
      <c r="J70" s="54"/>
      <c r="K70" s="49"/>
      <c r="L70" s="54"/>
      <c r="M70" s="49"/>
      <c r="N70" s="54"/>
      <c r="O70" s="49"/>
      <c r="P70" s="54"/>
      <c r="Q70" s="50"/>
    </row>
    <row r="71" spans="2:17" x14ac:dyDescent="0.4">
      <c r="B71" s="67" t="s">
        <v>3834</v>
      </c>
      <c r="C71" s="35"/>
      <c r="D71" s="14"/>
      <c r="E71" s="35"/>
      <c r="F71" s="14"/>
      <c r="G71" s="35"/>
      <c r="H71" s="14"/>
      <c r="I71" s="35"/>
      <c r="J71" s="54"/>
      <c r="K71" s="49"/>
      <c r="L71" s="54"/>
      <c r="M71" s="49"/>
      <c r="N71" s="54"/>
      <c r="O71" s="49"/>
      <c r="P71" s="54"/>
      <c r="Q71" s="50"/>
    </row>
    <row r="72" spans="2:17" x14ac:dyDescent="0.4">
      <c r="B72" s="67" t="s">
        <v>3835</v>
      </c>
      <c r="C72" s="35"/>
      <c r="D72" s="14"/>
      <c r="E72" s="35"/>
      <c r="F72" s="14"/>
      <c r="G72" s="35"/>
      <c r="H72" s="14"/>
      <c r="I72" s="35"/>
      <c r="J72" s="54"/>
      <c r="K72" s="49"/>
      <c r="L72" s="54"/>
      <c r="M72" s="49"/>
      <c r="N72" s="54"/>
      <c r="O72" s="49"/>
      <c r="P72" s="54"/>
      <c r="Q72" s="50"/>
    </row>
    <row r="73" spans="2:17" x14ac:dyDescent="0.4">
      <c r="B73" s="67" t="s">
        <v>3836</v>
      </c>
      <c r="C73" s="35"/>
      <c r="D73" s="14"/>
      <c r="E73" s="35"/>
      <c r="F73" s="14"/>
      <c r="G73" s="35"/>
      <c r="H73" s="14"/>
      <c r="I73" s="35"/>
      <c r="J73" s="54"/>
      <c r="K73" s="49"/>
      <c r="L73" s="54"/>
      <c r="M73" s="49"/>
      <c r="N73" s="54"/>
      <c r="O73" s="49"/>
      <c r="P73" s="54"/>
      <c r="Q73" s="50"/>
    </row>
    <row r="74" spans="2:17" x14ac:dyDescent="0.4">
      <c r="B74" s="67" t="s">
        <v>3837</v>
      </c>
      <c r="C74" s="35"/>
      <c r="D74" s="14"/>
      <c r="E74" s="35"/>
      <c r="F74" s="14"/>
      <c r="G74" s="35"/>
      <c r="H74" s="14"/>
      <c r="I74" s="35"/>
      <c r="J74" s="54"/>
      <c r="K74" s="49"/>
      <c r="L74" s="54"/>
      <c r="M74" s="49"/>
      <c r="N74" s="54"/>
      <c r="O74" s="49"/>
      <c r="P74" s="54"/>
      <c r="Q74" s="50"/>
    </row>
    <row r="75" spans="2:17" x14ac:dyDescent="0.4">
      <c r="B75" s="67" t="s">
        <v>3838</v>
      </c>
      <c r="C75" s="35"/>
      <c r="D75" s="14"/>
      <c r="E75" s="35"/>
      <c r="F75" s="14"/>
      <c r="G75" s="35"/>
      <c r="H75" s="14"/>
      <c r="I75" s="35"/>
      <c r="J75" s="54"/>
      <c r="K75" s="49"/>
      <c r="L75" s="54"/>
      <c r="M75" s="49"/>
      <c r="N75" s="54"/>
      <c r="O75" s="49"/>
      <c r="P75" s="54"/>
      <c r="Q75" s="50"/>
    </row>
    <row r="76" spans="2:17" x14ac:dyDescent="0.4">
      <c r="B76" s="67" t="s">
        <v>3839</v>
      </c>
      <c r="C76" s="35"/>
      <c r="D76" s="14"/>
      <c r="E76" s="35"/>
      <c r="F76" s="14"/>
      <c r="G76" s="35"/>
      <c r="H76" s="14"/>
      <c r="I76" s="35"/>
      <c r="J76" s="54"/>
      <c r="K76" s="49"/>
      <c r="L76" s="54"/>
      <c r="M76" s="49"/>
      <c r="N76" s="54"/>
      <c r="O76" s="49"/>
      <c r="P76" s="54"/>
      <c r="Q76" s="50"/>
    </row>
    <row r="77" spans="2:17" x14ac:dyDescent="0.4">
      <c r="B77" s="67" t="s">
        <v>3840</v>
      </c>
      <c r="C77" s="35"/>
      <c r="D77" s="14"/>
      <c r="E77" s="35"/>
      <c r="F77" s="14"/>
      <c r="G77" s="35"/>
      <c r="H77" s="14"/>
      <c r="I77" s="35"/>
      <c r="J77" s="54"/>
      <c r="K77" s="49"/>
      <c r="L77" s="54"/>
      <c r="M77" s="49"/>
      <c r="N77" s="54"/>
      <c r="O77" s="49"/>
      <c r="P77" s="54"/>
      <c r="Q77" s="50"/>
    </row>
    <row r="78" spans="2:17" x14ac:dyDescent="0.4">
      <c r="B78" s="67" t="s">
        <v>3841</v>
      </c>
      <c r="C78" s="35"/>
      <c r="D78" s="14"/>
      <c r="E78" s="35"/>
      <c r="F78" s="14"/>
      <c r="G78" s="35"/>
      <c r="H78" s="14"/>
      <c r="I78" s="35"/>
      <c r="J78" s="54"/>
      <c r="K78" s="49"/>
      <c r="L78" s="54"/>
      <c r="M78" s="49"/>
      <c r="N78" s="54"/>
      <c r="O78" s="49"/>
      <c r="P78" s="54"/>
      <c r="Q78" s="50"/>
    </row>
    <row r="79" spans="2:17" x14ac:dyDescent="0.4">
      <c r="B79" s="67" t="s">
        <v>3842</v>
      </c>
      <c r="C79" s="35"/>
      <c r="D79" s="14"/>
      <c r="E79" s="35"/>
      <c r="F79" s="14"/>
      <c r="G79" s="35"/>
      <c r="H79" s="14"/>
      <c r="I79" s="35"/>
      <c r="J79" s="54"/>
      <c r="K79" s="49"/>
      <c r="L79" s="54"/>
      <c r="M79" s="49"/>
      <c r="N79" s="54"/>
      <c r="O79" s="49"/>
      <c r="P79" s="54"/>
      <c r="Q79" s="50"/>
    </row>
    <row r="80" spans="2:17" x14ac:dyDescent="0.4">
      <c r="B80" s="67" t="s">
        <v>3843</v>
      </c>
      <c r="C80" s="35"/>
      <c r="D80" s="14"/>
      <c r="E80" s="35"/>
      <c r="F80" s="14"/>
      <c r="G80" s="35"/>
      <c r="H80" s="14"/>
      <c r="I80" s="35"/>
      <c r="J80" s="54"/>
      <c r="K80" s="49"/>
      <c r="L80" s="54"/>
      <c r="M80" s="49"/>
      <c r="N80" s="54"/>
      <c r="O80" s="49"/>
      <c r="P80" s="54"/>
      <c r="Q80" s="50"/>
    </row>
    <row r="81" spans="2:17" x14ac:dyDescent="0.4">
      <c r="B81" s="67" t="s">
        <v>3844</v>
      </c>
      <c r="C81" s="35"/>
      <c r="D81" s="14"/>
      <c r="E81" s="35"/>
      <c r="F81" s="14"/>
      <c r="G81" s="35"/>
      <c r="H81" s="14"/>
      <c r="I81" s="35"/>
      <c r="J81" s="54"/>
      <c r="K81" s="49"/>
      <c r="L81" s="54"/>
      <c r="M81" s="49"/>
      <c r="N81" s="54"/>
      <c r="O81" s="49"/>
      <c r="P81" s="54"/>
      <c r="Q81" s="50"/>
    </row>
    <row r="82" spans="2:17" x14ac:dyDescent="0.4">
      <c r="B82" s="67" t="s">
        <v>3845</v>
      </c>
      <c r="C82" s="35"/>
      <c r="D82" s="14"/>
      <c r="E82" s="35"/>
      <c r="F82" s="14"/>
      <c r="G82" s="35"/>
      <c r="H82" s="14"/>
      <c r="I82" s="35"/>
      <c r="J82" s="54"/>
      <c r="K82" s="49"/>
      <c r="L82" s="54"/>
      <c r="M82" s="49"/>
      <c r="N82" s="54"/>
      <c r="O82" s="49"/>
      <c r="P82" s="54"/>
      <c r="Q82" s="50"/>
    </row>
    <row r="83" spans="2:17" x14ac:dyDescent="0.4">
      <c r="B83" s="67" t="s">
        <v>3846</v>
      </c>
      <c r="C83" s="35"/>
      <c r="D83" s="14"/>
      <c r="E83" s="35"/>
      <c r="F83" s="14"/>
      <c r="G83" s="35"/>
      <c r="H83" s="14"/>
      <c r="I83" s="35"/>
      <c r="J83" s="54"/>
      <c r="K83" s="49"/>
      <c r="L83" s="54"/>
      <c r="M83" s="49"/>
      <c r="N83" s="54"/>
      <c r="O83" s="49"/>
      <c r="P83" s="54"/>
      <c r="Q83" s="50"/>
    </row>
    <row r="84" spans="2:17" x14ac:dyDescent="0.4">
      <c r="B84" s="67" t="s">
        <v>3847</v>
      </c>
      <c r="C84" s="35"/>
      <c r="D84" s="14"/>
      <c r="E84" s="35"/>
      <c r="F84" s="14"/>
      <c r="G84" s="35"/>
      <c r="H84" s="14"/>
      <c r="I84" s="35"/>
      <c r="J84" s="54"/>
      <c r="K84" s="49"/>
      <c r="L84" s="54"/>
      <c r="M84" s="49"/>
      <c r="N84" s="54"/>
      <c r="O84" s="49"/>
      <c r="P84" s="54"/>
      <c r="Q84" s="50"/>
    </row>
    <row r="85" spans="2:17" x14ac:dyDescent="0.4">
      <c r="B85" s="67" t="s">
        <v>3848</v>
      </c>
      <c r="C85" s="35"/>
      <c r="D85" s="14"/>
      <c r="E85" s="35"/>
      <c r="F85" s="14"/>
      <c r="G85" s="35"/>
      <c r="H85" s="14"/>
      <c r="I85" s="35"/>
      <c r="J85" s="54"/>
      <c r="K85" s="49"/>
      <c r="L85" s="54"/>
      <c r="M85" s="49"/>
      <c r="N85" s="54"/>
      <c r="O85" s="49"/>
      <c r="P85" s="54"/>
      <c r="Q85" s="50"/>
    </row>
    <row r="86" spans="2:17" x14ac:dyDescent="0.4">
      <c r="B86" s="67" t="s">
        <v>3849</v>
      </c>
      <c r="C86" s="35"/>
      <c r="D86" s="14"/>
      <c r="E86" s="35"/>
      <c r="F86" s="14"/>
      <c r="G86" s="35"/>
      <c r="H86" s="14"/>
      <c r="I86" s="35"/>
      <c r="J86" s="54"/>
      <c r="K86" s="49"/>
      <c r="L86" s="54"/>
      <c r="M86" s="49"/>
      <c r="N86" s="54"/>
      <c r="O86" s="49"/>
      <c r="P86" s="54"/>
      <c r="Q86" s="50"/>
    </row>
    <row r="87" spans="2:17" x14ac:dyDescent="0.4">
      <c r="B87" s="67" t="s">
        <v>3850</v>
      </c>
      <c r="C87" s="35"/>
      <c r="D87" s="14"/>
      <c r="E87" s="35"/>
      <c r="F87" s="14"/>
      <c r="G87" s="35"/>
      <c r="H87" s="14"/>
      <c r="I87" s="35"/>
      <c r="J87" s="54"/>
      <c r="K87" s="49"/>
      <c r="L87" s="54"/>
      <c r="M87" s="49"/>
      <c r="N87" s="54"/>
      <c r="O87" s="49"/>
      <c r="P87" s="54"/>
      <c r="Q87" s="50"/>
    </row>
    <row r="88" spans="2:17" x14ac:dyDescent="0.4">
      <c r="B88" s="67" t="s">
        <v>3851</v>
      </c>
      <c r="C88" s="35"/>
      <c r="D88" s="14"/>
      <c r="E88" s="35"/>
      <c r="F88" s="14"/>
      <c r="G88" s="35"/>
      <c r="H88" s="14"/>
      <c r="I88" s="35"/>
      <c r="J88" s="54"/>
      <c r="K88" s="49"/>
      <c r="L88" s="54"/>
      <c r="M88" s="49"/>
      <c r="N88" s="54"/>
      <c r="O88" s="49"/>
      <c r="P88" s="54"/>
      <c r="Q88" s="50"/>
    </row>
    <row r="89" spans="2:17" x14ac:dyDescent="0.4">
      <c r="B89" s="67" t="s">
        <v>3852</v>
      </c>
      <c r="C89" s="35"/>
      <c r="D89" s="14"/>
      <c r="E89" s="35"/>
      <c r="F89" s="14"/>
      <c r="G89" s="35"/>
      <c r="H89" s="14"/>
      <c r="I89" s="35"/>
      <c r="J89" s="54"/>
      <c r="K89" s="49"/>
      <c r="L89" s="54"/>
      <c r="M89" s="49"/>
      <c r="N89" s="54"/>
      <c r="O89" s="49"/>
      <c r="P89" s="54"/>
      <c r="Q89" s="50"/>
    </row>
    <row r="90" spans="2:17" x14ac:dyDescent="0.4">
      <c r="B90" s="67" t="s">
        <v>3853</v>
      </c>
      <c r="C90" s="35"/>
      <c r="D90" s="14"/>
      <c r="E90" s="35"/>
      <c r="F90" s="14"/>
      <c r="G90" s="35"/>
      <c r="H90" s="14"/>
      <c r="I90" s="35"/>
      <c r="J90" s="54"/>
      <c r="K90" s="49"/>
      <c r="L90" s="54"/>
      <c r="M90" s="49"/>
      <c r="N90" s="54"/>
      <c r="O90" s="49"/>
      <c r="P90" s="54"/>
      <c r="Q90" s="50"/>
    </row>
    <row r="91" spans="2:17" x14ac:dyDescent="0.4">
      <c r="B91" s="67" t="s">
        <v>3854</v>
      </c>
      <c r="C91" s="35"/>
      <c r="D91" s="14"/>
      <c r="E91" s="35"/>
      <c r="F91" s="14"/>
      <c r="G91" s="35"/>
      <c r="H91" s="14"/>
      <c r="I91" s="35"/>
      <c r="J91" s="54"/>
      <c r="K91" s="49"/>
      <c r="L91" s="54"/>
      <c r="M91" s="49"/>
      <c r="N91" s="54"/>
      <c r="O91" s="49"/>
      <c r="P91" s="54"/>
      <c r="Q91" s="50"/>
    </row>
    <row r="92" spans="2:17" x14ac:dyDescent="0.4">
      <c r="B92" s="67" t="s">
        <v>3855</v>
      </c>
      <c r="C92" s="35"/>
      <c r="D92" s="14"/>
      <c r="E92" s="35"/>
      <c r="F92" s="14"/>
      <c r="G92" s="35"/>
      <c r="H92" s="14"/>
      <c r="I92" s="35"/>
      <c r="J92" s="54"/>
      <c r="K92" s="49"/>
      <c r="L92" s="54"/>
      <c r="M92" s="49"/>
      <c r="N92" s="54"/>
      <c r="O92" s="49"/>
      <c r="P92" s="54"/>
      <c r="Q92" s="50"/>
    </row>
    <row r="93" spans="2:17" x14ac:dyDescent="0.4">
      <c r="B93" s="67" t="s">
        <v>3856</v>
      </c>
      <c r="C93" s="35"/>
      <c r="D93" s="14"/>
      <c r="E93" s="35"/>
      <c r="F93" s="14"/>
      <c r="G93" s="35"/>
      <c r="H93" s="14"/>
      <c r="I93" s="35"/>
      <c r="J93" s="54"/>
      <c r="K93" s="49"/>
      <c r="L93" s="54"/>
      <c r="M93" s="49"/>
      <c r="N93" s="54"/>
      <c r="O93" s="49"/>
      <c r="P93" s="54"/>
      <c r="Q93" s="50"/>
    </row>
    <row r="94" spans="2:17" x14ac:dyDescent="0.4">
      <c r="B94" s="67" t="s">
        <v>3857</v>
      </c>
      <c r="C94" s="35"/>
      <c r="D94" s="14"/>
      <c r="E94" s="35"/>
      <c r="F94" s="14"/>
      <c r="G94" s="35"/>
      <c r="H94" s="14"/>
      <c r="I94" s="35"/>
      <c r="J94" s="54"/>
      <c r="K94" s="49"/>
      <c r="L94" s="54"/>
      <c r="M94" s="49"/>
      <c r="N94" s="54"/>
      <c r="O94" s="49"/>
      <c r="P94" s="54"/>
      <c r="Q94" s="50"/>
    </row>
    <row r="95" spans="2:17" x14ac:dyDescent="0.4">
      <c r="B95" s="67" t="s">
        <v>3858</v>
      </c>
      <c r="C95" s="35"/>
      <c r="D95" s="14"/>
      <c r="E95" s="35"/>
      <c r="F95" s="14"/>
      <c r="G95" s="35"/>
      <c r="H95" s="14"/>
      <c r="I95" s="35"/>
      <c r="J95" s="54"/>
      <c r="K95" s="49"/>
      <c r="L95" s="54"/>
      <c r="M95" s="49"/>
      <c r="N95" s="54"/>
      <c r="O95" s="49"/>
      <c r="P95" s="54"/>
      <c r="Q95" s="50"/>
    </row>
    <row r="96" spans="2:17" x14ac:dyDescent="0.4">
      <c r="B96" s="67" t="s">
        <v>3859</v>
      </c>
      <c r="C96" s="35"/>
      <c r="D96" s="14"/>
      <c r="E96" s="35"/>
      <c r="F96" s="14"/>
      <c r="G96" s="35"/>
      <c r="H96" s="14"/>
      <c r="I96" s="35"/>
      <c r="J96" s="54"/>
      <c r="K96" s="49"/>
      <c r="L96" s="54"/>
      <c r="M96" s="49"/>
      <c r="N96" s="54"/>
      <c r="O96" s="49"/>
      <c r="P96" s="54"/>
      <c r="Q96" s="50"/>
    </row>
    <row r="97" spans="2:17" x14ac:dyDescent="0.4">
      <c r="B97" s="67" t="s">
        <v>3860</v>
      </c>
      <c r="C97" s="35"/>
      <c r="D97" s="14"/>
      <c r="E97" s="35"/>
      <c r="F97" s="14"/>
      <c r="G97" s="35"/>
      <c r="H97" s="14"/>
      <c r="I97" s="35"/>
      <c r="J97" s="54"/>
      <c r="K97" s="49"/>
      <c r="L97" s="54"/>
      <c r="M97" s="49"/>
      <c r="N97" s="54"/>
      <c r="O97" s="49"/>
      <c r="P97" s="54"/>
      <c r="Q97" s="50"/>
    </row>
    <row r="98" spans="2:17" x14ac:dyDescent="0.4">
      <c r="B98" s="67" t="s">
        <v>3861</v>
      </c>
      <c r="C98" s="35"/>
      <c r="D98" s="14"/>
      <c r="E98" s="35"/>
      <c r="F98" s="14"/>
      <c r="G98" s="35"/>
      <c r="H98" s="14"/>
      <c r="I98" s="35"/>
      <c r="J98" s="54"/>
      <c r="K98" s="49"/>
      <c r="L98" s="54"/>
      <c r="M98" s="49"/>
      <c r="N98" s="54"/>
      <c r="O98" s="49"/>
      <c r="P98" s="54"/>
      <c r="Q98" s="50"/>
    </row>
    <row r="99" spans="2:17" x14ac:dyDescent="0.4">
      <c r="B99" s="67" t="s">
        <v>3862</v>
      </c>
      <c r="C99" s="35"/>
      <c r="D99" s="14"/>
      <c r="E99" s="35"/>
      <c r="F99" s="14"/>
      <c r="G99" s="35"/>
      <c r="H99" s="14"/>
      <c r="I99" s="35"/>
      <c r="J99" s="54"/>
      <c r="K99" s="49"/>
      <c r="L99" s="54"/>
      <c r="M99" s="49"/>
      <c r="N99" s="54"/>
      <c r="O99" s="49"/>
      <c r="P99" s="54"/>
      <c r="Q99" s="50"/>
    </row>
    <row r="100" spans="2:17" x14ac:dyDescent="0.4">
      <c r="B100" s="67" t="s">
        <v>3863</v>
      </c>
      <c r="C100" s="35"/>
      <c r="D100" s="14"/>
      <c r="E100" s="35"/>
      <c r="F100" s="14"/>
      <c r="G100" s="35"/>
      <c r="H100" s="14"/>
      <c r="I100" s="35"/>
      <c r="J100" s="54"/>
      <c r="K100" s="49"/>
      <c r="L100" s="54"/>
      <c r="M100" s="49"/>
      <c r="N100" s="54"/>
      <c r="O100" s="49"/>
      <c r="P100" s="54"/>
      <c r="Q100" s="50"/>
    </row>
    <row r="101" spans="2:17" x14ac:dyDescent="0.4">
      <c r="B101" s="67" t="s">
        <v>3864</v>
      </c>
      <c r="C101" s="35"/>
      <c r="D101" s="14"/>
      <c r="E101" s="35"/>
      <c r="F101" s="14"/>
      <c r="G101" s="35"/>
      <c r="H101" s="14"/>
      <c r="I101" s="35"/>
      <c r="J101" s="54"/>
      <c r="K101" s="49"/>
      <c r="L101" s="54"/>
      <c r="M101" s="49"/>
      <c r="N101" s="54"/>
      <c r="O101" s="49"/>
      <c r="P101" s="54"/>
      <c r="Q101" s="50"/>
    </row>
    <row r="102" spans="2:17" x14ac:dyDescent="0.4">
      <c r="B102" s="67" t="s">
        <v>3865</v>
      </c>
      <c r="C102" s="35"/>
      <c r="D102" s="14"/>
      <c r="E102" s="35"/>
      <c r="F102" s="14"/>
      <c r="G102" s="35"/>
      <c r="H102" s="14"/>
      <c r="I102" s="35"/>
      <c r="J102" s="54"/>
      <c r="K102" s="49"/>
      <c r="L102" s="54"/>
      <c r="M102" s="49"/>
      <c r="N102" s="54"/>
      <c r="O102" s="49"/>
      <c r="P102" s="54"/>
      <c r="Q102" s="50"/>
    </row>
    <row r="103" spans="2:17" x14ac:dyDescent="0.4">
      <c r="B103" s="67" t="s">
        <v>3866</v>
      </c>
      <c r="C103" s="35"/>
      <c r="D103" s="14"/>
      <c r="E103" s="35"/>
      <c r="F103" s="14"/>
      <c r="G103" s="35"/>
      <c r="H103" s="14"/>
      <c r="I103" s="35"/>
      <c r="J103" s="54"/>
      <c r="K103" s="49"/>
      <c r="L103" s="54"/>
      <c r="M103" s="49"/>
      <c r="N103" s="54"/>
      <c r="O103" s="49"/>
      <c r="P103" s="54"/>
      <c r="Q103" s="50"/>
    </row>
    <row r="104" spans="2:17" x14ac:dyDescent="0.4">
      <c r="B104" s="67" t="s">
        <v>3867</v>
      </c>
      <c r="C104" s="35"/>
      <c r="D104" s="14"/>
      <c r="E104" s="35"/>
      <c r="F104" s="14"/>
      <c r="G104" s="35"/>
      <c r="H104" s="14"/>
      <c r="I104" s="35"/>
      <c r="J104" s="54"/>
      <c r="K104" s="49"/>
      <c r="L104" s="54"/>
      <c r="M104" s="49"/>
      <c r="N104" s="54"/>
      <c r="O104" s="49"/>
      <c r="P104" s="54"/>
      <c r="Q104" s="50"/>
    </row>
    <row r="105" spans="2:17" x14ac:dyDescent="0.4">
      <c r="B105" s="67" t="s">
        <v>3868</v>
      </c>
      <c r="C105" s="35"/>
      <c r="D105" s="14"/>
      <c r="E105" s="35"/>
      <c r="F105" s="14"/>
      <c r="G105" s="35"/>
      <c r="H105" s="14"/>
      <c r="I105" s="35"/>
      <c r="J105" s="54"/>
      <c r="K105" s="49"/>
      <c r="L105" s="54"/>
      <c r="M105" s="49"/>
      <c r="N105" s="54"/>
      <c r="O105" s="49"/>
      <c r="P105" s="54"/>
      <c r="Q105" s="50"/>
    </row>
    <row r="106" spans="2:17" x14ac:dyDescent="0.4">
      <c r="B106" s="67" t="s">
        <v>3869</v>
      </c>
      <c r="C106" s="35"/>
      <c r="D106" s="14"/>
      <c r="E106" s="35"/>
      <c r="F106" s="14"/>
      <c r="G106" s="35"/>
      <c r="H106" s="14"/>
      <c r="I106" s="35"/>
      <c r="J106" s="54"/>
      <c r="K106" s="49"/>
      <c r="L106" s="54"/>
      <c r="M106" s="49"/>
      <c r="N106" s="54"/>
      <c r="O106" s="49"/>
      <c r="P106" s="54"/>
      <c r="Q106" s="50"/>
    </row>
  </sheetData>
  <sheetProtection sheet="1" formatColumns="0" formatRows="0" insertRows="0" insertHyperlinks="0" autoFilter="0"/>
  <autoFilter ref="B6:Q6"/>
  <mergeCells count="1">
    <mergeCell ref="B3:M3"/>
  </mergeCells>
  <pageMargins left="0.70866141732283472" right="0.70866141732283472" top="0.78740157480314965" bottom="0.78740157480314965" header="0.31496062992125984" footer="0.31496062992125984"/>
  <pageSetup paperSize="9" scale="41" orientation="landscape"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count="3">
        <x14:dataValidation type="list" showInputMessage="1" showErrorMessage="1">
          <x14:formula1>
            <xm:f>Liste!$H$2:$H$11</xm:f>
          </x14:formula1>
          <xm:sqref>D7:D106</xm:sqref>
        </x14:dataValidation>
        <x14:dataValidation type="list" showInputMessage="1" showErrorMessage="1">
          <x14:formula1>
            <xm:f>CHOOSE(MATCH(D7,Liste!$H$2:$H$8,0),Liste!$I$2:$I$63,Liste!$J$2:$J$63,'II Standorte'!$B$8:$B$1048576,'II Knoten'!$B$6:$B$1048576,'II Stützpunkte'!$B$6:$B$1048576,'II Leitungen und Leitungsab.'!$B$7:$B$1048576,'II Druckregler'!$B$6:$B$1048576)</xm:f>
          </x14:formula1>
          <xm:sqref>F7:G106</xm:sqref>
        </x14:dataValidation>
        <x14:dataValidation type="list" showInputMessage="1" showErrorMessage="1">
          <x14:formula1>
            <xm:f>CHOOSE(MATCH(D7,Liste!$H$9:$H$11,0),'II Verdichter'!$B$6:$B$1048576,'II NKP und NAP'!$B$6:$B$1048576,Liste!$K$2:$K$248)</xm:f>
          </x14:formula1>
          <xm:sqref>H7:H106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rgb="FF417DBE"/>
  </sheetPr>
  <dimension ref="A1:M391"/>
  <sheetViews>
    <sheetView zoomScale="85" zoomScaleNormal="85" zoomScaleSheetLayoutView="55" workbookViewId="0"/>
  </sheetViews>
  <sheetFormatPr baseColWidth="10" defaultColWidth="11" defaultRowHeight="16.8" x14ac:dyDescent="0.4"/>
  <cols>
    <col min="1" max="1" width="1.09765625" style="281" customWidth="1"/>
    <col min="2" max="2" width="7" style="174" customWidth="1"/>
    <col min="3" max="3" width="1.09765625" style="174" customWidth="1"/>
    <col min="4" max="4" width="10.09765625" style="255" bestFit="1" customWidth="1"/>
    <col min="5" max="5" width="109.8984375" style="211" customWidth="1"/>
    <col min="6" max="6" width="30.09765625" style="211" bestFit="1" customWidth="1"/>
    <col min="7" max="7" width="8.3984375" style="256" bestFit="1" customWidth="1"/>
    <col min="8" max="8" width="7.09765625" style="256" customWidth="1"/>
    <col min="9" max="9" width="19.19921875" style="211" customWidth="1"/>
    <col min="10" max="10" width="18.09765625" style="211" customWidth="1"/>
    <col min="11" max="11" width="16.19921875" style="211" customWidth="1"/>
    <col min="12" max="12" width="39.3984375" style="211" customWidth="1"/>
    <col min="13" max="13" width="1.09765625" style="211" customWidth="1"/>
    <col min="14" max="16384" width="11" style="42"/>
  </cols>
  <sheetData>
    <row r="1" spans="1:13" ht="30" x14ac:dyDescent="0.7">
      <c r="A1" s="281" t="s">
        <v>3873</v>
      </c>
      <c r="B1" s="253" t="s">
        <v>3880</v>
      </c>
      <c r="C1" s="205"/>
      <c r="D1" s="210"/>
      <c r="E1" s="254" t="s">
        <v>3871</v>
      </c>
      <c r="F1" s="253"/>
      <c r="G1" s="206"/>
      <c r="H1" s="207"/>
      <c r="I1" s="207"/>
      <c r="J1" s="207"/>
      <c r="K1" s="207"/>
      <c r="L1" s="207"/>
      <c r="M1" s="207"/>
    </row>
    <row r="2" spans="1:13" x14ac:dyDescent="0.4">
      <c r="A2" s="281" t="s">
        <v>3873</v>
      </c>
    </row>
    <row r="3" spans="1:13" ht="25.2" x14ac:dyDescent="0.55000000000000004">
      <c r="A3" s="281" t="s">
        <v>3873</v>
      </c>
      <c r="B3" s="205"/>
      <c r="C3" s="205"/>
      <c r="D3" s="257"/>
      <c r="E3" s="258" t="s">
        <v>3872</v>
      </c>
      <c r="F3" s="259"/>
      <c r="G3" s="260"/>
      <c r="H3" s="260"/>
      <c r="I3" s="259"/>
      <c r="J3" s="261"/>
      <c r="K3" s="259"/>
      <c r="L3" s="259"/>
      <c r="M3" s="261"/>
    </row>
    <row r="4" spans="1:13" x14ac:dyDescent="0.4">
      <c r="A4" s="281" t="s">
        <v>3873</v>
      </c>
      <c r="F4" s="262"/>
    </row>
    <row r="5" spans="1:13" s="211" customFormat="1" ht="120" customHeight="1" x14ac:dyDescent="0.4">
      <c r="A5" s="281" t="s">
        <v>3873</v>
      </c>
      <c r="B5" s="174"/>
      <c r="C5" s="174"/>
      <c r="D5" s="255"/>
      <c r="E5" s="294" t="s">
        <v>3942</v>
      </c>
      <c r="F5" s="294"/>
      <c r="G5" s="294"/>
      <c r="H5" s="294"/>
      <c r="I5" s="294"/>
      <c r="J5" s="294"/>
      <c r="K5" s="294"/>
      <c r="L5" s="294"/>
    </row>
    <row r="6" spans="1:13" s="211" customFormat="1" ht="20.399999999999999" x14ac:dyDescent="0.45">
      <c r="A6" s="281" t="s">
        <v>3873</v>
      </c>
      <c r="B6" s="174"/>
      <c r="C6" s="174"/>
      <c r="D6" s="255"/>
      <c r="E6" s="263"/>
      <c r="F6" s="263"/>
      <c r="G6" s="264"/>
      <c r="H6" s="264"/>
      <c r="I6" s="263"/>
      <c r="J6" s="263"/>
      <c r="K6" s="263"/>
      <c r="L6" s="263"/>
    </row>
    <row r="7" spans="1:13" s="211" customFormat="1" ht="20.399999999999999" x14ac:dyDescent="0.4">
      <c r="A7" s="281" t="s">
        <v>3873</v>
      </c>
      <c r="B7" s="174"/>
      <c r="C7" s="174"/>
      <c r="D7" s="255"/>
      <c r="E7" s="295" t="s">
        <v>3881</v>
      </c>
      <c r="F7" s="295"/>
      <c r="G7" s="295"/>
      <c r="H7" s="295"/>
      <c r="I7" s="295"/>
      <c r="J7" s="295"/>
      <c r="K7" s="295"/>
      <c r="L7" s="295"/>
    </row>
    <row r="8" spans="1:13" s="211" customFormat="1" ht="21" thickBot="1" x14ac:dyDescent="0.5">
      <c r="A8" s="281" t="s">
        <v>3873</v>
      </c>
      <c r="B8" s="174"/>
      <c r="C8" s="174"/>
      <c r="D8" s="255"/>
      <c r="E8" s="263"/>
      <c r="F8" s="263"/>
      <c r="G8" s="264"/>
      <c r="H8" s="264"/>
      <c r="I8" s="263"/>
      <c r="J8" s="263"/>
      <c r="K8" s="263"/>
      <c r="L8" s="263"/>
    </row>
    <row r="9" spans="1:13" s="211" customFormat="1" ht="21" thickBot="1" x14ac:dyDescent="0.5">
      <c r="A9" s="281" t="s">
        <v>3873</v>
      </c>
      <c r="B9" s="270" t="s">
        <v>3932</v>
      </c>
      <c r="C9" s="174"/>
      <c r="D9" s="255"/>
      <c r="E9" s="265" t="s">
        <v>3891</v>
      </c>
      <c r="F9" s="265"/>
      <c r="G9" s="266"/>
      <c r="H9" s="266"/>
      <c r="I9" s="209" t="s">
        <v>3882</v>
      </c>
      <c r="J9" s="263"/>
      <c r="K9" s="263"/>
      <c r="L9" s="263"/>
    </row>
    <row r="10" spans="1:13" s="211" customFormat="1" ht="20.399999999999999" x14ac:dyDescent="0.45">
      <c r="A10" s="281" t="s">
        <v>3873</v>
      </c>
      <c r="B10" s="174"/>
      <c r="C10" s="174"/>
      <c r="D10" s="255"/>
      <c r="E10" s="263"/>
      <c r="F10" s="263"/>
      <c r="G10" s="264"/>
      <c r="H10" s="264"/>
      <c r="I10" s="263"/>
      <c r="J10" s="263"/>
      <c r="K10" s="263"/>
      <c r="L10" s="263"/>
    </row>
    <row r="11" spans="1:13" ht="102" customHeight="1" x14ac:dyDescent="0.4">
      <c r="A11" s="281" t="s">
        <v>3873</v>
      </c>
      <c r="B11" s="205"/>
      <c r="C11" s="205"/>
      <c r="D11" s="267" t="s">
        <v>3873</v>
      </c>
      <c r="E11" s="268" t="s">
        <v>3894</v>
      </c>
      <c r="F11" s="293" t="s">
        <v>3874</v>
      </c>
      <c r="G11" s="293"/>
      <c r="H11" s="293"/>
      <c r="I11" s="293"/>
      <c r="J11" s="293"/>
      <c r="K11" s="293"/>
      <c r="L11" s="293"/>
      <c r="M11" s="261"/>
    </row>
    <row r="12" spans="1:13" x14ac:dyDescent="0.4">
      <c r="A12" s="281" t="s">
        <v>3873</v>
      </c>
    </row>
    <row r="13" spans="1:13" x14ac:dyDescent="0.4">
      <c r="A13" s="281" t="s">
        <v>3873</v>
      </c>
      <c r="B13" s="269" t="s">
        <v>1</v>
      </c>
      <c r="C13" s="205"/>
      <c r="D13" s="257" t="s">
        <v>3875</v>
      </c>
      <c r="E13" s="259" t="s">
        <v>173</v>
      </c>
      <c r="F13" s="259" t="s">
        <v>3876</v>
      </c>
      <c r="G13" s="260" t="s">
        <v>174</v>
      </c>
      <c r="H13" s="260" t="s">
        <v>3901</v>
      </c>
      <c r="I13" s="259" t="s">
        <v>3877</v>
      </c>
      <c r="J13" s="261"/>
      <c r="K13" s="259" t="s">
        <v>3878</v>
      </c>
      <c r="L13" s="259" t="s">
        <v>3879</v>
      </c>
      <c r="M13" s="261"/>
    </row>
    <row r="14" spans="1:13" x14ac:dyDescent="0.4">
      <c r="A14" s="281" t="s">
        <v>3873</v>
      </c>
      <c r="B14" s="270"/>
      <c r="L14" s="208"/>
    </row>
    <row r="15" spans="1:13" ht="20.399999999999999" x14ac:dyDescent="0.4">
      <c r="A15" s="281" t="s">
        <v>3873</v>
      </c>
      <c r="B15" s="270"/>
      <c r="E15" s="271" t="s">
        <v>3887</v>
      </c>
      <c r="L15" s="208"/>
    </row>
    <row r="16" spans="1:13" x14ac:dyDescent="0.4">
      <c r="A16" s="281" t="s">
        <v>3873</v>
      </c>
      <c r="B16" s="270" t="str">
        <f>"17."&amp;RIGHT(B9,LEN(B9)-3)+1</f>
        <v>17.2</v>
      </c>
      <c r="C16" s="272"/>
      <c r="D16" s="273" t="s">
        <v>62</v>
      </c>
      <c r="E16" s="274" t="str">
        <f>VLOOKUP($D16,'I H-Gas'!$B$1:$V$90,3,0)</f>
        <v>Beginn des Bezugsjahres</v>
      </c>
      <c r="F16" s="211" t="s">
        <v>3884</v>
      </c>
      <c r="H16" s="256">
        <v>2020</v>
      </c>
      <c r="I16" s="275" t="str">
        <f>IF(VLOOKUP($D16,'I H-Gas'!$B$1:$V$90,5,0)=0,"",VLOOKUP($D16,'I H-Gas'!$B$1:$V$90,5,0))</f>
        <v/>
      </c>
      <c r="K16" s="117" t="str">
        <f>IF($I$9=Liste!$C$5,Liste!$L$3,IF(AND(OR($I$9=Liste!$C$2,$I$9=Liste!$C$4),I16=""),Liste!$L$7,IF(AND($I$9=Liste!$C$3,I16&gt;0,I16&lt;&gt;""),Liste!$L$5,Liste!$L$4)))</f>
        <v>Bitte beantworten Sie die Frage - Betreiben Sie Ihre Netze mit H-Gas oder mit L-Gas oder mit beiden Gasarten? - ganz oben, damit die Prüfung durchgeführt werden kann.</v>
      </c>
      <c r="L16" s="208"/>
    </row>
    <row r="17" spans="1:12" x14ac:dyDescent="0.4">
      <c r="A17" s="281" t="s">
        <v>3873</v>
      </c>
      <c r="B17" s="270" t="str">
        <f>"17."&amp;RIGHT(B16,LEN(B16)-3)+1</f>
        <v>17.3</v>
      </c>
      <c r="C17" s="272"/>
      <c r="D17" s="255" t="s">
        <v>139</v>
      </c>
      <c r="E17" s="274" t="str">
        <f>VLOOKUP($D17,'I H-Gas'!$B$1:$V$90,3,0)</f>
        <v>Ende des Bezugsjahres</v>
      </c>
      <c r="F17" s="211" t="s">
        <v>3884</v>
      </c>
      <c r="H17" s="256">
        <v>2020</v>
      </c>
      <c r="I17" s="275" t="str">
        <f>IF(VLOOKUP($D17,'I H-Gas'!$B$1:$V$90,5,0)=0,"",VLOOKUP($D17,'I H-Gas'!$B$1:$V$90,5,0))</f>
        <v/>
      </c>
      <c r="K17" s="117" t="str">
        <f>IF($I$9=Liste!$C$5,Liste!$L$3,IF(AND(OR($I$9=Liste!$C$2,$I$9=Liste!$C$4),I17=""),Liste!$L$8,IF(AND($I$9=Liste!$C$3,I17&gt;0,I17&lt;&gt;""),Liste!$L$5,Liste!$L$4)))</f>
        <v>Bitte beantworten Sie die Frage - Betreiben Sie Ihre Netze mit H-Gas oder mit L-Gas oder mit beiden Gasarten? - ganz oben, damit die Prüfung durchgeführt werden kann.</v>
      </c>
      <c r="L17" s="208"/>
    </row>
    <row r="18" spans="1:12" x14ac:dyDescent="0.4">
      <c r="A18" s="281" t="s">
        <v>3873</v>
      </c>
      <c r="B18" s="270" t="s">
        <v>3933</v>
      </c>
      <c r="C18" s="272"/>
      <c r="L18" s="208"/>
    </row>
    <row r="19" spans="1:12" ht="20.399999999999999" x14ac:dyDescent="0.4">
      <c r="A19" s="281" t="s">
        <v>3873</v>
      </c>
      <c r="B19" s="270" t="s">
        <v>3933</v>
      </c>
      <c r="C19" s="272"/>
      <c r="E19" s="271" t="s">
        <v>19</v>
      </c>
      <c r="K19" s="43"/>
      <c r="L19" s="208"/>
    </row>
    <row r="20" spans="1:12" x14ac:dyDescent="0.4">
      <c r="A20" s="281" t="s">
        <v>3873</v>
      </c>
      <c r="B20" s="270" t="str">
        <f>"17."&amp;RIGHT(B17,LEN(B17)-3)+1</f>
        <v>17.4</v>
      </c>
      <c r="C20" s="272"/>
      <c r="D20" s="255" t="s">
        <v>64</v>
      </c>
      <c r="E20" s="274" t="str">
        <f>VLOOKUP($D20,'I H-Gas'!$B$1:$V$90,3,0)</f>
        <v>Eingespeiste Jahresarbeit im Bezugsjahr</v>
      </c>
      <c r="F20" s="211" t="s">
        <v>3884</v>
      </c>
      <c r="G20" s="276" t="str">
        <f>VLOOKUP($D20,'I H-Gas'!$B$1:$V$90,7,0)</f>
        <v>mn³</v>
      </c>
      <c r="H20" s="256">
        <v>2020</v>
      </c>
      <c r="I20" s="277" t="str">
        <f>IF(VLOOKUP($D20,'I H-Gas'!$B$1:$V$90,5,0)=0,"",VLOOKUP($D20,'I H-Gas'!$B$1:$V$90,5,0))</f>
        <v/>
      </c>
      <c r="K20" s="117" t="str">
        <f>IF($I$9=Liste!$C$5,Liste!$L$3,IF(AND(OR($I$9=Liste!$C$2,$I$9=Liste!$C$4),I20=""),Liste!$L$10,IF(AND($I$9=Liste!$C$3,I20&gt;0,I20&lt;&gt;""),Liste!$L$5,Liste!$L$4)))</f>
        <v>Bitte beantworten Sie die Frage - Betreiben Sie Ihre Netze mit H-Gas oder mit L-Gas oder mit beiden Gasarten? - ganz oben, damit die Prüfung durchgeführt werden kann.</v>
      </c>
      <c r="L20" s="208"/>
    </row>
    <row r="21" spans="1:12" x14ac:dyDescent="0.4">
      <c r="A21" s="281" t="s">
        <v>3873</v>
      </c>
      <c r="B21" s="270" t="str">
        <f>"17."&amp;RIGHT(B20,LEN(B20)-3)+1</f>
        <v>17.5</v>
      </c>
      <c r="C21" s="272"/>
      <c r="D21" s="255" t="s">
        <v>64</v>
      </c>
      <c r="E21" s="274" t="str">
        <f>VLOOKUP($D21,'I H-Gas'!$B$1:$V$90,3,0)</f>
        <v>Eingespeiste Jahresarbeit im Bezugsjahr</v>
      </c>
      <c r="F21" s="211" t="s">
        <v>3884</v>
      </c>
      <c r="G21" s="276" t="str">
        <f>VLOOKUP($D21,'I H-Gas'!$B$1:$V$90,11,0)</f>
        <v>MWh</v>
      </c>
      <c r="H21" s="256">
        <v>2020</v>
      </c>
      <c r="I21" s="277" t="str">
        <f>IF(VLOOKUP($D21,'I H-Gas'!$B$1:$V$90,9,0)=0,"",VLOOKUP($D21,'I H-Gas'!$B$1:$V$90,9,0))</f>
        <v/>
      </c>
      <c r="K21" s="117" t="str">
        <f>IF($I$9=Liste!$C$5,Liste!$L$3,IF(AND(OR($I$9=Liste!$C$2,$I$9=Liste!$C$4),I21=""),Liste!$L$10,IF(AND($I$9=Liste!$C$3,I21&gt;0,I21&lt;&gt;""),Liste!$L$5,Liste!$L$4)))</f>
        <v>Bitte beantworten Sie die Frage - Betreiben Sie Ihre Netze mit H-Gas oder mit L-Gas oder mit beiden Gasarten? - ganz oben, damit die Prüfung durchgeführt werden kann.</v>
      </c>
      <c r="L21" s="208"/>
    </row>
    <row r="22" spans="1:12" x14ac:dyDescent="0.4">
      <c r="A22" s="281" t="s">
        <v>3873</v>
      </c>
      <c r="B22" s="270" t="s">
        <v>3933</v>
      </c>
      <c r="C22" s="272"/>
      <c r="L22" s="208"/>
    </row>
    <row r="23" spans="1:12" ht="20.399999999999999" x14ac:dyDescent="0.4">
      <c r="A23" s="281" t="s">
        <v>3873</v>
      </c>
      <c r="B23" s="270" t="s">
        <v>3933</v>
      </c>
      <c r="C23" s="272"/>
      <c r="E23" s="271" t="s">
        <v>23</v>
      </c>
      <c r="L23" s="208"/>
    </row>
    <row r="24" spans="1:12" x14ac:dyDescent="0.4">
      <c r="A24" s="281" t="s">
        <v>3873</v>
      </c>
      <c r="B24" s="270" t="str">
        <f>"17."&amp;RIGHT(B21,LEN(B21)-3)+1</f>
        <v>17.6</v>
      </c>
      <c r="C24" s="272"/>
      <c r="D24" s="255" t="s">
        <v>68</v>
      </c>
      <c r="E24" s="274" t="str">
        <f>VLOOKUP($D24,'I H-Gas'!$B$1:$V$90,3,0)</f>
        <v>Ausgespeiste Jahresarbeit im Bezugsjahr</v>
      </c>
      <c r="F24" s="211" t="s">
        <v>3884</v>
      </c>
      <c r="G24" s="276" t="str">
        <f>VLOOKUP($D24,'I H-Gas'!$B$1:$V$90,7,0)</f>
        <v>mn³</v>
      </c>
      <c r="H24" s="256">
        <v>2020</v>
      </c>
      <c r="I24" s="277" t="str">
        <f>IF(VLOOKUP($D24,'I H-Gas'!$B$1:$V$90,5,0)=0,"",VLOOKUP($D24,'I H-Gas'!$B$1:$V$90,5,0))</f>
        <v/>
      </c>
      <c r="K24" s="117" t="str">
        <f>IF($I$9=Liste!$C$5,Liste!$L$3,IF(AND(OR($I$9=Liste!$C$2,$I$9=Liste!$C$4),I24=""),Liste!$L$11,IF(AND($I$9=Liste!$C$3,I24&gt;0,I24&lt;&gt;""),Liste!$L$5,Liste!$L$4)))</f>
        <v>Bitte beantworten Sie die Frage - Betreiben Sie Ihre Netze mit H-Gas oder mit L-Gas oder mit beiden Gasarten? - ganz oben, damit die Prüfung durchgeführt werden kann.</v>
      </c>
      <c r="L24" s="208"/>
    </row>
    <row r="25" spans="1:12" x14ac:dyDescent="0.4">
      <c r="A25" s="281" t="s">
        <v>3873</v>
      </c>
      <c r="B25" s="270" t="str">
        <f>"17."&amp;RIGHT(B24,LEN(B24)-3)+1</f>
        <v>17.7</v>
      </c>
      <c r="C25" s="272"/>
      <c r="D25" s="255" t="s">
        <v>68</v>
      </c>
      <c r="E25" s="274" t="str">
        <f>VLOOKUP($D25,'I H-Gas'!$B$1:$V$90,3,0)</f>
        <v>Ausgespeiste Jahresarbeit im Bezugsjahr</v>
      </c>
      <c r="F25" s="211" t="s">
        <v>3884</v>
      </c>
      <c r="G25" s="276" t="str">
        <f>VLOOKUP($D25,'I H-Gas'!$B$1:$V$90,11,0)</f>
        <v>MWh</v>
      </c>
      <c r="H25" s="256">
        <v>2020</v>
      </c>
      <c r="I25" s="277" t="str">
        <f>IF(VLOOKUP($D25,'I H-Gas'!$B$1:$V$90,9,0)=0,"",VLOOKUP($D25,'I H-Gas'!$B$1:$V$90,9,0))</f>
        <v/>
      </c>
      <c r="K25" s="117" t="str">
        <f>IF($I$9=Liste!$C$5,Liste!$L$3,IF(AND(OR($I$9=Liste!$C$2,$I$9=Liste!$C$4),I25=""),Liste!$L$11,IF(AND($I$9=Liste!$C$3,I25&gt;0,I25&lt;&gt;""),Liste!$L$5,Liste!$L$4)))</f>
        <v>Bitte beantworten Sie die Frage - Betreiben Sie Ihre Netze mit H-Gas oder mit L-Gas oder mit beiden Gasarten? - ganz oben, damit die Prüfung durchgeführt werden kann.</v>
      </c>
      <c r="L25" s="208"/>
    </row>
    <row r="26" spans="1:12" x14ac:dyDescent="0.4">
      <c r="A26" s="281" t="s">
        <v>3873</v>
      </c>
      <c r="B26" s="270" t="s">
        <v>3933</v>
      </c>
      <c r="C26" s="272"/>
      <c r="L26" s="208"/>
    </row>
    <row r="27" spans="1:12" ht="20.399999999999999" x14ac:dyDescent="0.4">
      <c r="A27" s="281" t="s">
        <v>3873</v>
      </c>
      <c r="B27" s="270" t="s">
        <v>3933</v>
      </c>
      <c r="C27" s="272"/>
      <c r="E27" s="271" t="s">
        <v>25</v>
      </c>
      <c r="L27" s="208"/>
    </row>
    <row r="28" spans="1:12" x14ac:dyDescent="0.4">
      <c r="A28" s="281" t="s">
        <v>3873</v>
      </c>
      <c r="B28" s="270" t="str">
        <f>"17."&amp;RIGHT(B25,LEN(B25)-3)+1</f>
        <v>17.8</v>
      </c>
      <c r="C28" s="272"/>
      <c r="D28" s="255" t="s">
        <v>71</v>
      </c>
      <c r="E28" s="274" t="str">
        <f>VLOOKUP($D28,'I H-Gas'!$B$1:$V$90,3,0)</f>
        <v>Zeitgleiche Jahreshöchstlast aller Einspeisungen im Bezugsjahr</v>
      </c>
      <c r="F28" s="211" t="s">
        <v>3884</v>
      </c>
      <c r="G28" s="276" t="str">
        <f>VLOOKUP($D28,'I H-Gas'!$B$1:$V$90,7,0)</f>
        <v>mn³/h</v>
      </c>
      <c r="H28" s="256">
        <v>2020</v>
      </c>
      <c r="I28" s="277" t="str">
        <f>IF(VLOOKUP($D28,'I H-Gas'!$B$1:$V$90,5,0)=0,"",VLOOKUP($D28,'I H-Gas'!$B$1:$V$90,5,0))</f>
        <v/>
      </c>
      <c r="K28" s="117" t="str">
        <f>IF($I$9=Liste!$C$5,Liste!$L$3,IF(AND(OR($I$9=Liste!$C$2,$I$9=Liste!$C$4),I28=""),Liste!$L$13,IF(AND($I$9=Liste!$C$3,I28&gt;0,I28&lt;&gt;""),Liste!$L$5,Liste!$L$4)))</f>
        <v>Bitte beantworten Sie die Frage - Betreiben Sie Ihre Netze mit H-Gas oder mit L-Gas oder mit beiden Gasarten? - ganz oben, damit die Prüfung durchgeführt werden kann.</v>
      </c>
      <c r="L28" s="208"/>
    </row>
    <row r="29" spans="1:12" x14ac:dyDescent="0.4">
      <c r="A29" s="281" t="s">
        <v>3873</v>
      </c>
      <c r="B29" s="270" t="str">
        <f>"17."&amp;RIGHT(B28,LEN(B28)-3)+1</f>
        <v>17.9</v>
      </c>
      <c r="C29" s="272"/>
      <c r="D29" s="255" t="s">
        <v>71</v>
      </c>
      <c r="E29" s="274" t="str">
        <f>VLOOKUP($D29,'I H-Gas'!$B$1:$V$90,3,0)</f>
        <v>Zeitgleiche Jahreshöchstlast aller Einspeisungen im Bezugsjahr</v>
      </c>
      <c r="F29" s="211" t="s">
        <v>3884</v>
      </c>
      <c r="G29" s="276" t="str">
        <f>VLOOKUP($D29,'I H-Gas'!$B$1:$V$90,11,0)</f>
        <v>MWh/h</v>
      </c>
      <c r="H29" s="256">
        <v>2020</v>
      </c>
      <c r="I29" s="277" t="str">
        <f>IF(VLOOKUP($D29,'I H-Gas'!$B$1:$V$90,9,0)=0,"",VLOOKUP($D29,'I H-Gas'!$B$1:$V$90,9,0))</f>
        <v/>
      </c>
      <c r="K29" s="117" t="str">
        <f>IF($I$9=Liste!$C$5,Liste!$L$3,IF(AND(OR($I$9=Liste!$C$2,$I$9=Liste!$C$4),I29=""),Liste!$L$13,IF(AND($I$9=Liste!$C$3,I29&gt;0,I29&lt;&gt;""),Liste!$L$5,Liste!$L$4)))</f>
        <v>Bitte beantworten Sie die Frage - Betreiben Sie Ihre Netze mit H-Gas oder mit L-Gas oder mit beiden Gasarten? - ganz oben, damit die Prüfung durchgeführt werden kann.</v>
      </c>
      <c r="L29" s="208"/>
    </row>
    <row r="30" spans="1:12" x14ac:dyDescent="0.4">
      <c r="A30" s="281" t="s">
        <v>3873</v>
      </c>
      <c r="B30" s="270" t="s">
        <v>3933</v>
      </c>
      <c r="C30" s="272"/>
      <c r="L30" s="208"/>
    </row>
    <row r="31" spans="1:12" ht="20.399999999999999" x14ac:dyDescent="0.4">
      <c r="A31" s="281" t="s">
        <v>3873</v>
      </c>
      <c r="B31" s="270" t="s">
        <v>3933</v>
      </c>
      <c r="C31" s="272"/>
      <c r="E31" s="271" t="s">
        <v>141</v>
      </c>
      <c r="L31" s="208"/>
    </row>
    <row r="32" spans="1:12" x14ac:dyDescent="0.4">
      <c r="A32" s="281" t="s">
        <v>3873</v>
      </c>
      <c r="B32" s="270" t="str">
        <f>"17."&amp;RIGHT(B29,LEN(B29)-3)+1</f>
        <v>17.10</v>
      </c>
      <c r="C32" s="272"/>
      <c r="D32" s="255" t="s">
        <v>75</v>
      </c>
      <c r="E32" s="274" t="str">
        <f>VLOOKUP($D32,'I H-Gas'!$B$1:$V$90,3,0)</f>
        <v>Zeitgleiche Jahreshöchstlast aller Ausspeisungen im Bezugsjahr</v>
      </c>
      <c r="F32" s="211" t="s">
        <v>3884</v>
      </c>
      <c r="G32" s="276" t="str">
        <f>VLOOKUP($D32,'I H-Gas'!$B$1:$V$90,7,0)</f>
        <v>mn³/h</v>
      </c>
      <c r="H32" s="256">
        <v>2020</v>
      </c>
      <c r="I32" s="277" t="str">
        <f>IF(VLOOKUP($D32,'I H-Gas'!$B$1:$V$90,5,0)=0,"",VLOOKUP($D32,'I H-Gas'!$B$1:$V$90,5,0))</f>
        <v/>
      </c>
      <c r="K32" s="117" t="str">
        <f>IF($I$9=Liste!$C$5,Liste!$L$3,IF(AND(OR($I$9=Liste!$C$2,$I$9=Liste!$C$4),I32=""),Liste!$L$14,IF(AND($I$9=Liste!$C$3,I32&gt;0,I32&lt;&gt;""),Liste!$L$5,Liste!$L$4)))</f>
        <v>Bitte beantworten Sie die Frage - Betreiben Sie Ihre Netze mit H-Gas oder mit L-Gas oder mit beiden Gasarten? - ganz oben, damit die Prüfung durchgeführt werden kann.</v>
      </c>
      <c r="L32" s="208"/>
    </row>
    <row r="33" spans="1:13" x14ac:dyDescent="0.4">
      <c r="A33" s="281" t="s">
        <v>3873</v>
      </c>
      <c r="B33" s="270" t="str">
        <f>"17."&amp;RIGHT(B32,LEN(B32)-3)+1</f>
        <v>17.11</v>
      </c>
      <c r="C33" s="272"/>
      <c r="D33" s="255" t="s">
        <v>75</v>
      </c>
      <c r="E33" s="274" t="str">
        <f>VLOOKUP($D33,'I H-Gas'!$B$1:$V$90,3,0)</f>
        <v>Zeitgleiche Jahreshöchstlast aller Ausspeisungen im Bezugsjahr</v>
      </c>
      <c r="F33" s="211" t="s">
        <v>3884</v>
      </c>
      <c r="G33" s="276" t="str">
        <f>VLOOKUP($D33,'I H-Gas'!$B$1:$V$90,11,0)</f>
        <v>MWh/h</v>
      </c>
      <c r="H33" s="256">
        <v>2020</v>
      </c>
      <c r="I33" s="277" t="str">
        <f>IF(VLOOKUP($D33,'I H-Gas'!$B$1:$V$90,9,0)=0,"",VLOOKUP($D33,'I H-Gas'!$B$1:$V$90,9,0))</f>
        <v/>
      </c>
      <c r="K33" s="117" t="str">
        <f>IF($I$9=Liste!$C$5,Liste!$L$3,IF(AND(OR($I$9=Liste!$C$2,$I$9=Liste!$C$4),I33=""),Liste!$L$14,IF(AND($I$9=Liste!$C$3,I33&gt;0,I33&lt;&gt;""),Liste!$L$5,Liste!$L$4)))</f>
        <v>Bitte beantworten Sie die Frage - Betreiben Sie Ihre Netze mit H-Gas oder mit L-Gas oder mit beiden Gasarten? - ganz oben, damit die Prüfung durchgeführt werden kann.</v>
      </c>
      <c r="L33" s="208"/>
    </row>
    <row r="34" spans="1:13" x14ac:dyDescent="0.4">
      <c r="A34" s="281" t="s">
        <v>3873</v>
      </c>
      <c r="B34" s="270"/>
      <c r="L34" s="208"/>
    </row>
    <row r="35" spans="1:13" x14ac:dyDescent="0.4">
      <c r="A35" s="281" t="s">
        <v>3873</v>
      </c>
      <c r="B35" s="270"/>
      <c r="L35" s="208"/>
    </row>
    <row r="36" spans="1:13" ht="102" customHeight="1" x14ac:dyDescent="0.4">
      <c r="A36" s="281" t="s">
        <v>3873</v>
      </c>
      <c r="B36" s="267" t="s">
        <v>3873</v>
      </c>
      <c r="C36" s="205"/>
      <c r="D36" s="267" t="s">
        <v>3873</v>
      </c>
      <c r="E36" s="268" t="s">
        <v>3899</v>
      </c>
      <c r="F36" s="293" t="s">
        <v>3874</v>
      </c>
      <c r="G36" s="293"/>
      <c r="H36" s="293"/>
      <c r="I36" s="293"/>
      <c r="J36" s="293"/>
      <c r="K36" s="293"/>
      <c r="L36" s="293"/>
      <c r="M36" s="261"/>
    </row>
    <row r="37" spans="1:13" x14ac:dyDescent="0.4">
      <c r="A37" s="281" t="s">
        <v>3873</v>
      </c>
    </row>
    <row r="38" spans="1:13" x14ac:dyDescent="0.4">
      <c r="A38" s="281" t="s">
        <v>3873</v>
      </c>
      <c r="B38" s="269" t="s">
        <v>1</v>
      </c>
      <c r="C38" s="205"/>
      <c r="D38" s="257" t="s">
        <v>3875</v>
      </c>
      <c r="E38" s="259" t="s">
        <v>173</v>
      </c>
      <c r="F38" s="259" t="s">
        <v>3876</v>
      </c>
      <c r="G38" s="260" t="s">
        <v>174</v>
      </c>
      <c r="H38" s="260"/>
      <c r="I38" s="259" t="s">
        <v>3877</v>
      </c>
      <c r="J38" s="261"/>
      <c r="K38" s="259" t="s">
        <v>3878</v>
      </c>
      <c r="L38" s="259" t="s">
        <v>3879</v>
      </c>
      <c r="M38" s="261"/>
    </row>
    <row r="39" spans="1:13" x14ac:dyDescent="0.4">
      <c r="A39" s="281" t="s">
        <v>3873</v>
      </c>
      <c r="B39" s="270"/>
      <c r="L39" s="208"/>
    </row>
    <row r="40" spans="1:13" ht="20.399999999999999" x14ac:dyDescent="0.4">
      <c r="A40" s="281" t="s">
        <v>3873</v>
      </c>
      <c r="B40" s="270"/>
      <c r="E40" s="271" t="s">
        <v>3887</v>
      </c>
      <c r="L40" s="208"/>
    </row>
    <row r="41" spans="1:13" x14ac:dyDescent="0.4">
      <c r="A41" s="281" t="s">
        <v>3873</v>
      </c>
      <c r="B41" s="270" t="str">
        <f>"17."&amp;RIGHT(B33,LEN(B33)-3)+1</f>
        <v>17.12</v>
      </c>
      <c r="C41" s="272"/>
      <c r="D41" s="273" t="s">
        <v>3732</v>
      </c>
      <c r="E41" s="274" t="str">
        <f>VLOOKUP($D41,'I L-Gas'!$B$1:$V$90,3,0)</f>
        <v>Beginn des Bezugsjahres</v>
      </c>
      <c r="F41" s="211" t="s">
        <v>3884</v>
      </c>
      <c r="H41" s="256">
        <v>2020</v>
      </c>
      <c r="I41" s="275" t="str">
        <f>IF(VLOOKUP($D41,'I L-Gas'!$B$1:$V$90,5,0)=0,"",VLOOKUP($D41,'I L-Gas'!$B$1:$V$90,5,0))</f>
        <v/>
      </c>
      <c r="K41" s="117" t="str">
        <f>IF($I$9=Liste!$C$5,Liste!$L$3,IF(AND(OR($I$9=Liste!$C$3,$I$9=Liste!$C$4),I41=""),Liste!$L$7,IF(AND($I$9=Liste!$C$2,I41&gt;0,I41&lt;&gt;""),Liste!$L$5,Liste!$L$4)))</f>
        <v>Bitte beantworten Sie die Frage - Betreiben Sie Ihre Netze mit H-Gas oder mit L-Gas oder mit beiden Gasarten? - ganz oben, damit die Prüfung durchgeführt werden kann.</v>
      </c>
      <c r="L41" s="208"/>
    </row>
    <row r="42" spans="1:13" x14ac:dyDescent="0.4">
      <c r="A42" s="281" t="s">
        <v>3873</v>
      </c>
      <c r="B42" s="270" t="str">
        <f>"17."&amp;RIGHT(B41,LEN(B41)-3)+1</f>
        <v>17.13</v>
      </c>
      <c r="C42" s="272"/>
      <c r="D42" s="255" t="s">
        <v>3733</v>
      </c>
      <c r="E42" s="274" t="str">
        <f>VLOOKUP($D42,'I L-Gas'!$B$1:$V$90,3,0)</f>
        <v>Ende des Bezugsjahres</v>
      </c>
      <c r="F42" s="211" t="s">
        <v>3884</v>
      </c>
      <c r="H42" s="256">
        <v>2020</v>
      </c>
      <c r="I42" s="275" t="str">
        <f>IF(VLOOKUP($D42,'I L-Gas'!$B$1:$V$90,5,0)=0,"",VLOOKUP($D42,'I L-Gas'!$B$1:$V$90,5,0))</f>
        <v/>
      </c>
      <c r="K42" s="117" t="str">
        <f>IF($I$9=Liste!$C$5,Liste!$L$3,IF(AND(OR($I$9=Liste!$C$3,$I$9=Liste!$C$4),I42=""),Liste!$L$8,IF(AND($I$9=Liste!$C$2,I42&gt;0,I42&lt;&gt;""),Liste!$L$5,Liste!$L$4)))</f>
        <v>Bitte beantworten Sie die Frage - Betreiben Sie Ihre Netze mit H-Gas oder mit L-Gas oder mit beiden Gasarten? - ganz oben, damit die Prüfung durchgeführt werden kann.</v>
      </c>
      <c r="L42" s="208"/>
    </row>
    <row r="43" spans="1:13" x14ac:dyDescent="0.4">
      <c r="A43" s="281" t="s">
        <v>3873</v>
      </c>
      <c r="B43" s="270" t="s">
        <v>3933</v>
      </c>
      <c r="C43" s="272"/>
      <c r="L43" s="208"/>
    </row>
    <row r="44" spans="1:13" ht="20.399999999999999" x14ac:dyDescent="0.4">
      <c r="A44" s="281" t="s">
        <v>3873</v>
      </c>
      <c r="B44" s="270" t="s">
        <v>3933</v>
      </c>
      <c r="C44" s="272"/>
      <c r="E44" s="271" t="s">
        <v>19</v>
      </c>
      <c r="K44" s="43"/>
      <c r="L44" s="208"/>
    </row>
    <row r="45" spans="1:13" x14ac:dyDescent="0.4">
      <c r="A45" s="281" t="s">
        <v>3873</v>
      </c>
      <c r="B45" s="270" t="str">
        <f>"17."&amp;RIGHT(B42,LEN(B42)-3)+1</f>
        <v>17.14</v>
      </c>
      <c r="C45" s="272"/>
      <c r="D45" s="255" t="s">
        <v>3764</v>
      </c>
      <c r="E45" s="274" t="str">
        <f>VLOOKUP($D45,'I L-Gas'!$B$1:$V$90,3,0)</f>
        <v>Eingespeiste Jahresarbeit im Bezugsjahr</v>
      </c>
      <c r="F45" s="211" t="s">
        <v>3884</v>
      </c>
      <c r="G45" s="276" t="str">
        <f>VLOOKUP($D45,'I L-Gas'!$B$1:$V$90,7,0)</f>
        <v>mn³</v>
      </c>
      <c r="H45" s="256">
        <v>2020</v>
      </c>
      <c r="I45" s="277" t="str">
        <f>IF(VLOOKUP($D45,'I L-Gas'!$B$1:$V$90,5,0)=0,"",VLOOKUP($D45,'I L-Gas'!$B$1:$V$90,5,0))</f>
        <v/>
      </c>
      <c r="K45" s="117" t="str">
        <f>IF($I$9=Liste!$C$5,Liste!$L$3,IF(AND(OR($I$9=Liste!$C$3,$I$9=Liste!$C$4),I45=""),Liste!$L$10,IF(AND($I$9=Liste!$C$2,I45&gt;0,I45&lt;&gt;""),Liste!$L$5,Liste!$L$4)))</f>
        <v>Bitte beantworten Sie die Frage - Betreiben Sie Ihre Netze mit H-Gas oder mit L-Gas oder mit beiden Gasarten? - ganz oben, damit die Prüfung durchgeführt werden kann.</v>
      </c>
      <c r="L45" s="208"/>
    </row>
    <row r="46" spans="1:13" x14ac:dyDescent="0.4">
      <c r="A46" s="281" t="s">
        <v>3873</v>
      </c>
      <c r="B46" s="270" t="str">
        <f>"17."&amp;RIGHT(B45,LEN(B45)-3)+1</f>
        <v>17.15</v>
      </c>
      <c r="C46" s="272"/>
      <c r="D46" s="255" t="s">
        <v>3764</v>
      </c>
      <c r="E46" s="274" t="str">
        <f>VLOOKUP($D46,'I L-Gas'!$B$1:$V$90,3,0)</f>
        <v>Eingespeiste Jahresarbeit im Bezugsjahr</v>
      </c>
      <c r="F46" s="211" t="s">
        <v>3884</v>
      </c>
      <c r="G46" s="276" t="str">
        <f>VLOOKUP($D46,'I L-Gas'!$B$1:$V$90,11,0)</f>
        <v>MWh</v>
      </c>
      <c r="H46" s="256">
        <v>2020</v>
      </c>
      <c r="I46" s="277" t="str">
        <f>IF(VLOOKUP($D46,'I L-Gas'!$B$1:$V$90,9,0)=0,"",VLOOKUP($D46,'I L-Gas'!$B$1:$V$90,9,0))</f>
        <v/>
      </c>
      <c r="K46" s="117" t="str">
        <f>IF($I$9=Liste!$C$5,Liste!$L$3,IF(AND(OR($I$9=Liste!$C$3,$I$9=Liste!$C$4),I46=""),Liste!$L$10,IF(AND($I$9=Liste!$C$2,I46&gt;0,I46&lt;&gt;""),Liste!$L$5,Liste!$L$4)))</f>
        <v>Bitte beantworten Sie die Frage - Betreiben Sie Ihre Netze mit H-Gas oder mit L-Gas oder mit beiden Gasarten? - ganz oben, damit die Prüfung durchgeführt werden kann.</v>
      </c>
      <c r="L46" s="208"/>
    </row>
    <row r="47" spans="1:13" x14ac:dyDescent="0.4">
      <c r="A47" s="281" t="s">
        <v>3873</v>
      </c>
      <c r="B47" s="270" t="s">
        <v>3933</v>
      </c>
      <c r="C47" s="272"/>
      <c r="L47" s="208"/>
    </row>
    <row r="48" spans="1:13" ht="20.399999999999999" x14ac:dyDescent="0.4">
      <c r="A48" s="281" t="s">
        <v>3873</v>
      </c>
      <c r="B48" s="270" t="s">
        <v>3933</v>
      </c>
      <c r="C48" s="272"/>
      <c r="E48" s="271" t="s">
        <v>23</v>
      </c>
      <c r="L48" s="208"/>
    </row>
    <row r="49" spans="1:13" x14ac:dyDescent="0.4">
      <c r="A49" s="281" t="s">
        <v>3873</v>
      </c>
      <c r="B49" s="270" t="str">
        <f>"17."&amp;RIGHT(B46,LEN(B46)-3)+1</f>
        <v>17.16</v>
      </c>
      <c r="C49" s="272"/>
      <c r="D49" s="255" t="s">
        <v>85</v>
      </c>
      <c r="E49" s="274" t="str">
        <f>VLOOKUP($D49,'I L-Gas'!$B$1:$V$90,3,0)</f>
        <v>Ausgespeiste Jahresarbeit im Bezugsjahr</v>
      </c>
      <c r="F49" s="211" t="s">
        <v>3884</v>
      </c>
      <c r="G49" s="276" t="str">
        <f>VLOOKUP($D49,'I L-Gas'!$B$1:$V$90,7,0)</f>
        <v>mn³</v>
      </c>
      <c r="H49" s="256">
        <v>2020</v>
      </c>
      <c r="I49" s="277" t="str">
        <f>IF(VLOOKUP($D49,'I L-Gas'!$B$1:$V$90,5,0)=0,"",VLOOKUP($D49,'I L-Gas'!$B$1:$V$90,5,0))</f>
        <v/>
      </c>
      <c r="K49" s="117" t="str">
        <f>IF($I$9=Liste!$C$5,Liste!$L$3,IF(AND(OR($I$9=Liste!$C$3,$I$9=Liste!$C$4),I49=""),Liste!$L$11,IF(AND($I$9=Liste!$C$2,I49&gt;0,I49&lt;&gt;""),Liste!$L$5,Liste!$L$4)))</f>
        <v>Bitte beantworten Sie die Frage - Betreiben Sie Ihre Netze mit H-Gas oder mit L-Gas oder mit beiden Gasarten? - ganz oben, damit die Prüfung durchgeführt werden kann.</v>
      </c>
      <c r="L49" s="208"/>
    </row>
    <row r="50" spans="1:13" x14ac:dyDescent="0.4">
      <c r="A50" s="281" t="s">
        <v>3873</v>
      </c>
      <c r="B50" s="270" t="str">
        <f>"17."&amp;RIGHT(B49,LEN(B49)-3)+1</f>
        <v>17.17</v>
      </c>
      <c r="C50" s="272"/>
      <c r="D50" s="255" t="s">
        <v>85</v>
      </c>
      <c r="E50" s="274" t="str">
        <f>VLOOKUP($D50,'I L-Gas'!$B$1:$V$90,3,0)</f>
        <v>Ausgespeiste Jahresarbeit im Bezugsjahr</v>
      </c>
      <c r="F50" s="211" t="s">
        <v>3884</v>
      </c>
      <c r="G50" s="276" t="str">
        <f>VLOOKUP($D50,'I L-Gas'!$B$1:$V$90,11,0)</f>
        <v>MWh</v>
      </c>
      <c r="H50" s="256">
        <v>2020</v>
      </c>
      <c r="I50" s="277" t="str">
        <f>IF(VLOOKUP($D50,'I L-Gas'!$B$1:$V$90,9,0)=0,"",VLOOKUP($D50,'I L-Gas'!$B$1:$V$90,9,0))</f>
        <v/>
      </c>
      <c r="K50" s="117" t="str">
        <f>IF($I$9=Liste!$C$5,Liste!$L$3,IF(AND(OR($I$9=Liste!$C$3,$I$9=Liste!$C$4),I50=""),Liste!$L$11,IF(AND($I$9=Liste!$C$2,I50&gt;0,I50&lt;&gt;""),Liste!$L$5,Liste!$L$4)))</f>
        <v>Bitte beantworten Sie die Frage - Betreiben Sie Ihre Netze mit H-Gas oder mit L-Gas oder mit beiden Gasarten? - ganz oben, damit die Prüfung durchgeführt werden kann.</v>
      </c>
      <c r="L50" s="208"/>
    </row>
    <row r="51" spans="1:13" x14ac:dyDescent="0.4">
      <c r="A51" s="281" t="s">
        <v>3873</v>
      </c>
      <c r="B51" s="270" t="s">
        <v>3933</v>
      </c>
      <c r="C51" s="272"/>
      <c r="L51" s="208"/>
    </row>
    <row r="52" spans="1:13" ht="20.399999999999999" x14ac:dyDescent="0.4">
      <c r="A52" s="281" t="s">
        <v>3873</v>
      </c>
      <c r="B52" s="270" t="s">
        <v>3933</v>
      </c>
      <c r="C52" s="272"/>
      <c r="E52" s="271" t="s">
        <v>25</v>
      </c>
      <c r="L52" s="208"/>
    </row>
    <row r="53" spans="1:13" x14ac:dyDescent="0.4">
      <c r="A53" s="281" t="s">
        <v>3873</v>
      </c>
      <c r="B53" s="270" t="str">
        <f>"17."&amp;RIGHT(B50,LEN(B50)-3)+1</f>
        <v>17.18</v>
      </c>
      <c r="C53" s="272"/>
      <c r="D53" s="255" t="s">
        <v>88</v>
      </c>
      <c r="E53" s="274" t="str">
        <f>VLOOKUP($D53,'I L-Gas'!$B$1:$V$90,3,0)</f>
        <v>Zeitgleiche Jahreshöchstlast aller Einspeisungen im Bezugsjahr</v>
      </c>
      <c r="F53" s="211" t="s">
        <v>3884</v>
      </c>
      <c r="G53" s="276" t="str">
        <f>VLOOKUP($D53,'I L-Gas'!$B$1:$V$90,7,0)</f>
        <v>mn³/h</v>
      </c>
      <c r="H53" s="256">
        <v>2020</v>
      </c>
      <c r="I53" s="277" t="str">
        <f>IF(VLOOKUP($D53,'I L-Gas'!$B$1:$V$90,5,0)=0,"",VLOOKUP($D53,'I L-Gas'!$B$1:$V$90,5,0))</f>
        <v/>
      </c>
      <c r="K53" s="117" t="str">
        <f>IF($I$9=Liste!$C$5,Liste!$L$3,IF(AND(OR($I$9=Liste!$C$3,$I$9=Liste!$C$4),I53=""),Liste!$L$13,IF(AND($I$9=Liste!$C$2,I53&gt;0,I53&lt;&gt;""),Liste!$L$5,Liste!$L$4)))</f>
        <v>Bitte beantworten Sie die Frage - Betreiben Sie Ihre Netze mit H-Gas oder mit L-Gas oder mit beiden Gasarten? - ganz oben, damit die Prüfung durchgeführt werden kann.</v>
      </c>
      <c r="L53" s="208"/>
    </row>
    <row r="54" spans="1:13" x14ac:dyDescent="0.4">
      <c r="A54" s="281" t="s">
        <v>3873</v>
      </c>
      <c r="B54" s="270" t="str">
        <f>"17."&amp;RIGHT(B53,LEN(B53)-3)+1</f>
        <v>17.19</v>
      </c>
      <c r="C54" s="272"/>
      <c r="D54" s="255" t="s">
        <v>88</v>
      </c>
      <c r="E54" s="274" t="str">
        <f>VLOOKUP($D54,'I L-Gas'!$B$1:$V$90,3,0)</f>
        <v>Zeitgleiche Jahreshöchstlast aller Einspeisungen im Bezugsjahr</v>
      </c>
      <c r="F54" s="211" t="s">
        <v>3884</v>
      </c>
      <c r="G54" s="276" t="str">
        <f>VLOOKUP($D54,'I L-Gas'!$B$1:$V$90,11,0)</f>
        <v>MWh/h</v>
      </c>
      <c r="H54" s="256">
        <v>2020</v>
      </c>
      <c r="I54" s="277" t="str">
        <f>IF(VLOOKUP($D54,'I L-Gas'!$B$1:$V$90,9,0)=0,"",VLOOKUP($D54,'I L-Gas'!$B$1:$V$90,9,0))</f>
        <v/>
      </c>
      <c r="K54" s="117" t="str">
        <f>IF($I$9=Liste!$C$5,Liste!$L$3,IF(AND(OR($I$9=Liste!$C$3,$I$9=Liste!$C$4),I54=""),Liste!$L$13,IF(AND($I$9=Liste!$C$2,I54&gt;0,I54&lt;&gt;""),Liste!$L$5,Liste!$L$4)))</f>
        <v>Bitte beantworten Sie die Frage - Betreiben Sie Ihre Netze mit H-Gas oder mit L-Gas oder mit beiden Gasarten? - ganz oben, damit die Prüfung durchgeführt werden kann.</v>
      </c>
      <c r="L54" s="208"/>
    </row>
    <row r="55" spans="1:13" x14ac:dyDescent="0.4">
      <c r="A55" s="281" t="s">
        <v>3873</v>
      </c>
      <c r="B55" s="270" t="s">
        <v>3933</v>
      </c>
      <c r="C55" s="272"/>
      <c r="L55" s="208"/>
    </row>
    <row r="56" spans="1:13" ht="20.399999999999999" x14ac:dyDescent="0.4">
      <c r="A56" s="281" t="s">
        <v>3873</v>
      </c>
      <c r="B56" s="270" t="s">
        <v>3933</v>
      </c>
      <c r="C56" s="272"/>
      <c r="E56" s="271" t="s">
        <v>141</v>
      </c>
      <c r="L56" s="208"/>
    </row>
    <row r="57" spans="1:13" x14ac:dyDescent="0.4">
      <c r="A57" s="281" t="s">
        <v>3873</v>
      </c>
      <c r="B57" s="270" t="str">
        <f>"17."&amp;RIGHT(B54,LEN(B54)-3)+1</f>
        <v>17.20</v>
      </c>
      <c r="C57" s="272"/>
      <c r="D57" s="255" t="s">
        <v>92</v>
      </c>
      <c r="E57" s="274" t="str">
        <f>VLOOKUP($D57,'I L-Gas'!$B$1:$V$90,3,0)</f>
        <v>Zeitgleiche Jahreshöchstlast aller Ausspeisungen im Bezugsjahr</v>
      </c>
      <c r="F57" s="211" t="s">
        <v>3884</v>
      </c>
      <c r="G57" s="276" t="str">
        <f>VLOOKUP($D57,'I L-Gas'!$B$1:$V$90,7,0)</f>
        <v>mn³/h</v>
      </c>
      <c r="H57" s="256">
        <v>2020</v>
      </c>
      <c r="I57" s="277" t="str">
        <f>IF(VLOOKUP($D57,'I L-Gas'!$B$1:$V$90,5,0)=0,"",VLOOKUP($D57,'I L-Gas'!$B$1:$V$90,5,0))</f>
        <v/>
      </c>
      <c r="K57" s="117" t="str">
        <f>IF($I$9=Liste!$C$5,Liste!$L$3,IF(AND(OR($I$9=Liste!$C$3,$I$9=Liste!$C$4),I57=""),Liste!$L$14,IF(AND($I$9=Liste!$C$2,I57&gt;0,I57&lt;&gt;""),Liste!$L$5,Liste!$L$4)))</f>
        <v>Bitte beantworten Sie die Frage - Betreiben Sie Ihre Netze mit H-Gas oder mit L-Gas oder mit beiden Gasarten? - ganz oben, damit die Prüfung durchgeführt werden kann.</v>
      </c>
      <c r="L57" s="208"/>
    </row>
    <row r="58" spans="1:13" x14ac:dyDescent="0.4">
      <c r="A58" s="281" t="s">
        <v>3873</v>
      </c>
      <c r="B58" s="270" t="str">
        <f>"17."&amp;RIGHT(B57,LEN(B57)-3)+1</f>
        <v>17.21</v>
      </c>
      <c r="C58" s="272"/>
      <c r="D58" s="255" t="s">
        <v>92</v>
      </c>
      <c r="E58" s="274" t="str">
        <f>VLOOKUP($D58,'I L-Gas'!$B$1:$V$90,3,0)</f>
        <v>Zeitgleiche Jahreshöchstlast aller Ausspeisungen im Bezugsjahr</v>
      </c>
      <c r="F58" s="211" t="s">
        <v>3884</v>
      </c>
      <c r="G58" s="276" t="str">
        <f>VLOOKUP($D58,'I L-Gas'!$B$1:$V$90,11,0)</f>
        <v>MWh/h</v>
      </c>
      <c r="H58" s="256">
        <v>2020</v>
      </c>
      <c r="I58" s="277" t="str">
        <f>IF(VLOOKUP($D58,'I L-Gas'!$B$1:$V$90,9,0)=0,"",VLOOKUP($D58,'I L-Gas'!$B$1:$V$90,9,0))</f>
        <v/>
      </c>
      <c r="K58" s="117" t="str">
        <f>IF($I$9=Liste!$C$5,Liste!$L$3,IF(AND(OR($I$9=Liste!$C$3,$I$9=Liste!$C$4),I58=""),Liste!$L$14,IF(AND($I$9=Liste!$C$2,I58&gt;0,I58&lt;&gt;""),Liste!$L$5,Liste!$L$4)))</f>
        <v>Bitte beantworten Sie die Frage - Betreiben Sie Ihre Netze mit H-Gas oder mit L-Gas oder mit beiden Gasarten? - ganz oben, damit die Prüfung durchgeführt werden kann.</v>
      </c>
      <c r="L58" s="208"/>
    </row>
    <row r="59" spans="1:13" x14ac:dyDescent="0.4">
      <c r="A59" s="281" t="s">
        <v>3873</v>
      </c>
      <c r="B59" s="270"/>
      <c r="L59" s="208"/>
    </row>
    <row r="60" spans="1:13" x14ac:dyDescent="0.4">
      <c r="A60" s="281" t="s">
        <v>3873</v>
      </c>
      <c r="B60" s="270"/>
      <c r="L60" s="208"/>
    </row>
    <row r="61" spans="1:13" ht="181.5" customHeight="1" x14ac:dyDescent="0.4">
      <c r="A61" s="281" t="s">
        <v>3873</v>
      </c>
      <c r="B61" s="205"/>
      <c r="C61" s="205"/>
      <c r="D61" s="259" t="s">
        <v>3873</v>
      </c>
      <c r="E61" s="268" t="s">
        <v>3902</v>
      </c>
      <c r="F61" s="293" t="s">
        <v>3900</v>
      </c>
      <c r="G61" s="293"/>
      <c r="H61" s="293"/>
      <c r="I61" s="293"/>
      <c r="J61" s="293"/>
      <c r="K61" s="293"/>
      <c r="L61" s="293"/>
      <c r="M61" s="261"/>
    </row>
    <row r="62" spans="1:13" x14ac:dyDescent="0.4">
      <c r="A62" s="281" t="s">
        <v>3873</v>
      </c>
      <c r="D62" s="211"/>
    </row>
    <row r="63" spans="1:13" x14ac:dyDescent="0.4">
      <c r="A63" s="281" t="s">
        <v>3873</v>
      </c>
      <c r="B63" s="269" t="s">
        <v>1</v>
      </c>
      <c r="C63" s="205"/>
      <c r="D63" s="259" t="s">
        <v>3875</v>
      </c>
      <c r="E63" s="259" t="s">
        <v>173</v>
      </c>
      <c r="F63" s="259" t="s">
        <v>3876</v>
      </c>
      <c r="G63" s="260" t="s">
        <v>174</v>
      </c>
      <c r="H63" s="260" t="s">
        <v>3901</v>
      </c>
      <c r="I63" s="259" t="s">
        <v>3877</v>
      </c>
      <c r="J63" s="261"/>
      <c r="K63" s="259" t="s">
        <v>3878</v>
      </c>
      <c r="L63" s="259" t="s">
        <v>3879</v>
      </c>
      <c r="M63" s="261"/>
    </row>
    <row r="64" spans="1:13" x14ac:dyDescent="0.4">
      <c r="A64" s="281" t="s">
        <v>3873</v>
      </c>
      <c r="B64" s="270"/>
      <c r="L64" s="208"/>
    </row>
    <row r="65" spans="1:12" ht="20.399999999999999" x14ac:dyDescent="0.4">
      <c r="A65" s="281" t="s">
        <v>3873</v>
      </c>
      <c r="B65" s="270"/>
      <c r="E65" s="271" t="s">
        <v>3907</v>
      </c>
      <c r="L65" s="208"/>
    </row>
    <row r="66" spans="1:12" x14ac:dyDescent="0.4">
      <c r="A66" s="281" t="s">
        <v>3873</v>
      </c>
      <c r="B66" s="270" t="str">
        <f>"17."&amp;RIGHT(B58,LEN(B58)-3)+1</f>
        <v>17.22</v>
      </c>
      <c r="C66" s="272"/>
      <c r="D66" s="255" t="s">
        <v>64</v>
      </c>
      <c r="E66" s="278" t="str">
        <f>VLOOKUP($D66,'I H-Gas'!$B$1:$V$90,3,0)</f>
        <v>Eingespeiste Jahresarbeit im Bezugsjahr</v>
      </c>
      <c r="F66" s="211" t="s">
        <v>3884</v>
      </c>
      <c r="G66" s="276" t="str">
        <f>VLOOKUP($D66,'I H-Gas'!$B$1:$V$90,7,0)</f>
        <v>mn³</v>
      </c>
      <c r="H66" s="256">
        <v>2020</v>
      </c>
      <c r="I66" s="211" t="str">
        <f>IF(VLOOKUP($D66,'I H-Gas'!$B$1:$V$90,5,0)=0,"",VLOOKUP($D66,'I H-Gas'!$B$1:$V$90,5,0))</f>
        <v/>
      </c>
      <c r="L66" s="208"/>
    </row>
    <row r="67" spans="1:12" x14ac:dyDescent="0.4">
      <c r="A67" s="281" t="s">
        <v>3873</v>
      </c>
      <c r="B67" s="270" t="str">
        <f>"17."&amp;RIGHT(B66,LEN(B66)-3)+1</f>
        <v>17.23</v>
      </c>
      <c r="C67" s="272"/>
      <c r="D67" s="255" t="s">
        <v>71</v>
      </c>
      <c r="E67" s="278" t="str">
        <f>VLOOKUP($D67,'I H-Gas'!$B$1:$V$90,3,0)</f>
        <v>Zeitgleiche Jahreshöchstlast aller Einspeisungen im Bezugsjahr</v>
      </c>
      <c r="F67" s="211" t="s">
        <v>3884</v>
      </c>
      <c r="G67" s="276" t="str">
        <f>VLOOKUP($D67,'I H-Gas'!$B$1:$V$90,7,0)</f>
        <v>mn³/h</v>
      </c>
      <c r="H67" s="256">
        <v>2020</v>
      </c>
      <c r="I67" s="211" t="str">
        <f>IF(VLOOKUP($D67,'I H-Gas'!$B$1:$V$90,5,0)=0,"",VLOOKUP($D67,'I H-Gas'!$B$1:$V$90,5,0))</f>
        <v/>
      </c>
      <c r="L67" s="208"/>
    </row>
    <row r="68" spans="1:12" x14ac:dyDescent="0.4">
      <c r="A68" s="281" t="s">
        <v>3873</v>
      </c>
      <c r="B68" s="270" t="str">
        <f>"17."&amp;RIGHT(B67,LEN(B67)-3)+1</f>
        <v>17.24</v>
      </c>
      <c r="C68" s="272"/>
      <c r="E68" s="146" t="s">
        <v>3908</v>
      </c>
      <c r="F68" s="211" t="s">
        <v>3884</v>
      </c>
      <c r="G68" s="279" t="s">
        <v>3954</v>
      </c>
      <c r="H68" s="256">
        <v>2020</v>
      </c>
      <c r="I68" s="146" t="e">
        <f>I66/I67</f>
        <v>#VALUE!</v>
      </c>
      <c r="K68" s="117" t="e">
        <f>IF(I68&gt;8784,Liste!$L$19,IF(I68&gt;5000,Liste!$L$20,IF(I68&lt;1000,Liste!$L$21,Liste!$L$4)))</f>
        <v>#VALUE!</v>
      </c>
      <c r="L68" s="208"/>
    </row>
    <row r="69" spans="1:12" x14ac:dyDescent="0.4">
      <c r="A69" s="281" t="s">
        <v>3873</v>
      </c>
      <c r="B69" s="270" t="s">
        <v>3933</v>
      </c>
      <c r="C69" s="272"/>
      <c r="L69" s="208"/>
    </row>
    <row r="70" spans="1:12" ht="20.399999999999999" x14ac:dyDescent="0.4">
      <c r="A70" s="281" t="s">
        <v>3873</v>
      </c>
      <c r="B70" s="270" t="s">
        <v>3933</v>
      </c>
      <c r="C70" s="272"/>
      <c r="E70" s="271" t="s">
        <v>3910</v>
      </c>
      <c r="L70" s="208"/>
    </row>
    <row r="71" spans="1:12" x14ac:dyDescent="0.4">
      <c r="A71" s="281" t="s">
        <v>3873</v>
      </c>
      <c r="B71" s="270" t="str">
        <f>"17."&amp;RIGHT(B68,LEN(B68)-3)+1</f>
        <v>17.25</v>
      </c>
      <c r="C71" s="272"/>
      <c r="D71" s="255" t="s">
        <v>68</v>
      </c>
      <c r="E71" s="278" t="str">
        <f>VLOOKUP($D71,'I H-Gas'!$B$1:$V$90,3,0)</f>
        <v>Ausgespeiste Jahresarbeit im Bezugsjahr</v>
      </c>
      <c r="F71" s="211" t="s">
        <v>3884</v>
      </c>
      <c r="G71" s="276" t="str">
        <f>VLOOKUP($D71,'I H-Gas'!$B$1:$V$90,7,0)</f>
        <v>mn³</v>
      </c>
      <c r="H71" s="256">
        <v>2020</v>
      </c>
      <c r="I71" s="211" t="str">
        <f>IF(VLOOKUP($D71,'I H-Gas'!$B$1:$V$90,5,0)=0,"",VLOOKUP($D71,'I H-Gas'!$B$1:$V$90,5,0))</f>
        <v/>
      </c>
      <c r="L71" s="208"/>
    </row>
    <row r="72" spans="1:12" x14ac:dyDescent="0.4">
      <c r="A72" s="281" t="s">
        <v>3873</v>
      </c>
      <c r="B72" s="270" t="str">
        <f>"17."&amp;RIGHT(B71,LEN(B71)-3)+1</f>
        <v>17.26</v>
      </c>
      <c r="C72" s="272"/>
      <c r="D72" s="255" t="s">
        <v>71</v>
      </c>
      <c r="E72" s="278" t="str">
        <f>VLOOKUP($D72,'I H-Gas'!$B$1:$V$90,3,0)</f>
        <v>Zeitgleiche Jahreshöchstlast aller Einspeisungen im Bezugsjahr</v>
      </c>
      <c r="F72" s="211" t="s">
        <v>3884</v>
      </c>
      <c r="G72" s="276" t="str">
        <f>VLOOKUP($D72,'I H-Gas'!$B$1:$V$90,7,0)</f>
        <v>mn³/h</v>
      </c>
      <c r="H72" s="256">
        <v>2020</v>
      </c>
      <c r="I72" s="211" t="str">
        <f>IF(VLOOKUP($D72,'I H-Gas'!$B$1:$V$90,5,0)=0,"",VLOOKUP($D72,'I H-Gas'!$B$1:$V$90,5,0))</f>
        <v/>
      </c>
      <c r="L72" s="208"/>
    </row>
    <row r="73" spans="1:12" x14ac:dyDescent="0.4">
      <c r="A73" s="281" t="s">
        <v>3873</v>
      </c>
      <c r="B73" s="270" t="str">
        <f>"17."&amp;RIGHT(B72,LEN(B72)-3)+1</f>
        <v>17.27</v>
      </c>
      <c r="C73" s="272"/>
      <c r="E73" s="146" t="s">
        <v>3908</v>
      </c>
      <c r="F73" s="211" t="s">
        <v>3884</v>
      </c>
      <c r="G73" s="279" t="s">
        <v>3954</v>
      </c>
      <c r="H73" s="256">
        <v>2020</v>
      </c>
      <c r="I73" s="146" t="e">
        <f>I71/I72</f>
        <v>#VALUE!</v>
      </c>
      <c r="K73" s="117" t="e">
        <f>IF(I73&gt;8784,Liste!$L$23,IF(I73&gt;5000,Liste!$L$24,IF(I73&lt;1000,Liste!$L$25,Liste!$L$4)))</f>
        <v>#VALUE!</v>
      </c>
      <c r="L73" s="208"/>
    </row>
    <row r="74" spans="1:12" x14ac:dyDescent="0.4">
      <c r="A74" s="281" t="s">
        <v>3873</v>
      </c>
      <c r="B74" s="270" t="s">
        <v>3933</v>
      </c>
      <c r="C74" s="272"/>
      <c r="L74" s="208"/>
    </row>
    <row r="75" spans="1:12" ht="20.399999999999999" x14ac:dyDescent="0.4">
      <c r="A75" s="281" t="s">
        <v>3873</v>
      </c>
      <c r="B75" s="270" t="s">
        <v>3933</v>
      </c>
      <c r="C75" s="272"/>
      <c r="E75" s="271" t="s">
        <v>3913</v>
      </c>
      <c r="L75" s="208"/>
    </row>
    <row r="76" spans="1:12" x14ac:dyDescent="0.4">
      <c r="A76" s="281" t="s">
        <v>3873</v>
      </c>
      <c r="B76" s="270" t="str">
        <f>"17."&amp;RIGHT(B73,LEN(B73)-3)+1</f>
        <v>17.28</v>
      </c>
      <c r="C76" s="272"/>
      <c r="D76" s="255" t="s">
        <v>64</v>
      </c>
      <c r="E76" s="278" t="str">
        <f>VLOOKUP($D76,'I H-Gas'!$B$1:$V$90,3,0)</f>
        <v>Eingespeiste Jahresarbeit im Bezugsjahr</v>
      </c>
      <c r="F76" s="211" t="s">
        <v>3884</v>
      </c>
      <c r="G76" s="276" t="str">
        <f>VLOOKUP($D76,'I H-Gas'!$B$1:$V$90,7,0)</f>
        <v>mn³</v>
      </c>
      <c r="H76" s="256">
        <v>2020</v>
      </c>
      <c r="I76" s="211" t="str">
        <f>IF(VLOOKUP($D76,'I H-Gas'!$B$1:$V$90,5,0)=0,"",VLOOKUP($D76,'I H-Gas'!$B$1:$V$90,5,0))</f>
        <v/>
      </c>
      <c r="L76" s="208"/>
    </row>
    <row r="77" spans="1:12" x14ac:dyDescent="0.4">
      <c r="A77" s="281" t="s">
        <v>3873</v>
      </c>
      <c r="B77" s="270" t="str">
        <f>"17."&amp;RIGHT(B76,LEN(B76)-3)+1</f>
        <v>17.29</v>
      </c>
      <c r="C77" s="272"/>
      <c r="D77" s="255" t="s">
        <v>68</v>
      </c>
      <c r="E77" s="278" t="str">
        <f>VLOOKUP($D77,'I H-Gas'!$B$1:$V$90,3,0)</f>
        <v>Ausgespeiste Jahresarbeit im Bezugsjahr</v>
      </c>
      <c r="F77" s="211" t="s">
        <v>3884</v>
      </c>
      <c r="G77" s="276" t="str">
        <f>VLOOKUP($D77,'I H-Gas'!$B$1:$V$90,7,0)</f>
        <v>mn³</v>
      </c>
      <c r="H77" s="256">
        <v>2020</v>
      </c>
      <c r="I77" s="211" t="str">
        <f>IF(VLOOKUP($D77,'I H-Gas'!$B$1:$V$90,5,0)=0,"",VLOOKUP($D77,'I H-Gas'!$B$1:$V$90,5,0))</f>
        <v/>
      </c>
      <c r="L77" s="208"/>
    </row>
    <row r="78" spans="1:12" x14ac:dyDescent="0.4">
      <c r="A78" s="281" t="s">
        <v>3873</v>
      </c>
      <c r="B78" s="270" t="str">
        <f>"17."&amp;RIGHT(B77,LEN(B77)-3)+1</f>
        <v>17.30</v>
      </c>
      <c r="C78" s="272"/>
      <c r="E78" s="146" t="s">
        <v>3908</v>
      </c>
      <c r="G78" s="279" t="s">
        <v>3909</v>
      </c>
      <c r="I78" s="146" t="e">
        <f>ABS((I76-I77)/I77*100)</f>
        <v>#VALUE!</v>
      </c>
      <c r="K78" s="117" t="e">
        <f>IF(I78&lt;=10,Liste!$L$4,Liste!$L$27)</f>
        <v>#VALUE!</v>
      </c>
      <c r="L78" s="208"/>
    </row>
    <row r="79" spans="1:12" x14ac:dyDescent="0.4">
      <c r="A79" s="281" t="s">
        <v>3873</v>
      </c>
      <c r="B79" s="270" t="s">
        <v>3933</v>
      </c>
      <c r="C79" s="272"/>
      <c r="L79" s="208"/>
    </row>
    <row r="80" spans="1:12" ht="20.399999999999999" x14ac:dyDescent="0.4">
      <c r="A80" s="281" t="s">
        <v>3873</v>
      </c>
      <c r="B80" s="270" t="s">
        <v>3933</v>
      </c>
      <c r="C80" s="272"/>
      <c r="E80" s="271" t="s">
        <v>3916</v>
      </c>
      <c r="L80" s="208"/>
    </row>
    <row r="81" spans="1:13" x14ac:dyDescent="0.4">
      <c r="A81" s="281" t="s">
        <v>3873</v>
      </c>
      <c r="B81" s="270" t="str">
        <f>"17."&amp;RIGHT(B78,LEN(B78)-3)+1</f>
        <v>17.31</v>
      </c>
      <c r="C81" s="272"/>
      <c r="D81" s="255" t="s">
        <v>71</v>
      </c>
      <c r="E81" s="278" t="str">
        <f>VLOOKUP($D81,'I H-Gas'!$B$1:$V$90,3,0)</f>
        <v>Zeitgleiche Jahreshöchstlast aller Einspeisungen im Bezugsjahr</v>
      </c>
      <c r="F81" s="211" t="s">
        <v>3884</v>
      </c>
      <c r="G81" s="276" t="str">
        <f>VLOOKUP($D81,'I H-Gas'!$B$1:$V$90,7,0)</f>
        <v>mn³/h</v>
      </c>
      <c r="H81" s="256">
        <v>2020</v>
      </c>
      <c r="I81" s="211" t="str">
        <f>IF(VLOOKUP($D81,'I H-Gas'!$B$1:$V$90,5,0)=0,"",VLOOKUP($D81,'I H-Gas'!$B$1:$V$90,5,0))</f>
        <v/>
      </c>
      <c r="L81" s="208"/>
    </row>
    <row r="82" spans="1:13" x14ac:dyDescent="0.4">
      <c r="A82" s="281" t="s">
        <v>3873</v>
      </c>
      <c r="B82" s="270" t="str">
        <f>"17."&amp;RIGHT(B81,LEN(B81)-3)+1</f>
        <v>17.32</v>
      </c>
      <c r="C82" s="272"/>
      <c r="D82" s="255" t="s">
        <v>75</v>
      </c>
      <c r="E82" s="278" t="str">
        <f>VLOOKUP($D82,'I H-Gas'!$B$1:$V$90,3,0)</f>
        <v>Zeitgleiche Jahreshöchstlast aller Ausspeisungen im Bezugsjahr</v>
      </c>
      <c r="F82" s="211" t="s">
        <v>3884</v>
      </c>
      <c r="G82" s="276" t="str">
        <f>VLOOKUP($D82,'I H-Gas'!$B$1:$V$90,7,0)</f>
        <v>mn³/h</v>
      </c>
      <c r="H82" s="256">
        <v>2020</v>
      </c>
      <c r="I82" s="211" t="str">
        <f>IF(VLOOKUP($D82,'I H-Gas'!$B$1:$V$90,5,0)=0,"",VLOOKUP($D82,'I H-Gas'!$B$1:$V$90,5,0))</f>
        <v/>
      </c>
      <c r="L82" s="208"/>
    </row>
    <row r="83" spans="1:13" x14ac:dyDescent="0.4">
      <c r="A83" s="281" t="s">
        <v>3873</v>
      </c>
      <c r="B83" s="270" t="str">
        <f>"17."&amp;RIGHT(B82,LEN(B82)-3)+1</f>
        <v>17.33</v>
      </c>
      <c r="C83" s="272"/>
      <c r="E83" s="146" t="s">
        <v>3908</v>
      </c>
      <c r="G83" s="279" t="s">
        <v>3909</v>
      </c>
      <c r="I83" s="146" t="e">
        <f>ABS((I81-I82)/I82*100)</f>
        <v>#VALUE!</v>
      </c>
      <c r="K83" s="117" t="e">
        <f>IF(I83&lt;=10,Liste!$L$4,Liste!$L$29)</f>
        <v>#VALUE!</v>
      </c>
      <c r="L83" s="208"/>
    </row>
    <row r="84" spans="1:13" x14ac:dyDescent="0.4">
      <c r="A84" s="281" t="s">
        <v>3873</v>
      </c>
      <c r="B84" s="270"/>
      <c r="L84" s="208"/>
    </row>
    <row r="85" spans="1:13" x14ac:dyDescent="0.4">
      <c r="A85" s="281" t="s">
        <v>3873</v>
      </c>
      <c r="B85" s="270"/>
      <c r="L85" s="208"/>
    </row>
    <row r="86" spans="1:13" ht="181.5" customHeight="1" x14ac:dyDescent="0.4">
      <c r="A86" s="281" t="s">
        <v>3873</v>
      </c>
      <c r="B86" s="280"/>
      <c r="C86" s="205"/>
      <c r="D86" s="259" t="s">
        <v>3873</v>
      </c>
      <c r="E86" s="268" t="s">
        <v>3919</v>
      </c>
      <c r="F86" s="293" t="s">
        <v>3900</v>
      </c>
      <c r="G86" s="293"/>
      <c r="H86" s="293"/>
      <c r="I86" s="293"/>
      <c r="J86" s="293"/>
      <c r="K86" s="293"/>
      <c r="L86" s="293"/>
      <c r="M86" s="261"/>
    </row>
    <row r="87" spans="1:13" x14ac:dyDescent="0.4">
      <c r="A87" s="281" t="s">
        <v>3873</v>
      </c>
      <c r="B87" s="270"/>
      <c r="D87" s="211"/>
    </row>
    <row r="88" spans="1:13" x14ac:dyDescent="0.4">
      <c r="A88" s="281" t="s">
        <v>3873</v>
      </c>
      <c r="B88" s="269" t="s">
        <v>1</v>
      </c>
      <c r="C88" s="205"/>
      <c r="D88" s="259" t="s">
        <v>3875</v>
      </c>
      <c r="E88" s="259" t="s">
        <v>173</v>
      </c>
      <c r="F88" s="259" t="s">
        <v>3876</v>
      </c>
      <c r="G88" s="260" t="s">
        <v>174</v>
      </c>
      <c r="H88" s="260" t="s">
        <v>3901</v>
      </c>
      <c r="I88" s="259" t="s">
        <v>3877</v>
      </c>
      <c r="J88" s="261"/>
      <c r="K88" s="259" t="s">
        <v>3878</v>
      </c>
      <c r="L88" s="259" t="s">
        <v>3879</v>
      </c>
      <c r="M88" s="261"/>
    </row>
    <row r="89" spans="1:13" x14ac:dyDescent="0.4">
      <c r="A89" s="281" t="s">
        <v>3873</v>
      </c>
      <c r="B89" s="270"/>
      <c r="L89" s="208"/>
    </row>
    <row r="90" spans="1:13" ht="20.399999999999999" x14ac:dyDescent="0.4">
      <c r="A90" s="281" t="s">
        <v>3873</v>
      </c>
      <c r="B90" s="270"/>
      <c r="E90" s="271" t="s">
        <v>3907</v>
      </c>
      <c r="L90" s="208"/>
    </row>
    <row r="91" spans="1:13" x14ac:dyDescent="0.4">
      <c r="A91" s="281" t="s">
        <v>3873</v>
      </c>
      <c r="B91" s="270" t="str">
        <f>"17."&amp;RIGHT(B83,LEN(B83)-3)+1</f>
        <v>17.34</v>
      </c>
      <c r="C91" s="272"/>
      <c r="D91" s="255" t="s">
        <v>3764</v>
      </c>
      <c r="E91" s="278" t="str">
        <f>VLOOKUP($D91,'I L-Gas'!$B$1:$V$90,3,0)</f>
        <v>Eingespeiste Jahresarbeit im Bezugsjahr</v>
      </c>
      <c r="F91" s="211" t="s">
        <v>3884</v>
      </c>
      <c r="G91" s="276" t="str">
        <f>VLOOKUP($D91,'I L-Gas'!$B$1:$V$90,7,0)</f>
        <v>mn³</v>
      </c>
      <c r="H91" s="256">
        <v>2020</v>
      </c>
      <c r="I91" s="211" t="str">
        <f>IF(VLOOKUP($D91,'I L-Gas'!$B$1:$V$90,5,0)=0,"",VLOOKUP($D91,'I L-Gas'!$B$1:$V$90,5,0))</f>
        <v/>
      </c>
      <c r="L91" s="208"/>
    </row>
    <row r="92" spans="1:13" x14ac:dyDescent="0.4">
      <c r="A92" s="281" t="s">
        <v>3873</v>
      </c>
      <c r="B92" s="270" t="str">
        <f>"17."&amp;RIGHT(B91,LEN(B91)-3)+1</f>
        <v>17.35</v>
      </c>
      <c r="C92" s="272"/>
      <c r="D92" s="255" t="s">
        <v>88</v>
      </c>
      <c r="E92" s="278" t="str">
        <f>VLOOKUP($D92,'I L-Gas'!$B$1:$V$90,3,0)</f>
        <v>Zeitgleiche Jahreshöchstlast aller Einspeisungen im Bezugsjahr</v>
      </c>
      <c r="F92" s="211" t="s">
        <v>3884</v>
      </c>
      <c r="G92" s="276" t="str">
        <f>VLOOKUP($D92,'I L-Gas'!$B$1:$V$90,7,0)</f>
        <v>mn³/h</v>
      </c>
      <c r="H92" s="256">
        <v>2020</v>
      </c>
      <c r="I92" s="211" t="str">
        <f>IF(VLOOKUP($D92,'I L-Gas'!$B$1:$V$90,5,0)=0,"",VLOOKUP($D92,'I L-Gas'!$B$1:$V$90,5,0))</f>
        <v/>
      </c>
      <c r="L92" s="208"/>
    </row>
    <row r="93" spans="1:13" x14ac:dyDescent="0.4">
      <c r="A93" s="281" t="s">
        <v>3873</v>
      </c>
      <c r="B93" s="270" t="str">
        <f>"17."&amp;RIGHT(B92,LEN(B92)-3)+1</f>
        <v>17.36</v>
      </c>
      <c r="C93" s="272"/>
      <c r="E93" s="146" t="s">
        <v>3908</v>
      </c>
      <c r="F93" s="211" t="s">
        <v>3884</v>
      </c>
      <c r="G93" s="279" t="s">
        <v>3954</v>
      </c>
      <c r="H93" s="256">
        <v>2020</v>
      </c>
      <c r="I93" s="146" t="e">
        <f>I91/I92</f>
        <v>#VALUE!</v>
      </c>
      <c r="K93" s="117" t="e">
        <f>IF(I93&gt;8784,Liste!$L$31,IF(I93&gt;5000,Liste!$L$32,IF(I93&lt;1000,Liste!$L$33,Liste!$L$4)))</f>
        <v>#VALUE!</v>
      </c>
      <c r="L93" s="208"/>
    </row>
    <row r="94" spans="1:13" x14ac:dyDescent="0.4">
      <c r="A94" s="281" t="s">
        <v>3873</v>
      </c>
      <c r="B94" s="270" t="s">
        <v>3933</v>
      </c>
      <c r="C94" s="272"/>
      <c r="L94" s="208"/>
    </row>
    <row r="95" spans="1:13" ht="20.399999999999999" x14ac:dyDescent="0.4">
      <c r="A95" s="281" t="s">
        <v>3873</v>
      </c>
      <c r="B95" s="270" t="s">
        <v>3933</v>
      </c>
      <c r="C95" s="272"/>
      <c r="E95" s="271" t="s">
        <v>3910</v>
      </c>
      <c r="L95" s="208"/>
    </row>
    <row r="96" spans="1:13" x14ac:dyDescent="0.4">
      <c r="A96" s="281" t="s">
        <v>3873</v>
      </c>
      <c r="B96" s="270" t="str">
        <f>"17."&amp;RIGHT(B93,LEN(B93)-3)+1</f>
        <v>17.37</v>
      </c>
      <c r="C96" s="272"/>
      <c r="D96" s="255" t="s">
        <v>85</v>
      </c>
      <c r="E96" s="278" t="str">
        <f>VLOOKUP($D96,'I L-Gas'!$B$1:$V$90,3,0)</f>
        <v>Ausgespeiste Jahresarbeit im Bezugsjahr</v>
      </c>
      <c r="F96" s="211" t="s">
        <v>3884</v>
      </c>
      <c r="G96" s="276" t="str">
        <f>VLOOKUP($D96,'I L-Gas'!$B$1:$V$90,7,0)</f>
        <v>mn³</v>
      </c>
      <c r="H96" s="256">
        <v>2020</v>
      </c>
      <c r="I96" s="211" t="str">
        <f>IF(VLOOKUP($D96,'I L-Gas'!$B$1:$V$90,5,0)=0,"",VLOOKUP($D96,'I L-Gas'!$B$1:$V$90,5,0))</f>
        <v/>
      </c>
      <c r="L96" s="208"/>
    </row>
    <row r="97" spans="1:13" x14ac:dyDescent="0.4">
      <c r="A97" s="281" t="s">
        <v>3873</v>
      </c>
      <c r="B97" s="270" t="str">
        <f>"17."&amp;RIGHT(B96,LEN(B96)-3)+1</f>
        <v>17.38</v>
      </c>
      <c r="C97" s="272"/>
      <c r="D97" s="255" t="s">
        <v>92</v>
      </c>
      <c r="E97" s="278" t="str">
        <f>VLOOKUP($D97,'I L-Gas'!$B$1:$V$90,3,0)</f>
        <v>Zeitgleiche Jahreshöchstlast aller Ausspeisungen im Bezugsjahr</v>
      </c>
      <c r="F97" s="211" t="s">
        <v>3884</v>
      </c>
      <c r="G97" s="276" t="str">
        <f>VLOOKUP($D97,'I L-Gas'!$B$1:$V$90,7,0)</f>
        <v>mn³/h</v>
      </c>
      <c r="H97" s="256">
        <v>2020</v>
      </c>
      <c r="I97" s="211" t="str">
        <f>IF(VLOOKUP($D97,'I L-Gas'!$B$1:$V$90,5,0)=0,"",VLOOKUP($D97,'I L-Gas'!$B$1:$V$90,5,0))</f>
        <v/>
      </c>
      <c r="L97" s="208"/>
    </row>
    <row r="98" spans="1:13" x14ac:dyDescent="0.4">
      <c r="A98" s="281" t="s">
        <v>3873</v>
      </c>
      <c r="B98" s="270" t="str">
        <f>"17."&amp;RIGHT(B97,LEN(B97)-3)+1</f>
        <v>17.39</v>
      </c>
      <c r="C98" s="272"/>
      <c r="E98" s="146" t="s">
        <v>3908</v>
      </c>
      <c r="F98" s="211" t="s">
        <v>3884</v>
      </c>
      <c r="G98" s="279" t="s">
        <v>3954</v>
      </c>
      <c r="H98" s="256">
        <v>2020</v>
      </c>
      <c r="I98" s="146" t="e">
        <f>I96/I97</f>
        <v>#VALUE!</v>
      </c>
      <c r="K98" s="117" t="e">
        <f>IF(I98&gt;8784,Liste!$L$35,IF(I98&gt;5000,Liste!$L$36,IF(I98&lt;1000,Liste!$L$37,Liste!$L$4)))</f>
        <v>#VALUE!</v>
      </c>
      <c r="L98" s="208"/>
    </row>
    <row r="99" spans="1:13" x14ac:dyDescent="0.4">
      <c r="A99" s="281" t="s">
        <v>3873</v>
      </c>
      <c r="B99" s="270" t="s">
        <v>3933</v>
      </c>
      <c r="C99" s="272"/>
      <c r="L99" s="208"/>
    </row>
    <row r="100" spans="1:13" ht="20.399999999999999" x14ac:dyDescent="0.4">
      <c r="A100" s="281" t="s">
        <v>3873</v>
      </c>
      <c r="B100" s="270" t="s">
        <v>3933</v>
      </c>
      <c r="C100" s="272"/>
      <c r="E100" s="271" t="s">
        <v>3913</v>
      </c>
      <c r="L100" s="208"/>
    </row>
    <row r="101" spans="1:13" x14ac:dyDescent="0.4">
      <c r="A101" s="281" t="s">
        <v>3873</v>
      </c>
      <c r="B101" s="270" t="str">
        <f>"17."&amp;RIGHT(B98,LEN(B98)-3)+1</f>
        <v>17.40</v>
      </c>
      <c r="C101" s="272"/>
      <c r="D101" s="255" t="s">
        <v>3764</v>
      </c>
      <c r="E101" s="278" t="str">
        <f>VLOOKUP($D101,'I L-Gas'!$B$1:$V$90,3,0)</f>
        <v>Eingespeiste Jahresarbeit im Bezugsjahr</v>
      </c>
      <c r="F101" s="211" t="s">
        <v>3884</v>
      </c>
      <c r="G101" s="276" t="str">
        <f>VLOOKUP($D101,'I L-Gas'!$B$1:$V$90,7,0)</f>
        <v>mn³</v>
      </c>
      <c r="H101" s="256">
        <v>2020</v>
      </c>
      <c r="I101" s="211" t="str">
        <f>IF(VLOOKUP($D101,'I L-Gas'!$B$1:$V$90,5,0)=0,"",VLOOKUP($D101,'I L-Gas'!$B$1:$V$90,5,0))</f>
        <v/>
      </c>
      <c r="L101" s="208"/>
    </row>
    <row r="102" spans="1:13" x14ac:dyDescent="0.4">
      <c r="A102" s="281" t="s">
        <v>3873</v>
      </c>
      <c r="B102" s="270" t="str">
        <f>"17."&amp;RIGHT(B101,LEN(B101)-3)+1</f>
        <v>17.41</v>
      </c>
      <c r="C102" s="272"/>
      <c r="D102" s="255" t="s">
        <v>85</v>
      </c>
      <c r="E102" s="278" t="str">
        <f>VLOOKUP($D102,'I L-Gas'!$B$1:$V$90,3,0)</f>
        <v>Ausgespeiste Jahresarbeit im Bezugsjahr</v>
      </c>
      <c r="F102" s="211" t="s">
        <v>3884</v>
      </c>
      <c r="G102" s="276" t="str">
        <f>VLOOKUP($D102,'I L-Gas'!$B$1:$V$90,7,0)</f>
        <v>mn³</v>
      </c>
      <c r="H102" s="256">
        <v>2020</v>
      </c>
      <c r="I102" s="211" t="str">
        <f>IF(VLOOKUP($D102,'I L-Gas'!$B$1:$V$90,5,0)=0,"",VLOOKUP($D102,'I L-Gas'!$B$1:$V$90,5,0))</f>
        <v/>
      </c>
      <c r="L102" s="208"/>
    </row>
    <row r="103" spans="1:13" x14ac:dyDescent="0.4">
      <c r="A103" s="281" t="s">
        <v>3873</v>
      </c>
      <c r="B103" s="270" t="str">
        <f>"17."&amp;RIGHT(B102,LEN(B102)-3)+1</f>
        <v>17.42</v>
      </c>
      <c r="C103" s="272"/>
      <c r="E103" s="146" t="s">
        <v>3908</v>
      </c>
      <c r="G103" s="279" t="s">
        <v>3909</v>
      </c>
      <c r="I103" s="146" t="e">
        <f>ABS((I101-I102)/I102*100)</f>
        <v>#VALUE!</v>
      </c>
      <c r="K103" s="117" t="e">
        <f>IF(I103&lt;=10,Liste!$L$4,Liste!$L$27)</f>
        <v>#VALUE!</v>
      </c>
      <c r="L103" s="208"/>
    </row>
    <row r="104" spans="1:13" x14ac:dyDescent="0.4">
      <c r="A104" s="281" t="s">
        <v>3873</v>
      </c>
      <c r="B104" s="270" t="s">
        <v>3933</v>
      </c>
      <c r="C104" s="272"/>
      <c r="L104" s="208"/>
    </row>
    <row r="105" spans="1:13" ht="20.399999999999999" x14ac:dyDescent="0.4">
      <c r="A105" s="281" t="s">
        <v>3873</v>
      </c>
      <c r="B105" s="270" t="s">
        <v>3933</v>
      </c>
      <c r="C105" s="272"/>
      <c r="E105" s="271" t="s">
        <v>3916</v>
      </c>
      <c r="L105" s="208"/>
    </row>
    <row r="106" spans="1:13" x14ac:dyDescent="0.4">
      <c r="A106" s="281" t="s">
        <v>3873</v>
      </c>
      <c r="B106" s="270" t="str">
        <f>"17."&amp;RIGHT(B103,LEN(B103)-3)+1</f>
        <v>17.43</v>
      </c>
      <c r="C106" s="272"/>
      <c r="D106" s="255" t="s">
        <v>88</v>
      </c>
      <c r="E106" s="278" t="str">
        <f>VLOOKUP($D106,'I L-Gas'!$B$1:$V$90,3,0)</f>
        <v>Zeitgleiche Jahreshöchstlast aller Einspeisungen im Bezugsjahr</v>
      </c>
      <c r="F106" s="211" t="s">
        <v>3884</v>
      </c>
      <c r="G106" s="276" t="str">
        <f>VLOOKUP($D106,'I L-Gas'!$B$1:$V$90,7,0)</f>
        <v>mn³/h</v>
      </c>
      <c r="H106" s="256">
        <v>2020</v>
      </c>
      <c r="I106" s="211" t="str">
        <f>IF(VLOOKUP($D106,'I L-Gas'!$B$1:$V$90,5,0)=0,"",VLOOKUP($D106,'I L-Gas'!$B$1:$V$90,5,0))</f>
        <v/>
      </c>
      <c r="L106" s="208"/>
    </row>
    <row r="107" spans="1:13" x14ac:dyDescent="0.4">
      <c r="A107" s="281" t="s">
        <v>3873</v>
      </c>
      <c r="B107" s="270" t="str">
        <f>"17."&amp;RIGHT(B106,LEN(B106)-3)+1</f>
        <v>17.44</v>
      </c>
      <c r="C107" s="272"/>
      <c r="D107" s="255" t="s">
        <v>92</v>
      </c>
      <c r="E107" s="278" t="str">
        <f>VLOOKUP($D107,'I L-Gas'!$B$1:$V$90,3,0)</f>
        <v>Zeitgleiche Jahreshöchstlast aller Ausspeisungen im Bezugsjahr</v>
      </c>
      <c r="F107" s="211" t="s">
        <v>3884</v>
      </c>
      <c r="G107" s="276" t="str">
        <f>VLOOKUP($D107,'I L-Gas'!$B$1:$V$90,7,0)</f>
        <v>mn³/h</v>
      </c>
      <c r="H107" s="256">
        <v>2020</v>
      </c>
      <c r="I107" s="211" t="str">
        <f>IF(VLOOKUP($D107,'I L-Gas'!$B$1:$V$90,5,0)=0,"",VLOOKUP($D107,'I L-Gas'!$B$1:$V$90,5,0))</f>
        <v/>
      </c>
      <c r="L107" s="208"/>
    </row>
    <row r="108" spans="1:13" x14ac:dyDescent="0.4">
      <c r="A108" s="281" t="s">
        <v>3873</v>
      </c>
      <c r="B108" s="270" t="str">
        <f>"17."&amp;RIGHT(B107,LEN(B107)-3)+1</f>
        <v>17.45</v>
      </c>
      <c r="C108" s="272"/>
      <c r="E108" s="146" t="s">
        <v>3908</v>
      </c>
      <c r="G108" s="279" t="s">
        <v>3909</v>
      </c>
      <c r="I108" s="146" t="e">
        <f>ABS((I106-I107)/I107*100)</f>
        <v>#VALUE!</v>
      </c>
      <c r="K108" s="117" t="e">
        <f>IF(I108&lt;=10,Liste!$L$4,Liste!$L$29)</f>
        <v>#VALUE!</v>
      </c>
      <c r="L108" s="208"/>
    </row>
    <row r="109" spans="1:13" x14ac:dyDescent="0.4">
      <c r="A109" s="281" t="s">
        <v>3873</v>
      </c>
      <c r="B109" s="270"/>
      <c r="L109" s="208"/>
    </row>
    <row r="110" spans="1:13" x14ac:dyDescent="0.4">
      <c r="A110" s="281" t="s">
        <v>3873</v>
      </c>
      <c r="B110" s="270"/>
      <c r="L110" s="208"/>
    </row>
    <row r="111" spans="1:13" s="211" customFormat="1" ht="200.1" customHeight="1" x14ac:dyDescent="0.4">
      <c r="A111" s="281" t="s">
        <v>3873</v>
      </c>
      <c r="B111" s="205"/>
      <c r="C111" s="205"/>
      <c r="D111" s="259" t="s">
        <v>3873</v>
      </c>
      <c r="E111" s="268" t="s">
        <v>3924</v>
      </c>
      <c r="F111" s="293" t="s">
        <v>3923</v>
      </c>
      <c r="G111" s="293"/>
      <c r="H111" s="293"/>
      <c r="I111" s="293"/>
      <c r="J111" s="293"/>
      <c r="K111" s="293"/>
      <c r="L111" s="293"/>
      <c r="M111" s="261"/>
    </row>
    <row r="112" spans="1:13" s="211" customFormat="1" x14ac:dyDescent="0.4">
      <c r="A112" s="281" t="s">
        <v>3873</v>
      </c>
      <c r="B112" s="174"/>
      <c r="C112" s="174"/>
      <c r="G112" s="256"/>
      <c r="H112" s="256"/>
    </row>
    <row r="113" spans="1:13" s="211" customFormat="1" x14ac:dyDescent="0.4">
      <c r="A113" s="281" t="s">
        <v>3873</v>
      </c>
      <c r="B113" s="269" t="s">
        <v>1</v>
      </c>
      <c r="C113" s="205"/>
      <c r="D113" s="259" t="s">
        <v>3875</v>
      </c>
      <c r="E113" s="259" t="s">
        <v>173</v>
      </c>
      <c r="F113" s="259" t="s">
        <v>3876</v>
      </c>
      <c r="G113" s="260" t="s">
        <v>174</v>
      </c>
      <c r="H113" s="260" t="s">
        <v>3901</v>
      </c>
      <c r="I113" s="259" t="s">
        <v>3877</v>
      </c>
      <c r="J113" s="261"/>
      <c r="K113" s="259" t="s">
        <v>3878</v>
      </c>
      <c r="L113" s="259" t="s">
        <v>3879</v>
      </c>
      <c r="M113" s="261"/>
    </row>
    <row r="114" spans="1:13" x14ac:dyDescent="0.4">
      <c r="A114" s="281" t="s">
        <v>3873</v>
      </c>
      <c r="B114" s="270"/>
      <c r="L114" s="208"/>
    </row>
    <row r="115" spans="1:13" x14ac:dyDescent="0.4">
      <c r="A115" s="281" t="s">
        <v>3873</v>
      </c>
      <c r="B115" s="270" t="str">
        <f>"17."&amp;RIGHT(B108,LEN(B108)-3)+1</f>
        <v>17.46</v>
      </c>
      <c r="C115" s="272"/>
      <c r="D115" s="255" t="s">
        <v>64</v>
      </c>
      <c r="E115" s="278" t="str">
        <f>VLOOKUP($D115,'I H-Gas'!$B$1:$V$90,3,0)</f>
        <v>Eingespeiste Jahresarbeit im Bezugsjahr</v>
      </c>
      <c r="F115" s="211" t="s">
        <v>3884</v>
      </c>
      <c r="G115" s="276" t="str">
        <f>VLOOKUP($D115,'I H-Gas'!$B$1:$V$90,7,0)</f>
        <v>mn³</v>
      </c>
      <c r="H115" s="256">
        <v>2020</v>
      </c>
      <c r="I115" s="211">
        <f>SUM(VLOOKUP($D115,'I H-Gas'!$B$1:$V$90,5,0))</f>
        <v>0</v>
      </c>
      <c r="L115" s="208"/>
    </row>
    <row r="116" spans="1:13" x14ac:dyDescent="0.4">
      <c r="A116" s="281" t="s">
        <v>3873</v>
      </c>
      <c r="B116" s="270" t="str">
        <f>"17."&amp;RIGHT(B115,LEN(B115)-3)+1</f>
        <v>17.47</v>
      </c>
      <c r="C116" s="272"/>
      <c r="D116" s="255" t="s">
        <v>64</v>
      </c>
      <c r="E116" s="278" t="str">
        <f>VLOOKUP($D116,'I H-Gas'!$B$1:$V$90,3,0)</f>
        <v>Eingespeiste Jahresarbeit im Bezugsjahr</v>
      </c>
      <c r="F116" s="211" t="s">
        <v>3884</v>
      </c>
      <c r="G116" s="276" t="str">
        <f>VLOOKUP($D116,'I H-Gas'!$B$1:$V$90,16,0)</f>
        <v>mn³</v>
      </c>
      <c r="H116" s="256">
        <v>2015</v>
      </c>
      <c r="I116" s="211">
        <f>SUM(VLOOKUP($D116,'I H-Gas'!$B$1:$V$90,14,0))</f>
        <v>0</v>
      </c>
      <c r="L116" s="208"/>
    </row>
    <row r="117" spans="1:13" x14ac:dyDescent="0.4">
      <c r="A117" s="281" t="s">
        <v>3873</v>
      </c>
      <c r="B117" s="270" t="str">
        <f>"17."&amp;RIGHT(B116,LEN(B116)-3)+1</f>
        <v>17.48</v>
      </c>
      <c r="C117" s="272"/>
      <c r="D117" s="255" t="s">
        <v>64</v>
      </c>
      <c r="E117" s="146" t="s">
        <v>3925</v>
      </c>
      <c r="F117" s="211" t="s">
        <v>3884</v>
      </c>
      <c r="G117" s="256" t="s">
        <v>3909</v>
      </c>
      <c r="I117" s="277" t="str">
        <f>IF(AND(I115=0,I116=0),"",IF(AND(I115=0,I116&lt;&gt;0),Liste!$L$39,IF(AND(I115&lt;&gt;0,I116=0),Liste!$L$40,ABS((I115-I116)/I116*100))))</f>
        <v/>
      </c>
      <c r="K117" s="211" t="str">
        <f>IF(I117=Liste!$L$39,Liste!$L$41,IF(I117=Liste!$L$40,Liste!$L$42,IF(AND(I117&gt;10,I117&lt;&gt;""),Liste!$L$43,Liste!$L$4)))</f>
        <v>OK</v>
      </c>
      <c r="L117" s="208"/>
    </row>
    <row r="118" spans="1:13" x14ac:dyDescent="0.4">
      <c r="A118" s="281" t="s">
        <v>3873</v>
      </c>
      <c r="B118" s="270" t="s">
        <v>3933</v>
      </c>
      <c r="C118" s="272"/>
      <c r="L118" s="208"/>
    </row>
    <row r="119" spans="1:13" x14ac:dyDescent="0.4">
      <c r="A119" s="281" t="s">
        <v>3873</v>
      </c>
      <c r="B119" s="270" t="str">
        <f>"17."&amp;RIGHT(B117,LEN(B117)-3)+1</f>
        <v>17.49</v>
      </c>
      <c r="C119" s="272"/>
      <c r="D119" s="255" t="s">
        <v>64</v>
      </c>
      <c r="E119" s="278" t="str">
        <f>VLOOKUP($D119,'I H-Gas'!$B$1:$V$90,3,0)</f>
        <v>Eingespeiste Jahresarbeit im Bezugsjahr</v>
      </c>
      <c r="F119" s="211" t="s">
        <v>3884</v>
      </c>
      <c r="G119" s="276" t="str">
        <f>VLOOKUP($D119,'I H-Gas'!$B$1:$V$90,11,0)</f>
        <v>MWh</v>
      </c>
      <c r="H119" s="256">
        <v>2020</v>
      </c>
      <c r="I119" s="211">
        <f>SUM(VLOOKUP($D119,'I H-Gas'!$B$1:$V$90,9,0))</f>
        <v>0</v>
      </c>
      <c r="L119" s="208"/>
    </row>
    <row r="120" spans="1:13" x14ac:dyDescent="0.4">
      <c r="A120" s="281" t="s">
        <v>3873</v>
      </c>
      <c r="B120" s="270" t="str">
        <f>"17."&amp;RIGHT(B119,LEN(B119)-3)+1</f>
        <v>17.50</v>
      </c>
      <c r="C120" s="272"/>
      <c r="D120" s="255" t="s">
        <v>64</v>
      </c>
      <c r="E120" s="278" t="str">
        <f>VLOOKUP($D120,'I H-Gas'!$B$1:$V$90,3,0)</f>
        <v>Eingespeiste Jahresarbeit im Bezugsjahr</v>
      </c>
      <c r="F120" s="211" t="s">
        <v>3884</v>
      </c>
      <c r="G120" s="276" t="str">
        <f>VLOOKUP($D120,'I H-Gas'!$B$1:$V$90,20,0)</f>
        <v>MWh</v>
      </c>
      <c r="H120" s="256">
        <v>2015</v>
      </c>
      <c r="I120" s="211">
        <f>SUM(VLOOKUP($D120,'I H-Gas'!$B$1:$V$90,18,0))</f>
        <v>0</v>
      </c>
      <c r="L120" s="208"/>
    </row>
    <row r="121" spans="1:13" x14ac:dyDescent="0.4">
      <c r="A121" s="281" t="s">
        <v>3873</v>
      </c>
      <c r="B121" s="270" t="str">
        <f>"17."&amp;RIGHT(B120,LEN(B120)-3)+1</f>
        <v>17.51</v>
      </c>
      <c r="C121" s="272"/>
      <c r="D121" s="255" t="s">
        <v>64</v>
      </c>
      <c r="E121" s="146" t="s">
        <v>3925</v>
      </c>
      <c r="F121" s="211" t="s">
        <v>3884</v>
      </c>
      <c r="G121" s="256" t="s">
        <v>3909</v>
      </c>
      <c r="I121" s="277" t="str">
        <f>IF(AND(I119=0,I120=0),"",IF(AND(I119=0,I120&lt;&gt;0),Liste!$L$39,IF(AND(I119&lt;&gt;0,I120=0),Liste!$L$40,ABS((I119-I120)/I120*100))))</f>
        <v/>
      </c>
      <c r="K121" s="211" t="str">
        <f>IF(I121=Liste!$L$39,Liste!$L$41,IF(I121=Liste!$L$40,Liste!$L$42,IF(AND(I121&gt;10,I121&lt;&gt;""),Liste!$L$43,Liste!$L$4)))</f>
        <v>OK</v>
      </c>
      <c r="L121" s="208"/>
    </row>
    <row r="122" spans="1:13" x14ac:dyDescent="0.4">
      <c r="A122" s="281" t="s">
        <v>3873</v>
      </c>
      <c r="B122" s="270" t="s">
        <v>3933</v>
      </c>
      <c r="C122" s="272"/>
      <c r="L122" s="208"/>
    </row>
    <row r="123" spans="1:13" x14ac:dyDescent="0.4">
      <c r="A123" s="281" t="s">
        <v>3873</v>
      </c>
      <c r="B123" s="270" t="str">
        <f>"17."&amp;RIGHT(B121,LEN(B121)-3)+1</f>
        <v>17.52</v>
      </c>
      <c r="C123" s="272"/>
      <c r="D123" s="255" t="s">
        <v>65</v>
      </c>
      <c r="E123" s="278" t="str">
        <f>VLOOKUP($D123,'I H-Gas'!$B$1:$V$90,3,0)</f>
        <v>davon eingespeiste Jahresarbeit aus Biogasanlagen im Bezugsjahr</v>
      </c>
      <c r="F123" s="211" t="s">
        <v>3884</v>
      </c>
      <c r="G123" s="276" t="str">
        <f>VLOOKUP($D123,'I H-Gas'!$B$1:$V$90,7,0)</f>
        <v>mn³</v>
      </c>
      <c r="H123" s="256">
        <v>2020</v>
      </c>
      <c r="I123" s="211">
        <f>SUM(VLOOKUP($D123,'I H-Gas'!$B$1:$V$90,5,0))</f>
        <v>0</v>
      </c>
      <c r="L123" s="208"/>
    </row>
    <row r="124" spans="1:13" x14ac:dyDescent="0.4">
      <c r="A124" s="281" t="s">
        <v>3873</v>
      </c>
      <c r="B124" s="270" t="str">
        <f>"17."&amp;RIGHT(B123,LEN(B123)-3)+1</f>
        <v>17.53</v>
      </c>
      <c r="C124" s="272"/>
      <c r="D124" s="255" t="s">
        <v>65</v>
      </c>
      <c r="E124" s="278" t="str">
        <f>VLOOKUP($D124,'I H-Gas'!$B$1:$V$90,3,0)</f>
        <v>davon eingespeiste Jahresarbeit aus Biogasanlagen im Bezugsjahr</v>
      </c>
      <c r="F124" s="211" t="s">
        <v>3884</v>
      </c>
      <c r="G124" s="276" t="str">
        <f>VLOOKUP($D124,'I H-Gas'!$B$1:$V$90,16,0)</f>
        <v>mn³</v>
      </c>
      <c r="H124" s="256">
        <v>2015</v>
      </c>
      <c r="I124" s="211">
        <f>SUM(VLOOKUP($D124,'I H-Gas'!$B$1:$V$90,14,0))</f>
        <v>0</v>
      </c>
      <c r="L124" s="208"/>
    </row>
    <row r="125" spans="1:13" x14ac:dyDescent="0.4">
      <c r="A125" s="281" t="s">
        <v>3873</v>
      </c>
      <c r="B125" s="270" t="str">
        <f>"17."&amp;RIGHT(B124,LEN(B124)-3)+1</f>
        <v>17.54</v>
      </c>
      <c r="C125" s="272"/>
      <c r="D125" s="255" t="s">
        <v>65</v>
      </c>
      <c r="E125" s="146" t="s">
        <v>3925</v>
      </c>
      <c r="F125" s="211" t="s">
        <v>3884</v>
      </c>
      <c r="G125" s="256" t="s">
        <v>3909</v>
      </c>
      <c r="I125" s="277" t="str">
        <f>IF(AND(I123=0,I124=0),"",IF(AND(I123=0,I124&lt;&gt;0),Liste!$L$39,IF(AND(I123&lt;&gt;0,I124=0),Liste!$L$40,ABS((I123-I124)/I124*100))))</f>
        <v/>
      </c>
      <c r="K125" s="211" t="str">
        <f>IF(I125=Liste!$L$39,Liste!$L$41,IF(I125=Liste!$L$40,Liste!$L$42,IF(AND(I125&gt;10,I125&lt;&gt;""),Liste!$L$43,Liste!$L$4)))</f>
        <v>OK</v>
      </c>
      <c r="L125" s="208"/>
    </row>
    <row r="126" spans="1:13" x14ac:dyDescent="0.4">
      <c r="A126" s="281" t="s">
        <v>3873</v>
      </c>
      <c r="B126" s="270" t="s">
        <v>3933</v>
      </c>
      <c r="C126" s="272"/>
      <c r="L126" s="208"/>
    </row>
    <row r="127" spans="1:13" x14ac:dyDescent="0.4">
      <c r="A127" s="281" t="s">
        <v>3873</v>
      </c>
      <c r="B127" s="270" t="str">
        <f>"17."&amp;RIGHT(B125,LEN(B125)-3)+1</f>
        <v>17.55</v>
      </c>
      <c r="C127" s="272"/>
      <c r="D127" s="255" t="s">
        <v>65</v>
      </c>
      <c r="E127" s="278" t="str">
        <f>VLOOKUP($D127,'I H-Gas'!$B$1:$V$90,3,0)</f>
        <v>davon eingespeiste Jahresarbeit aus Biogasanlagen im Bezugsjahr</v>
      </c>
      <c r="F127" s="211" t="s">
        <v>3884</v>
      </c>
      <c r="G127" s="276" t="str">
        <f>VLOOKUP($D127,'I H-Gas'!$B$1:$V$90,11,0)</f>
        <v>MWh</v>
      </c>
      <c r="H127" s="256">
        <v>2020</v>
      </c>
      <c r="I127" s="211">
        <f>SUM(VLOOKUP($D127,'I H-Gas'!$B$1:$V$90,9,0))</f>
        <v>0</v>
      </c>
      <c r="L127" s="208"/>
    </row>
    <row r="128" spans="1:13" x14ac:dyDescent="0.4">
      <c r="A128" s="281" t="s">
        <v>3873</v>
      </c>
      <c r="B128" s="270" t="str">
        <f>"17."&amp;RIGHT(B127,LEN(B127)-3)+1</f>
        <v>17.56</v>
      </c>
      <c r="C128" s="272"/>
      <c r="D128" s="255" t="s">
        <v>65</v>
      </c>
      <c r="E128" s="278" t="str">
        <f>VLOOKUP($D128,'I H-Gas'!$B$1:$V$90,3,0)</f>
        <v>davon eingespeiste Jahresarbeit aus Biogasanlagen im Bezugsjahr</v>
      </c>
      <c r="F128" s="211" t="s">
        <v>3884</v>
      </c>
      <c r="G128" s="276" t="str">
        <f>VLOOKUP($D128,'I H-Gas'!$B$1:$V$90,20,0)</f>
        <v>MWh</v>
      </c>
      <c r="H128" s="256">
        <v>2015</v>
      </c>
      <c r="I128" s="211">
        <f>SUM(VLOOKUP($D128,'I H-Gas'!$B$1:$V$90,18,0))</f>
        <v>0</v>
      </c>
      <c r="L128" s="208"/>
    </row>
    <row r="129" spans="1:12" x14ac:dyDescent="0.4">
      <c r="A129" s="281" t="s">
        <v>3873</v>
      </c>
      <c r="B129" s="270" t="str">
        <f>"17."&amp;RIGHT(B128,LEN(B128)-3)+1</f>
        <v>17.57</v>
      </c>
      <c r="C129" s="272"/>
      <c r="D129" s="255" t="s">
        <v>65</v>
      </c>
      <c r="E129" s="146" t="s">
        <v>3925</v>
      </c>
      <c r="F129" s="211" t="s">
        <v>3884</v>
      </c>
      <c r="G129" s="256" t="s">
        <v>3909</v>
      </c>
      <c r="I129" s="277" t="str">
        <f>IF(AND(I127=0,I128=0),"",IF(AND(I127=0,I128&lt;&gt;0),Liste!$L$39,IF(AND(I127&lt;&gt;0,I128=0),Liste!$L$40,ABS((I127-I128)/I128*100))))</f>
        <v/>
      </c>
      <c r="K129" s="211" t="str">
        <f>IF(I129=Liste!$L$39,Liste!$L$41,IF(I129=Liste!$L$40,Liste!$L$42,IF(AND(I129&gt;10,I129&lt;&gt;""),Liste!$L$43,Liste!$L$4)))</f>
        <v>OK</v>
      </c>
      <c r="L129" s="208"/>
    </row>
    <row r="130" spans="1:12" x14ac:dyDescent="0.4">
      <c r="A130" s="281" t="s">
        <v>3873</v>
      </c>
      <c r="B130" s="270" t="s">
        <v>3933</v>
      </c>
      <c r="C130" s="272"/>
      <c r="L130" s="208"/>
    </row>
    <row r="131" spans="1:12" x14ac:dyDescent="0.4">
      <c r="A131" s="281" t="s">
        <v>3873</v>
      </c>
      <c r="B131" s="270" t="str">
        <f>"17."&amp;RIGHT(B129,LEN(B129)-3)+1</f>
        <v>17.58</v>
      </c>
      <c r="C131" s="272"/>
      <c r="D131" s="255" t="s">
        <v>68</v>
      </c>
      <c r="E131" s="278" t="str">
        <f>VLOOKUP($D131,'I H-Gas'!$B$1:$V$90,3,0)</f>
        <v>Ausgespeiste Jahresarbeit im Bezugsjahr</v>
      </c>
      <c r="F131" s="211" t="s">
        <v>3884</v>
      </c>
      <c r="G131" s="276" t="str">
        <f>VLOOKUP($D131,'I H-Gas'!$B$1:$V$90,7,0)</f>
        <v>mn³</v>
      </c>
      <c r="H131" s="256">
        <v>2020</v>
      </c>
      <c r="I131" s="211">
        <f>SUM(VLOOKUP($D131,'I H-Gas'!$B$1:$V$90,5,0))</f>
        <v>0</v>
      </c>
      <c r="L131" s="208"/>
    </row>
    <row r="132" spans="1:12" x14ac:dyDescent="0.4">
      <c r="A132" s="281" t="s">
        <v>3873</v>
      </c>
      <c r="B132" s="270" t="str">
        <f>"17."&amp;RIGHT(B131,LEN(B131)-3)+1</f>
        <v>17.59</v>
      </c>
      <c r="C132" s="272"/>
      <c r="D132" s="255" t="s">
        <v>68</v>
      </c>
      <c r="E132" s="278" t="str">
        <f>VLOOKUP($D132,'I H-Gas'!$B$1:$V$90,3,0)</f>
        <v>Ausgespeiste Jahresarbeit im Bezugsjahr</v>
      </c>
      <c r="F132" s="211" t="s">
        <v>3884</v>
      </c>
      <c r="G132" s="276" t="str">
        <f>VLOOKUP($D132,'I H-Gas'!$B$1:$V$90,16,0)</f>
        <v>mn³</v>
      </c>
      <c r="H132" s="256">
        <v>2015</v>
      </c>
      <c r="I132" s="211">
        <f>SUM(VLOOKUP($D132,'I H-Gas'!$B$1:$V$90,14,0))</f>
        <v>0</v>
      </c>
      <c r="L132" s="208"/>
    </row>
    <row r="133" spans="1:12" x14ac:dyDescent="0.4">
      <c r="A133" s="281" t="s">
        <v>3873</v>
      </c>
      <c r="B133" s="270" t="str">
        <f>"17."&amp;RIGHT(B132,LEN(B132)-3)+1</f>
        <v>17.60</v>
      </c>
      <c r="C133" s="272"/>
      <c r="D133" s="255" t="s">
        <v>68</v>
      </c>
      <c r="E133" s="146" t="s">
        <v>3925</v>
      </c>
      <c r="F133" s="211" t="s">
        <v>3884</v>
      </c>
      <c r="G133" s="256" t="s">
        <v>3909</v>
      </c>
      <c r="I133" s="277" t="str">
        <f>IF(AND(I131=0,I132=0),"",IF(AND(I131=0,I132&lt;&gt;0),Liste!$L$39,IF(AND(I131&lt;&gt;0,I132=0),Liste!$L$40,ABS((I131-I132)/I132*100))))</f>
        <v/>
      </c>
      <c r="K133" s="211" t="str">
        <f>IF(I133=Liste!$L$39,Liste!$L$41,IF(I133=Liste!$L$40,Liste!$L$42,IF(AND(I133&gt;10,I133&lt;&gt;""),Liste!$L$43,Liste!$L$4)))</f>
        <v>OK</v>
      </c>
      <c r="L133" s="208"/>
    </row>
    <row r="134" spans="1:12" x14ac:dyDescent="0.4">
      <c r="A134" s="281" t="s">
        <v>3873</v>
      </c>
      <c r="B134" s="270" t="s">
        <v>3933</v>
      </c>
      <c r="C134" s="272"/>
      <c r="L134" s="208"/>
    </row>
    <row r="135" spans="1:12" x14ac:dyDescent="0.4">
      <c r="A135" s="281" t="s">
        <v>3873</v>
      </c>
      <c r="B135" s="270" t="str">
        <f>"17."&amp;RIGHT(B133,LEN(B133)-3)+1</f>
        <v>17.61</v>
      </c>
      <c r="C135" s="272"/>
      <c r="D135" s="255" t="s">
        <v>68</v>
      </c>
      <c r="E135" s="278" t="str">
        <f>VLOOKUP($D135,'I H-Gas'!$B$1:$V$90,3,0)</f>
        <v>Ausgespeiste Jahresarbeit im Bezugsjahr</v>
      </c>
      <c r="F135" s="211" t="s">
        <v>3884</v>
      </c>
      <c r="G135" s="276" t="str">
        <f>VLOOKUP($D135,'I H-Gas'!$B$1:$V$90,11,0)</f>
        <v>MWh</v>
      </c>
      <c r="H135" s="256">
        <v>2020</v>
      </c>
      <c r="I135" s="211">
        <f>SUM(VLOOKUP($D135,'I H-Gas'!$B$1:$V$90,9,0))</f>
        <v>0</v>
      </c>
      <c r="L135" s="208"/>
    </row>
    <row r="136" spans="1:12" x14ac:dyDescent="0.4">
      <c r="A136" s="281" t="s">
        <v>3873</v>
      </c>
      <c r="B136" s="270" t="str">
        <f>"17."&amp;RIGHT(B135,LEN(B135)-3)+1</f>
        <v>17.62</v>
      </c>
      <c r="C136" s="272"/>
      <c r="D136" s="255" t="s">
        <v>68</v>
      </c>
      <c r="E136" s="278" t="str">
        <f>VLOOKUP($D136,'I H-Gas'!$B$1:$V$90,3,0)</f>
        <v>Ausgespeiste Jahresarbeit im Bezugsjahr</v>
      </c>
      <c r="F136" s="211" t="s">
        <v>3884</v>
      </c>
      <c r="G136" s="276" t="str">
        <f>VLOOKUP($D136,'I H-Gas'!$B$1:$V$90,20,0)</f>
        <v>MWh</v>
      </c>
      <c r="H136" s="256">
        <v>2015</v>
      </c>
      <c r="I136" s="211">
        <f>SUM(VLOOKUP($D136,'I H-Gas'!$B$1:$V$90,18,0))</f>
        <v>0</v>
      </c>
      <c r="L136" s="208"/>
    </row>
    <row r="137" spans="1:12" x14ac:dyDescent="0.4">
      <c r="A137" s="281" t="s">
        <v>3873</v>
      </c>
      <c r="B137" s="270" t="str">
        <f>"17."&amp;RIGHT(B136,LEN(B136)-3)+1</f>
        <v>17.63</v>
      </c>
      <c r="C137" s="272"/>
      <c r="D137" s="255" t="s">
        <v>68</v>
      </c>
      <c r="E137" s="146" t="s">
        <v>3925</v>
      </c>
      <c r="F137" s="211" t="s">
        <v>3884</v>
      </c>
      <c r="G137" s="256" t="s">
        <v>3909</v>
      </c>
      <c r="I137" s="277" t="str">
        <f>IF(AND(I135=0,I136=0),"",IF(AND(I135=0,I136&lt;&gt;0),Liste!$L$39,IF(AND(I135&lt;&gt;0,I136=0),Liste!$L$40,ABS((I135-I136)/I136*100))))</f>
        <v/>
      </c>
      <c r="K137" s="211" t="str">
        <f>IF(I137=Liste!$L$39,Liste!$L$41,IF(I137=Liste!$L$40,Liste!$L$42,IF(AND(I137&gt;10,I137&lt;&gt;""),Liste!$L$43,Liste!$L$4)))</f>
        <v>OK</v>
      </c>
      <c r="L137" s="208"/>
    </row>
    <row r="138" spans="1:12" x14ac:dyDescent="0.4">
      <c r="A138" s="281" t="s">
        <v>3873</v>
      </c>
      <c r="B138" s="270" t="s">
        <v>3933</v>
      </c>
      <c r="C138" s="272"/>
      <c r="L138" s="208"/>
    </row>
    <row r="139" spans="1:12" x14ac:dyDescent="0.4">
      <c r="A139" s="281" t="s">
        <v>3873</v>
      </c>
      <c r="B139" s="270" t="str">
        <f>"17."&amp;RIGHT(B137,LEN(B137)-3)+1</f>
        <v>17.64</v>
      </c>
      <c r="C139" s="272"/>
      <c r="D139" s="255" t="s">
        <v>71</v>
      </c>
      <c r="E139" s="278" t="str">
        <f>VLOOKUP($D139,'I H-Gas'!$B$1:$V$90,3,0)</f>
        <v>Zeitgleiche Jahreshöchstlast aller Einspeisungen im Bezugsjahr</v>
      </c>
      <c r="F139" s="211" t="s">
        <v>3884</v>
      </c>
      <c r="G139" s="276" t="str">
        <f>VLOOKUP($D139,'I H-Gas'!$B$1:$V$90,7,0)</f>
        <v>mn³/h</v>
      </c>
      <c r="H139" s="256">
        <v>2020</v>
      </c>
      <c r="I139" s="211">
        <f>SUM(VLOOKUP($D139,'I H-Gas'!$B$1:$V$90,5,0))</f>
        <v>0</v>
      </c>
      <c r="L139" s="208"/>
    </row>
    <row r="140" spans="1:12" x14ac:dyDescent="0.4">
      <c r="A140" s="281" t="s">
        <v>3873</v>
      </c>
      <c r="B140" s="270" t="str">
        <f>"17."&amp;RIGHT(B139,LEN(B139)-3)+1</f>
        <v>17.65</v>
      </c>
      <c r="C140" s="272"/>
      <c r="D140" s="255" t="s">
        <v>71</v>
      </c>
      <c r="E140" s="278" t="str">
        <f>VLOOKUP($D140,'I H-Gas'!$B$1:$V$90,3,0)</f>
        <v>Zeitgleiche Jahreshöchstlast aller Einspeisungen im Bezugsjahr</v>
      </c>
      <c r="F140" s="211" t="s">
        <v>3884</v>
      </c>
      <c r="G140" s="276" t="str">
        <f>VLOOKUP($D140,'I H-Gas'!$B$1:$V$90,16,0)</f>
        <v>mn³/h</v>
      </c>
      <c r="H140" s="256">
        <v>2015</v>
      </c>
      <c r="I140" s="211">
        <f>SUM(VLOOKUP($D140,'I H-Gas'!$B$1:$V$90,14,0))</f>
        <v>0</v>
      </c>
      <c r="L140" s="208"/>
    </row>
    <row r="141" spans="1:12" x14ac:dyDescent="0.4">
      <c r="A141" s="281" t="s">
        <v>3873</v>
      </c>
      <c r="B141" s="270" t="str">
        <f>"17."&amp;RIGHT(B140,LEN(B140)-3)+1</f>
        <v>17.66</v>
      </c>
      <c r="C141" s="272"/>
      <c r="D141" s="255" t="s">
        <v>71</v>
      </c>
      <c r="E141" s="146" t="s">
        <v>3925</v>
      </c>
      <c r="F141" s="211" t="s">
        <v>3884</v>
      </c>
      <c r="G141" s="256" t="s">
        <v>3909</v>
      </c>
      <c r="I141" s="277" t="str">
        <f>IF(AND(I139=0,I140=0),"",IF(AND(I139=0,I140&lt;&gt;0),Liste!$L$39,IF(AND(I139&lt;&gt;0,I140=0),Liste!$L$40,ABS((I139-I140)/I140*100))))</f>
        <v/>
      </c>
      <c r="K141" s="211" t="str">
        <f>IF(I141=Liste!$L$39,Liste!$L$41,IF(I141=Liste!$L$40,Liste!$L$42,IF(AND(I141&gt;10,I141&lt;&gt;""),Liste!$L$43,Liste!$L$4)))</f>
        <v>OK</v>
      </c>
      <c r="L141" s="208"/>
    </row>
    <row r="142" spans="1:12" x14ac:dyDescent="0.4">
      <c r="A142" s="281" t="s">
        <v>3873</v>
      </c>
      <c r="B142" s="270" t="s">
        <v>3933</v>
      </c>
      <c r="C142" s="272"/>
      <c r="L142" s="208"/>
    </row>
    <row r="143" spans="1:12" x14ac:dyDescent="0.4">
      <c r="A143" s="281" t="s">
        <v>3873</v>
      </c>
      <c r="B143" s="270" t="str">
        <f>"17."&amp;RIGHT(B141,LEN(B141)-3)+1</f>
        <v>17.67</v>
      </c>
      <c r="C143" s="272"/>
      <c r="D143" s="255" t="s">
        <v>71</v>
      </c>
      <c r="E143" s="278" t="str">
        <f>VLOOKUP($D143,'I H-Gas'!$B$1:$V$90,3,0)</f>
        <v>Zeitgleiche Jahreshöchstlast aller Einspeisungen im Bezugsjahr</v>
      </c>
      <c r="F143" s="211" t="s">
        <v>3884</v>
      </c>
      <c r="G143" s="276" t="str">
        <f>VLOOKUP($D143,'I H-Gas'!$B$1:$V$90,11,0)</f>
        <v>MWh/h</v>
      </c>
      <c r="H143" s="256">
        <v>2020</v>
      </c>
      <c r="I143" s="211">
        <f>SUM(VLOOKUP($D143,'I H-Gas'!$B$1:$V$90,9,0))</f>
        <v>0</v>
      </c>
      <c r="L143" s="208"/>
    </row>
    <row r="144" spans="1:12" x14ac:dyDescent="0.4">
      <c r="A144" s="281" t="s">
        <v>3873</v>
      </c>
      <c r="B144" s="270" t="str">
        <f>"17."&amp;RIGHT(B143,LEN(B143)-3)+1</f>
        <v>17.68</v>
      </c>
      <c r="C144" s="272"/>
      <c r="D144" s="255" t="s">
        <v>71</v>
      </c>
      <c r="E144" s="278" t="str">
        <f>VLOOKUP($D144,'I H-Gas'!$B$1:$V$90,3,0)</f>
        <v>Zeitgleiche Jahreshöchstlast aller Einspeisungen im Bezugsjahr</v>
      </c>
      <c r="F144" s="211" t="s">
        <v>3884</v>
      </c>
      <c r="G144" s="276" t="str">
        <f>VLOOKUP($D144,'I H-Gas'!$B$1:$V$90,20,0)</f>
        <v>MWh/h</v>
      </c>
      <c r="H144" s="256">
        <v>2015</v>
      </c>
      <c r="I144" s="211">
        <f>SUM(VLOOKUP($D144,'I H-Gas'!$B$1:$V$90,18,0))</f>
        <v>0</v>
      </c>
      <c r="L144" s="208"/>
    </row>
    <row r="145" spans="1:12" x14ac:dyDescent="0.4">
      <c r="A145" s="281" t="s">
        <v>3873</v>
      </c>
      <c r="B145" s="270" t="str">
        <f>"17."&amp;RIGHT(B144,LEN(B144)-3)+1</f>
        <v>17.69</v>
      </c>
      <c r="C145" s="272"/>
      <c r="D145" s="255" t="s">
        <v>71</v>
      </c>
      <c r="E145" s="146" t="s">
        <v>3925</v>
      </c>
      <c r="F145" s="211" t="s">
        <v>3884</v>
      </c>
      <c r="G145" s="256" t="s">
        <v>3909</v>
      </c>
      <c r="I145" s="277" t="str">
        <f>IF(AND(I143=0,I144=0),"",IF(AND(I143=0,I144&lt;&gt;0),Liste!$L$39,IF(AND(I143&lt;&gt;0,I144=0),Liste!$L$40,ABS((I143-I144)/I144*100))))</f>
        <v/>
      </c>
      <c r="K145" s="211" t="str">
        <f>IF(I145=Liste!$L$39,Liste!$L$41,IF(I145=Liste!$L$40,Liste!$L$42,IF(AND(I145&gt;10,I145&lt;&gt;""),Liste!$L$43,Liste!$L$4)))</f>
        <v>OK</v>
      </c>
      <c r="L145" s="208"/>
    </row>
    <row r="146" spans="1:12" x14ac:dyDescent="0.4">
      <c r="A146" s="281" t="s">
        <v>3873</v>
      </c>
      <c r="B146" s="270" t="s">
        <v>3933</v>
      </c>
      <c r="C146" s="272"/>
      <c r="L146" s="208"/>
    </row>
    <row r="147" spans="1:12" x14ac:dyDescent="0.4">
      <c r="A147" s="281" t="s">
        <v>3873</v>
      </c>
      <c r="B147" s="270" t="str">
        <f>"17."&amp;RIGHT(B145,LEN(B145)-3)+1</f>
        <v>17.70</v>
      </c>
      <c r="C147" s="272"/>
      <c r="D147" s="255" t="s">
        <v>72</v>
      </c>
      <c r="E147" s="278" t="str">
        <f>VLOOKUP($D147,'I H-Gas'!$B$1:$V$90,3,0)</f>
        <v>Einspeiselast Biogas zum Zeitpunkt der zeitgleichen Jahreshöchstlast aller Einspeisungen im Bezugsjahr</v>
      </c>
      <c r="F147" s="211" t="s">
        <v>3884</v>
      </c>
      <c r="G147" s="276" t="str">
        <f>VLOOKUP($D147,'I H-Gas'!$B$1:$V$90,7,0)</f>
        <v>mn³/h</v>
      </c>
      <c r="H147" s="256">
        <v>2020</v>
      </c>
      <c r="I147" s="211">
        <f>SUM(VLOOKUP($D147,'I H-Gas'!$B$1:$V$90,5,0))</f>
        <v>0</v>
      </c>
      <c r="L147" s="208"/>
    </row>
    <row r="148" spans="1:12" x14ac:dyDescent="0.4">
      <c r="A148" s="281" t="s">
        <v>3873</v>
      </c>
      <c r="B148" s="270" t="str">
        <f>"17."&amp;RIGHT(B147,LEN(B147)-3)+1</f>
        <v>17.71</v>
      </c>
      <c r="C148" s="272"/>
      <c r="D148" s="255" t="s">
        <v>72</v>
      </c>
      <c r="E148" s="278" t="str">
        <f>VLOOKUP($D148,'I H-Gas'!$B$1:$V$90,3,0)</f>
        <v>Einspeiselast Biogas zum Zeitpunkt der zeitgleichen Jahreshöchstlast aller Einspeisungen im Bezugsjahr</v>
      </c>
      <c r="F148" s="211" t="s">
        <v>3884</v>
      </c>
      <c r="G148" s="276" t="str">
        <f>VLOOKUP($D148,'I H-Gas'!$B$1:$V$90,16,0)</f>
        <v>mn³/h</v>
      </c>
      <c r="H148" s="256">
        <v>2015</v>
      </c>
      <c r="I148" s="211">
        <f>SUM(VLOOKUP($D148,'I H-Gas'!$B$1:$V$90,14,0))</f>
        <v>0</v>
      </c>
      <c r="L148" s="208"/>
    </row>
    <row r="149" spans="1:12" x14ac:dyDescent="0.4">
      <c r="A149" s="281" t="s">
        <v>3873</v>
      </c>
      <c r="B149" s="270" t="str">
        <f>"17."&amp;RIGHT(B148,LEN(B148)-3)+1</f>
        <v>17.72</v>
      </c>
      <c r="C149" s="272"/>
      <c r="D149" s="255" t="s">
        <v>72</v>
      </c>
      <c r="E149" s="146" t="s">
        <v>3925</v>
      </c>
      <c r="F149" s="211" t="s">
        <v>3884</v>
      </c>
      <c r="G149" s="256" t="s">
        <v>3909</v>
      </c>
      <c r="I149" s="277" t="str">
        <f>IF(AND(I147=0,I148=0),"",IF(AND(I147=0,I148&lt;&gt;0),Liste!$L$39,IF(AND(I147&lt;&gt;0,I148=0),Liste!$L$40,ABS((I147-I148)/I148*100))))</f>
        <v/>
      </c>
      <c r="K149" s="211" t="str">
        <f>IF(I149=Liste!$L$39,Liste!$L$41,IF(I149=Liste!$L$40,Liste!$L$42,IF(AND(I149&gt;10,I149&lt;&gt;""),Liste!$L$43,Liste!$L$4)))</f>
        <v>OK</v>
      </c>
      <c r="L149" s="208"/>
    </row>
    <row r="150" spans="1:12" x14ac:dyDescent="0.4">
      <c r="A150" s="281" t="s">
        <v>3873</v>
      </c>
      <c r="B150" s="270" t="s">
        <v>3933</v>
      </c>
      <c r="C150" s="272"/>
      <c r="L150" s="208"/>
    </row>
    <row r="151" spans="1:12" x14ac:dyDescent="0.4">
      <c r="A151" s="281" t="s">
        <v>3873</v>
      </c>
      <c r="B151" s="270" t="str">
        <f>"17."&amp;RIGHT(B149,LEN(B149)-3)+1</f>
        <v>17.73</v>
      </c>
      <c r="C151" s="272"/>
      <c r="D151" s="255" t="s">
        <v>72</v>
      </c>
      <c r="E151" s="278" t="str">
        <f>VLOOKUP($D151,'I H-Gas'!$B$1:$V$90,3,0)</f>
        <v>Einspeiselast Biogas zum Zeitpunkt der zeitgleichen Jahreshöchstlast aller Einspeisungen im Bezugsjahr</v>
      </c>
      <c r="F151" s="211" t="s">
        <v>3884</v>
      </c>
      <c r="G151" s="276" t="str">
        <f>VLOOKUP($D151,'I H-Gas'!$B$1:$V$90,11,0)</f>
        <v>MWh/h</v>
      </c>
      <c r="H151" s="256">
        <v>2020</v>
      </c>
      <c r="I151" s="211">
        <f>SUM(VLOOKUP($D151,'I H-Gas'!$B$1:$V$90,9,0))</f>
        <v>0</v>
      </c>
      <c r="L151" s="208"/>
    </row>
    <row r="152" spans="1:12" x14ac:dyDescent="0.4">
      <c r="A152" s="281" t="s">
        <v>3873</v>
      </c>
      <c r="B152" s="270" t="str">
        <f>"17."&amp;RIGHT(B151,LEN(B151)-3)+1</f>
        <v>17.74</v>
      </c>
      <c r="C152" s="272"/>
      <c r="D152" s="255" t="s">
        <v>72</v>
      </c>
      <c r="E152" s="278" t="str">
        <f>VLOOKUP($D152,'I H-Gas'!$B$1:$V$90,3,0)</f>
        <v>Einspeiselast Biogas zum Zeitpunkt der zeitgleichen Jahreshöchstlast aller Einspeisungen im Bezugsjahr</v>
      </c>
      <c r="F152" s="211" t="s">
        <v>3884</v>
      </c>
      <c r="G152" s="276" t="str">
        <f>VLOOKUP($D152,'I H-Gas'!$B$1:$V$90,20,0)</f>
        <v>MWh/h</v>
      </c>
      <c r="H152" s="256">
        <v>2015</v>
      </c>
      <c r="I152" s="211">
        <f>SUM(VLOOKUP($D152,'I H-Gas'!$B$1:$V$90,18,0))</f>
        <v>0</v>
      </c>
      <c r="L152" s="208"/>
    </row>
    <row r="153" spans="1:12" x14ac:dyDescent="0.4">
      <c r="A153" s="281" t="s">
        <v>3873</v>
      </c>
      <c r="B153" s="270" t="str">
        <f>"17."&amp;RIGHT(B152,LEN(B152)-3)+1</f>
        <v>17.75</v>
      </c>
      <c r="C153" s="272"/>
      <c r="D153" s="255" t="s">
        <v>72</v>
      </c>
      <c r="E153" s="146" t="s">
        <v>3925</v>
      </c>
      <c r="F153" s="211" t="s">
        <v>3884</v>
      </c>
      <c r="G153" s="256" t="s">
        <v>3909</v>
      </c>
      <c r="I153" s="277" t="str">
        <f>IF(AND(I151=0,I152=0),"",IF(AND(I151=0,I152&lt;&gt;0),Liste!$L$39,IF(AND(I151&lt;&gt;0,I152=0),Liste!$L$40,ABS((I151-I152)/I152*100))))</f>
        <v/>
      </c>
      <c r="K153" s="211" t="str">
        <f>IF(I153=Liste!$L$39,Liste!$L$41,IF(I153=Liste!$L$40,Liste!$L$42,IF(AND(I153&gt;10,I153&lt;&gt;""),Liste!$L$43,Liste!$L$4)))</f>
        <v>OK</v>
      </c>
      <c r="L153" s="208"/>
    </row>
    <row r="154" spans="1:12" x14ac:dyDescent="0.4">
      <c r="A154" s="281" t="s">
        <v>3873</v>
      </c>
      <c r="B154" s="270" t="s">
        <v>3933</v>
      </c>
      <c r="C154" s="272"/>
      <c r="L154" s="208"/>
    </row>
    <row r="155" spans="1:12" x14ac:dyDescent="0.4">
      <c r="A155" s="281" t="s">
        <v>3873</v>
      </c>
      <c r="B155" s="270" t="str">
        <f>"17."&amp;RIGHT(B153,LEN(B153)-3)+1</f>
        <v>17.76</v>
      </c>
      <c r="C155" s="272"/>
      <c r="D155" s="255" t="s">
        <v>75</v>
      </c>
      <c r="E155" s="278" t="str">
        <f>VLOOKUP($D155,'I H-Gas'!$B$1:$V$90,3,0)</f>
        <v>Zeitgleiche Jahreshöchstlast aller Ausspeisungen im Bezugsjahr</v>
      </c>
      <c r="F155" s="211" t="s">
        <v>3884</v>
      </c>
      <c r="G155" s="276" t="str">
        <f>VLOOKUP($D155,'I H-Gas'!$B$1:$V$90,7,0)</f>
        <v>mn³/h</v>
      </c>
      <c r="H155" s="256">
        <v>2020</v>
      </c>
      <c r="I155" s="211">
        <f>SUM(VLOOKUP($D155,'I H-Gas'!$B$1:$V$90,5,0))</f>
        <v>0</v>
      </c>
      <c r="L155" s="208"/>
    </row>
    <row r="156" spans="1:12" x14ac:dyDescent="0.4">
      <c r="A156" s="281" t="s">
        <v>3873</v>
      </c>
      <c r="B156" s="270" t="str">
        <f>"17."&amp;RIGHT(B155,LEN(B155)-3)+1</f>
        <v>17.77</v>
      </c>
      <c r="C156" s="272"/>
      <c r="D156" s="255" t="s">
        <v>75</v>
      </c>
      <c r="E156" s="278" t="str">
        <f>VLOOKUP($D156,'I H-Gas'!$B$1:$V$90,3,0)</f>
        <v>Zeitgleiche Jahreshöchstlast aller Ausspeisungen im Bezugsjahr</v>
      </c>
      <c r="F156" s="211" t="s">
        <v>3884</v>
      </c>
      <c r="G156" s="276" t="str">
        <f>VLOOKUP($D156,'I H-Gas'!$B$1:$V$90,16,0)</f>
        <v>mn³/h</v>
      </c>
      <c r="H156" s="256">
        <v>2015</v>
      </c>
      <c r="I156" s="211">
        <f>SUM(VLOOKUP($D156,'I H-Gas'!$B$1:$V$90,14,0))</f>
        <v>0</v>
      </c>
      <c r="L156" s="208"/>
    </row>
    <row r="157" spans="1:12" x14ac:dyDescent="0.4">
      <c r="A157" s="281" t="s">
        <v>3873</v>
      </c>
      <c r="B157" s="270" t="str">
        <f>"17."&amp;RIGHT(B156,LEN(B156)-3)+1</f>
        <v>17.78</v>
      </c>
      <c r="C157" s="272"/>
      <c r="D157" s="255" t="s">
        <v>75</v>
      </c>
      <c r="E157" s="146" t="s">
        <v>3925</v>
      </c>
      <c r="F157" s="211" t="s">
        <v>3884</v>
      </c>
      <c r="G157" s="256" t="s">
        <v>3909</v>
      </c>
      <c r="I157" s="277" t="str">
        <f>IF(AND(I155=0,I156=0),"",IF(AND(I155=0,I156&lt;&gt;0),Liste!$L$39,IF(AND(I155&lt;&gt;0,I156=0),Liste!$L$40,ABS((I155-I156)/I156*100))))</f>
        <v/>
      </c>
      <c r="K157" s="211" t="str">
        <f>IF(I157=Liste!$L$39,Liste!$L$41,IF(I157=Liste!$L$40,Liste!$L$42,IF(AND(I157&gt;10,I157&lt;&gt;""),Liste!$L$43,Liste!$L$4)))</f>
        <v>OK</v>
      </c>
      <c r="L157" s="208"/>
    </row>
    <row r="158" spans="1:12" x14ac:dyDescent="0.4">
      <c r="A158" s="281" t="s">
        <v>3873</v>
      </c>
      <c r="B158" s="270" t="s">
        <v>3933</v>
      </c>
      <c r="C158" s="272"/>
      <c r="L158" s="208"/>
    </row>
    <row r="159" spans="1:12" x14ac:dyDescent="0.4">
      <c r="A159" s="281" t="s">
        <v>3873</v>
      </c>
      <c r="B159" s="270" t="str">
        <f>"17."&amp;RIGHT(B157,LEN(B157)-3)+1</f>
        <v>17.79</v>
      </c>
      <c r="C159" s="272"/>
      <c r="D159" s="255" t="s">
        <v>75</v>
      </c>
      <c r="E159" s="278" t="str">
        <f>VLOOKUP($D159,'I H-Gas'!$B$1:$V$90,3,0)</f>
        <v>Zeitgleiche Jahreshöchstlast aller Ausspeisungen im Bezugsjahr</v>
      </c>
      <c r="F159" s="211" t="s">
        <v>3884</v>
      </c>
      <c r="G159" s="276" t="str">
        <f>VLOOKUP($D159,'I H-Gas'!$B$1:$V$90,11,0)</f>
        <v>MWh/h</v>
      </c>
      <c r="H159" s="256">
        <v>2020</v>
      </c>
      <c r="I159" s="211">
        <f>SUM(VLOOKUP($D159,'I H-Gas'!$B$1:$V$90,9,0))</f>
        <v>0</v>
      </c>
      <c r="L159" s="208"/>
    </row>
    <row r="160" spans="1:12" x14ac:dyDescent="0.4">
      <c r="A160" s="281" t="s">
        <v>3873</v>
      </c>
      <c r="B160" s="270" t="str">
        <f>"17."&amp;RIGHT(B159,LEN(B159)-3)+1</f>
        <v>17.80</v>
      </c>
      <c r="C160" s="272"/>
      <c r="D160" s="255" t="s">
        <v>75</v>
      </c>
      <c r="E160" s="278" t="str">
        <f>VLOOKUP($D160,'I H-Gas'!$B$1:$V$90,3,0)</f>
        <v>Zeitgleiche Jahreshöchstlast aller Ausspeisungen im Bezugsjahr</v>
      </c>
      <c r="F160" s="211" t="s">
        <v>3884</v>
      </c>
      <c r="G160" s="276" t="str">
        <f>VLOOKUP($D160,'I H-Gas'!$B$1:$V$90,20,0)</f>
        <v>MWh/h</v>
      </c>
      <c r="H160" s="256">
        <v>2015</v>
      </c>
      <c r="I160" s="211">
        <f>SUM(VLOOKUP($D160,'I H-Gas'!$B$1:$V$90,18,0))</f>
        <v>0</v>
      </c>
      <c r="L160" s="208"/>
    </row>
    <row r="161" spans="1:12" x14ac:dyDescent="0.4">
      <c r="A161" s="281" t="s">
        <v>3873</v>
      </c>
      <c r="B161" s="270" t="str">
        <f>"17."&amp;RIGHT(B160,LEN(B160)-3)+1</f>
        <v>17.81</v>
      </c>
      <c r="C161" s="272"/>
      <c r="D161" s="255" t="s">
        <v>75</v>
      </c>
      <c r="E161" s="146" t="s">
        <v>3925</v>
      </c>
      <c r="F161" s="211" t="s">
        <v>3884</v>
      </c>
      <c r="G161" s="256" t="s">
        <v>3909</v>
      </c>
      <c r="I161" s="277" t="str">
        <f>IF(AND(I159=0,I160=0),"",IF(AND(I159=0,I160&lt;&gt;0),Liste!$L$39,IF(AND(I159&lt;&gt;0,I160=0),Liste!$L$40,ABS((I159-I160)/I160*100))))</f>
        <v/>
      </c>
      <c r="K161" s="211" t="str">
        <f>IF(I161=Liste!$L$39,Liste!$L$41,IF(I161=Liste!$L$40,Liste!$L$42,IF(AND(I161&gt;10,I161&lt;&gt;""),Liste!$L$43,Liste!$L$4)))</f>
        <v>OK</v>
      </c>
      <c r="L161" s="208"/>
    </row>
    <row r="162" spans="1:12" x14ac:dyDescent="0.4">
      <c r="A162" s="281" t="s">
        <v>3873</v>
      </c>
      <c r="B162" s="270" t="s">
        <v>3933</v>
      </c>
      <c r="C162" s="272"/>
      <c r="L162" s="208"/>
    </row>
    <row r="163" spans="1:12" x14ac:dyDescent="0.4">
      <c r="A163" s="281" t="s">
        <v>3873</v>
      </c>
      <c r="B163" s="270" t="str">
        <f>"17."&amp;RIGHT(B161,LEN(B161)-3)+1</f>
        <v>17.82</v>
      </c>
      <c r="C163" s="272"/>
      <c r="D163" s="255" t="s">
        <v>77</v>
      </c>
      <c r="E163" s="278" t="str">
        <f>VLOOKUP($D163,'I H-Gas'!$B$1:$V$90,3,0)</f>
        <v>Anzahl aller Gasmischstationen und Konvertierungsanlagen am letzten Tag des Bezugsjahres</v>
      </c>
      <c r="F163" s="211" t="s">
        <v>3884</v>
      </c>
      <c r="G163" s="276">
        <f>VLOOKUP($D163,'I H-Gas'!$B$1:$V$90,7,0)</f>
        <v>1</v>
      </c>
      <c r="H163" s="256">
        <v>2020</v>
      </c>
      <c r="I163" s="211">
        <f>SUM(VLOOKUP($D163,'I H-Gas'!$B$1:$V$90,5,0))</f>
        <v>0</v>
      </c>
      <c r="L163" s="208"/>
    </row>
    <row r="164" spans="1:12" x14ac:dyDescent="0.4">
      <c r="A164" s="281" t="s">
        <v>3873</v>
      </c>
      <c r="B164" s="270" t="str">
        <f>"17."&amp;RIGHT(B163,LEN(B163)-3)+1</f>
        <v>17.83</v>
      </c>
      <c r="C164" s="272"/>
      <c r="D164" s="255" t="s">
        <v>77</v>
      </c>
      <c r="E164" s="278" t="str">
        <f>VLOOKUP($D164,'I H-Gas'!$B$1:$V$90,3,0)</f>
        <v>Anzahl aller Gasmischstationen und Konvertierungsanlagen am letzten Tag des Bezugsjahres</v>
      </c>
      <c r="F164" s="211" t="s">
        <v>3884</v>
      </c>
      <c r="G164" s="276">
        <f>VLOOKUP($D164,'I H-Gas'!$B$1:$V$90,16,0)</f>
        <v>1</v>
      </c>
      <c r="H164" s="256">
        <v>2015</v>
      </c>
      <c r="I164" s="211">
        <f>SUM(VLOOKUP($D164,'I H-Gas'!$B$1:$V$90,14,0))</f>
        <v>0</v>
      </c>
      <c r="L164" s="208"/>
    </row>
    <row r="165" spans="1:12" x14ac:dyDescent="0.4">
      <c r="A165" s="281" t="s">
        <v>3873</v>
      </c>
      <c r="B165" s="270" t="str">
        <f>"17."&amp;RIGHT(B164,LEN(B164)-3)+1</f>
        <v>17.84</v>
      </c>
      <c r="C165" s="272"/>
      <c r="D165" s="255" t="s">
        <v>77</v>
      </c>
      <c r="E165" s="146" t="s">
        <v>3925</v>
      </c>
      <c r="F165" s="211" t="s">
        <v>3884</v>
      </c>
      <c r="G165" s="256" t="s">
        <v>3909</v>
      </c>
      <c r="I165" s="277" t="str">
        <f>IF(AND(I163=0,I164=0),"",IF(AND(I163=0,I164&lt;&gt;0),Liste!$L$39,IF(AND(I163&lt;&gt;0,I164=0),Liste!$L$40,ABS((I163-I164)/I164*100))))</f>
        <v/>
      </c>
      <c r="K165" s="211" t="str">
        <f>IF(I165=Liste!$L$39,Liste!$L$41,IF(I165=Liste!$L$40,Liste!$L$42,IF(AND(I165&gt;10,I165&lt;&gt;""),Liste!$L$43,Liste!$L$4)))</f>
        <v>OK</v>
      </c>
      <c r="L165" s="208"/>
    </row>
    <row r="166" spans="1:12" x14ac:dyDescent="0.4">
      <c r="A166" s="281" t="s">
        <v>3873</v>
      </c>
      <c r="B166" s="270" t="s">
        <v>3933</v>
      </c>
      <c r="C166" s="272"/>
      <c r="L166" s="208"/>
    </row>
    <row r="167" spans="1:12" x14ac:dyDescent="0.4">
      <c r="A167" s="281" t="s">
        <v>3873</v>
      </c>
      <c r="B167" s="270" t="str">
        <f>"17."&amp;RIGHT(B165,LEN(B165)-3)+1</f>
        <v>17.85</v>
      </c>
      <c r="C167" s="272"/>
      <c r="D167" s="255" t="s">
        <v>78</v>
      </c>
      <c r="E167" s="278" t="str">
        <f>VLOOKUP($D167,'I H-Gas'!$B$1:$V$90,3,0)</f>
        <v xml:space="preserve">davon Fremdnutzungsanteil am letzten Tag des Bezugsjahres </v>
      </c>
      <c r="F167" s="211" t="s">
        <v>3884</v>
      </c>
      <c r="G167" s="286">
        <f>VLOOKUP($D167,'I H-Gas'!$B$1:$V$90,7,0)</f>
        <v>1</v>
      </c>
      <c r="H167" s="256">
        <v>2020</v>
      </c>
      <c r="I167" s="211">
        <f>SUM(VLOOKUP($D167,'I H-Gas'!$B$1:$V$90,5,0))</f>
        <v>0</v>
      </c>
      <c r="L167" s="208"/>
    </row>
    <row r="168" spans="1:12" x14ac:dyDescent="0.4">
      <c r="A168" s="281" t="s">
        <v>3873</v>
      </c>
      <c r="B168" s="270" t="str">
        <f>"17."&amp;RIGHT(B167,LEN(B167)-3)+1</f>
        <v>17.86</v>
      </c>
      <c r="C168" s="272"/>
      <c r="D168" s="255" t="s">
        <v>78</v>
      </c>
      <c r="E168" s="278" t="str">
        <f>VLOOKUP($D168,'I H-Gas'!$B$1:$V$90,3,0)</f>
        <v xml:space="preserve">davon Fremdnutzungsanteil am letzten Tag des Bezugsjahres </v>
      </c>
      <c r="F168" s="211" t="s">
        <v>3884</v>
      </c>
      <c r="G168" s="286">
        <f>VLOOKUP($D168,'I H-Gas'!$B$1:$V$90,16,0)</f>
        <v>1</v>
      </c>
      <c r="H168" s="256">
        <v>2015</v>
      </c>
      <c r="I168" s="211">
        <f>SUM(VLOOKUP($D168,'I H-Gas'!$B$1:$V$90,14,0))</f>
        <v>0</v>
      </c>
      <c r="L168" s="208"/>
    </row>
    <row r="169" spans="1:12" x14ac:dyDescent="0.4">
      <c r="A169" s="281" t="s">
        <v>3873</v>
      </c>
      <c r="B169" s="270" t="str">
        <f>"17."&amp;RIGHT(B168,LEN(B168)-3)+1</f>
        <v>17.87</v>
      </c>
      <c r="C169" s="272"/>
      <c r="D169" s="255" t="s">
        <v>78</v>
      </c>
      <c r="E169" s="146" t="s">
        <v>3925</v>
      </c>
      <c r="F169" s="211" t="s">
        <v>3884</v>
      </c>
      <c r="G169" s="256" t="s">
        <v>3909</v>
      </c>
      <c r="I169" s="277" t="str">
        <f>IF(AND(I167=0,I168=0),"",IF(AND(I167=0,I168&lt;&gt;0),Liste!$L$39,IF(AND(I167&lt;&gt;0,I168=0),Liste!$L$40,ABS((I167-I168)/I168*100))))</f>
        <v/>
      </c>
      <c r="K169" s="211" t="str">
        <f>IF(I169=Liste!$L$39,Liste!$L$41,IF(I169=Liste!$L$40,Liste!$L$42,IF(AND(I169&gt;10,I169&lt;&gt;""),Liste!$L$43,Liste!$L$4)))</f>
        <v>OK</v>
      </c>
      <c r="L169" s="208"/>
    </row>
    <row r="170" spans="1:12" x14ac:dyDescent="0.4">
      <c r="A170" s="281" t="s">
        <v>3873</v>
      </c>
      <c r="B170" s="270" t="s">
        <v>3933</v>
      </c>
      <c r="C170" s="272"/>
      <c r="L170" s="208"/>
    </row>
    <row r="171" spans="1:12" x14ac:dyDescent="0.4">
      <c r="A171" s="281" t="s">
        <v>3873</v>
      </c>
      <c r="B171" s="270" t="str">
        <f>"17."&amp;RIGHT(B169,LEN(B169)-3)+1</f>
        <v>17.88</v>
      </c>
      <c r="C171" s="272"/>
      <c r="D171" s="255" t="s">
        <v>79</v>
      </c>
      <c r="E171" s="278" t="str">
        <f>VLOOKUP($D171,'I H-Gas'!$B$1:$V$90,3,0)</f>
        <v>Durchflusskapazität aller Gasmischstationen und Konvertierungsanlagen</v>
      </c>
      <c r="F171" s="211" t="s">
        <v>3884</v>
      </c>
      <c r="G171" s="276" t="str">
        <f>VLOOKUP($D171,'I H-Gas'!$B$1:$V$90,7,0)</f>
        <v>mn³/h</v>
      </c>
      <c r="H171" s="256">
        <v>2020</v>
      </c>
      <c r="I171" s="211">
        <f>SUM(VLOOKUP($D171,'I H-Gas'!$B$1:$V$90,5,0))</f>
        <v>0</v>
      </c>
      <c r="L171" s="208"/>
    </row>
    <row r="172" spans="1:12" x14ac:dyDescent="0.4">
      <c r="A172" s="281" t="s">
        <v>3873</v>
      </c>
      <c r="B172" s="270" t="str">
        <f>"17."&amp;RIGHT(B171,LEN(B171)-3)+1</f>
        <v>17.89</v>
      </c>
      <c r="C172" s="272"/>
      <c r="D172" s="255" t="s">
        <v>79</v>
      </c>
      <c r="E172" s="278" t="str">
        <f>VLOOKUP($D172,'I H-Gas'!$B$1:$V$90,3,0)</f>
        <v>Durchflusskapazität aller Gasmischstationen und Konvertierungsanlagen</v>
      </c>
      <c r="F172" s="211" t="s">
        <v>3884</v>
      </c>
      <c r="G172" s="276" t="str">
        <f>VLOOKUP($D172,'I H-Gas'!$B$1:$V$90,16,0)</f>
        <v>mn³/h</v>
      </c>
      <c r="H172" s="256">
        <v>2015</v>
      </c>
      <c r="I172" s="211">
        <f>SUM(VLOOKUP($D172,'I H-Gas'!$B$1:$V$90,14,0))</f>
        <v>0</v>
      </c>
      <c r="L172" s="208"/>
    </row>
    <row r="173" spans="1:12" x14ac:dyDescent="0.4">
      <c r="A173" s="281" t="s">
        <v>3873</v>
      </c>
      <c r="B173" s="270" t="str">
        <f>"17."&amp;RIGHT(B172,LEN(B172)-3)+1</f>
        <v>17.90</v>
      </c>
      <c r="C173" s="272"/>
      <c r="D173" s="255" t="s">
        <v>79</v>
      </c>
      <c r="E173" s="146" t="s">
        <v>3925</v>
      </c>
      <c r="F173" s="211" t="s">
        <v>3884</v>
      </c>
      <c r="G173" s="256" t="s">
        <v>3909</v>
      </c>
      <c r="I173" s="277" t="str">
        <f>IF(AND(I171=0,I172=0),"",IF(AND(I171=0,I172&lt;&gt;0),Liste!$L$39,IF(AND(I171&lt;&gt;0,I172=0),Liste!$L$40,ABS((I171-I172)/I172*100))))</f>
        <v/>
      </c>
      <c r="K173" s="211" t="str">
        <f>IF(I173=Liste!$L$39,Liste!$L$41,IF(I173=Liste!$L$40,Liste!$L$42,IF(AND(I173&gt;10,I173&lt;&gt;""),Liste!$L$43,Liste!$L$4)))</f>
        <v>OK</v>
      </c>
      <c r="L173" s="208"/>
    </row>
    <row r="174" spans="1:12" x14ac:dyDescent="0.4">
      <c r="A174" s="281" t="s">
        <v>3873</v>
      </c>
      <c r="B174" s="270" t="s">
        <v>3933</v>
      </c>
      <c r="C174" s="272"/>
      <c r="L174" s="208"/>
    </row>
    <row r="175" spans="1:12" x14ac:dyDescent="0.4">
      <c r="A175" s="281" t="s">
        <v>3873</v>
      </c>
      <c r="B175" s="270" t="str">
        <f>"17."&amp;RIGHT(B173,LEN(B173)-3)+1</f>
        <v>17.91</v>
      </c>
      <c r="C175" s="272"/>
      <c r="D175" s="255" t="s">
        <v>80</v>
      </c>
      <c r="E175" s="278" t="str">
        <f>VLOOKUP($D175,'I H-Gas'!$B$1:$V$90,3,0)</f>
        <v xml:space="preserve">davon Fremdnutzungsanteil am letzten Tag des Bezugsjahres </v>
      </c>
      <c r="F175" s="211" t="s">
        <v>3884</v>
      </c>
      <c r="G175" s="276" t="str">
        <f>VLOOKUP($D175,'I H-Gas'!$B$1:$V$90,7,0)</f>
        <v>mn³/h</v>
      </c>
      <c r="H175" s="256">
        <v>2020</v>
      </c>
      <c r="I175" s="211">
        <f>SUM(VLOOKUP($D175,'I H-Gas'!$B$1:$V$90,5,0))</f>
        <v>0</v>
      </c>
      <c r="L175" s="208"/>
    </row>
    <row r="176" spans="1:12" x14ac:dyDescent="0.4">
      <c r="A176" s="281" t="s">
        <v>3873</v>
      </c>
      <c r="B176" s="270" t="str">
        <f>"17."&amp;RIGHT(B175,LEN(B175)-3)+1</f>
        <v>17.92</v>
      </c>
      <c r="C176" s="272"/>
      <c r="D176" s="255" t="s">
        <v>80</v>
      </c>
      <c r="E176" s="278" t="str">
        <f>VLOOKUP($D176,'I H-Gas'!$B$1:$V$90,3,0)</f>
        <v xml:space="preserve">davon Fremdnutzungsanteil am letzten Tag des Bezugsjahres </v>
      </c>
      <c r="F176" s="211" t="s">
        <v>3884</v>
      </c>
      <c r="G176" s="276" t="str">
        <f>VLOOKUP($D176,'I H-Gas'!$B$1:$V$90,16,0)</f>
        <v>mn³/h</v>
      </c>
      <c r="H176" s="256">
        <v>2015</v>
      </c>
      <c r="I176" s="211">
        <f>SUM(VLOOKUP($D176,'I H-Gas'!$B$1:$V$90,14,0))</f>
        <v>0</v>
      </c>
      <c r="L176" s="208"/>
    </row>
    <row r="177" spans="1:13" x14ac:dyDescent="0.4">
      <c r="A177" s="281" t="s">
        <v>3873</v>
      </c>
      <c r="B177" s="270" t="str">
        <f>"17."&amp;RIGHT(B176,LEN(B176)-3)+1</f>
        <v>17.93</v>
      </c>
      <c r="C177" s="272"/>
      <c r="D177" s="255" t="s">
        <v>80</v>
      </c>
      <c r="E177" s="146" t="s">
        <v>3925</v>
      </c>
      <c r="F177" s="211" t="s">
        <v>3884</v>
      </c>
      <c r="G177" s="256" t="s">
        <v>3909</v>
      </c>
      <c r="I177" s="277" t="str">
        <f>IF(AND(I175=0,I176=0),"",IF(AND(I175=0,I176&lt;&gt;0),Liste!$L$39,IF(AND(I175&lt;&gt;0,I176=0),Liste!$L$40,ABS((I175-I176)/I176*100))))</f>
        <v/>
      </c>
      <c r="K177" s="211" t="str">
        <f>IF(I177=Liste!$L$39,Liste!$L$41,IF(I177=Liste!$L$40,Liste!$L$42,IF(AND(I177&gt;10,I177&lt;&gt;""),Liste!$L$43,Liste!$L$4)))</f>
        <v>OK</v>
      </c>
      <c r="L177" s="208"/>
    </row>
    <row r="178" spans="1:13" x14ac:dyDescent="0.4">
      <c r="A178" s="281" t="s">
        <v>3873</v>
      </c>
      <c r="B178" s="270"/>
      <c r="L178" s="208"/>
    </row>
    <row r="179" spans="1:13" x14ac:dyDescent="0.4">
      <c r="A179" s="281" t="s">
        <v>3873</v>
      </c>
      <c r="B179" s="270"/>
      <c r="L179" s="208"/>
    </row>
    <row r="180" spans="1:13" s="211" customFormat="1" ht="200.1" customHeight="1" x14ac:dyDescent="0.4">
      <c r="A180" s="281" t="s">
        <v>3873</v>
      </c>
      <c r="B180" s="280"/>
      <c r="C180" s="205"/>
      <c r="D180" s="259" t="s">
        <v>3873</v>
      </c>
      <c r="E180" s="268" t="s">
        <v>3931</v>
      </c>
      <c r="F180" s="293" t="s">
        <v>3923</v>
      </c>
      <c r="G180" s="293"/>
      <c r="H180" s="293"/>
      <c r="I180" s="293"/>
      <c r="J180" s="293"/>
      <c r="K180" s="293"/>
      <c r="L180" s="293"/>
      <c r="M180" s="261"/>
    </row>
    <row r="181" spans="1:13" s="211" customFormat="1" x14ac:dyDescent="0.4">
      <c r="A181" s="281" t="s">
        <v>3873</v>
      </c>
      <c r="B181" s="270"/>
      <c r="C181" s="174"/>
      <c r="G181" s="256"/>
      <c r="H181" s="256"/>
    </row>
    <row r="182" spans="1:13" s="211" customFormat="1" x14ac:dyDescent="0.4">
      <c r="A182" s="281" t="s">
        <v>3873</v>
      </c>
      <c r="B182" s="269" t="s">
        <v>1</v>
      </c>
      <c r="C182" s="205"/>
      <c r="D182" s="259" t="s">
        <v>3875</v>
      </c>
      <c r="E182" s="259" t="s">
        <v>173</v>
      </c>
      <c r="F182" s="259" t="s">
        <v>3876</v>
      </c>
      <c r="G182" s="260" t="s">
        <v>174</v>
      </c>
      <c r="H182" s="260" t="s">
        <v>3901</v>
      </c>
      <c r="I182" s="259" t="s">
        <v>3877</v>
      </c>
      <c r="J182" s="261"/>
      <c r="K182" s="259" t="s">
        <v>3878</v>
      </c>
      <c r="L182" s="259" t="s">
        <v>3879</v>
      </c>
      <c r="M182" s="261"/>
    </row>
    <row r="183" spans="1:13" x14ac:dyDescent="0.4">
      <c r="A183" s="281" t="s">
        <v>3873</v>
      </c>
      <c r="B183" s="270"/>
      <c r="L183" s="208"/>
    </row>
    <row r="184" spans="1:13" x14ac:dyDescent="0.4">
      <c r="A184" s="281" t="s">
        <v>3873</v>
      </c>
      <c r="B184" s="270" t="str">
        <f>"17."&amp;RIGHT(B177,LEN(B177)-3)+1</f>
        <v>17.94</v>
      </c>
      <c r="C184" s="272"/>
      <c r="D184" s="255" t="s">
        <v>3764</v>
      </c>
      <c r="E184" s="278" t="str">
        <f>VLOOKUP($D184,'I L-Gas'!$B$1:$V$90,3,0)</f>
        <v>Eingespeiste Jahresarbeit im Bezugsjahr</v>
      </c>
      <c r="F184" s="211" t="s">
        <v>3884</v>
      </c>
      <c r="G184" s="276" t="str">
        <f>VLOOKUP($D184,'I L-Gas'!$B$1:$V$90,7,0)</f>
        <v>mn³</v>
      </c>
      <c r="H184" s="256">
        <v>2020</v>
      </c>
      <c r="I184" s="211">
        <f>SUM(VLOOKUP($D184,'I L-Gas'!$B$1:$V$90,5,0))</f>
        <v>0</v>
      </c>
      <c r="L184" s="208"/>
    </row>
    <row r="185" spans="1:13" x14ac:dyDescent="0.4">
      <c r="A185" s="281" t="s">
        <v>3873</v>
      </c>
      <c r="B185" s="270" t="str">
        <f>"17."&amp;RIGHT(B184,LEN(B184)-3)+1</f>
        <v>17.95</v>
      </c>
      <c r="C185" s="272"/>
      <c r="D185" s="255" t="s">
        <v>3764</v>
      </c>
      <c r="E185" s="278" t="str">
        <f>VLOOKUP($D185,'I L-Gas'!$B$1:$V$90,3,0)</f>
        <v>Eingespeiste Jahresarbeit im Bezugsjahr</v>
      </c>
      <c r="F185" s="211" t="s">
        <v>3884</v>
      </c>
      <c r="G185" s="276" t="str">
        <f>VLOOKUP($D185,'I L-Gas'!$B$1:$V$90,16,0)</f>
        <v>mn³</v>
      </c>
      <c r="H185" s="256">
        <v>2015</v>
      </c>
      <c r="I185" s="211">
        <f>SUM(VLOOKUP($D185,'I L-Gas'!$B$1:$V$90,14,0))</f>
        <v>0</v>
      </c>
      <c r="L185" s="208"/>
    </row>
    <row r="186" spans="1:13" x14ac:dyDescent="0.4">
      <c r="A186" s="281" t="s">
        <v>3873</v>
      </c>
      <c r="B186" s="270" t="str">
        <f>"17."&amp;RIGHT(B185,LEN(B185)-3)+1</f>
        <v>17.96</v>
      </c>
      <c r="C186" s="272"/>
      <c r="D186" s="255" t="s">
        <v>3764</v>
      </c>
      <c r="E186" s="146" t="s">
        <v>3925</v>
      </c>
      <c r="F186" s="211" t="s">
        <v>3884</v>
      </c>
      <c r="G186" s="256" t="s">
        <v>3909</v>
      </c>
      <c r="I186" s="277" t="str">
        <f>IF(AND(I184=0,I185=0),"",IF(AND(I184=0,I185&lt;&gt;0),Liste!$L$39,IF(AND(I184&lt;&gt;0,I185=0),Liste!$L$40,ABS((I184-I185)/I185*100))))</f>
        <v/>
      </c>
      <c r="K186" s="211" t="str">
        <f>IF(I186=Liste!$L$39,Liste!$L$41,IF(I186=Liste!$L$40,Liste!$L$42,IF(AND(I186&gt;10,I186&lt;&gt;""),Liste!$L$43,Liste!$L$4)))</f>
        <v>OK</v>
      </c>
      <c r="L186" s="208"/>
    </row>
    <row r="187" spans="1:13" x14ac:dyDescent="0.4">
      <c r="A187" s="281" t="s">
        <v>3873</v>
      </c>
      <c r="B187" s="270" t="s">
        <v>3933</v>
      </c>
      <c r="C187" s="272"/>
      <c r="L187" s="208"/>
    </row>
    <row r="188" spans="1:13" x14ac:dyDescent="0.4">
      <c r="A188" s="281" t="s">
        <v>3873</v>
      </c>
      <c r="B188" s="270" t="str">
        <f>"17."&amp;RIGHT(B186,LEN(B186)-3)+1</f>
        <v>17.97</v>
      </c>
      <c r="C188" s="272"/>
      <c r="D188" s="255" t="s">
        <v>3764</v>
      </c>
      <c r="E188" s="278" t="str">
        <f>VLOOKUP($D188,'I L-Gas'!$B$1:$V$90,3,0)</f>
        <v>Eingespeiste Jahresarbeit im Bezugsjahr</v>
      </c>
      <c r="F188" s="211" t="s">
        <v>3884</v>
      </c>
      <c r="G188" s="276" t="str">
        <f>VLOOKUP($D188,'I L-Gas'!$B$1:$V$90,11,0)</f>
        <v>MWh</v>
      </c>
      <c r="H188" s="256">
        <v>2020</v>
      </c>
      <c r="I188" s="211">
        <f>SUM(VLOOKUP($D188,'I L-Gas'!$B$1:$V$90,9,0))</f>
        <v>0</v>
      </c>
      <c r="L188" s="208"/>
    </row>
    <row r="189" spans="1:13" x14ac:dyDescent="0.4">
      <c r="A189" s="281" t="s">
        <v>3873</v>
      </c>
      <c r="B189" s="270" t="str">
        <f>"17."&amp;RIGHT(B188,LEN(B188)-3)+1</f>
        <v>17.98</v>
      </c>
      <c r="C189" s="272"/>
      <c r="D189" s="255" t="s">
        <v>3764</v>
      </c>
      <c r="E189" s="278" t="str">
        <f>VLOOKUP($D189,'I L-Gas'!$B$1:$V$90,3,0)</f>
        <v>Eingespeiste Jahresarbeit im Bezugsjahr</v>
      </c>
      <c r="F189" s="211" t="s">
        <v>3884</v>
      </c>
      <c r="G189" s="276" t="str">
        <f>VLOOKUP($D189,'I L-Gas'!$B$1:$V$90,20,0)</f>
        <v>MWh</v>
      </c>
      <c r="H189" s="256">
        <v>2015</v>
      </c>
      <c r="I189" s="211">
        <f>SUM(VLOOKUP($D189,'I L-Gas'!$B$1:$V$90,18,0))</f>
        <v>0</v>
      </c>
      <c r="L189" s="208"/>
    </row>
    <row r="190" spans="1:13" x14ac:dyDescent="0.4">
      <c r="A190" s="281" t="s">
        <v>3873</v>
      </c>
      <c r="B190" s="270" t="str">
        <f>"17."&amp;RIGHT(B189,LEN(B189)-3)+1</f>
        <v>17.99</v>
      </c>
      <c r="C190" s="272"/>
      <c r="D190" s="255" t="s">
        <v>3764</v>
      </c>
      <c r="E190" s="146" t="s">
        <v>3925</v>
      </c>
      <c r="F190" s="211" t="s">
        <v>3884</v>
      </c>
      <c r="G190" s="256" t="s">
        <v>3909</v>
      </c>
      <c r="I190" s="277" t="str">
        <f>IF(AND(I188=0,I189=0),"",IF(AND(I188=0,I189&lt;&gt;0),Liste!$L$39,IF(AND(I188&lt;&gt;0,I189=0),Liste!$L$40,ABS((I188-I189)/I189*100))))</f>
        <v/>
      </c>
      <c r="K190" s="211" t="str">
        <f>IF(I190=Liste!$L$39,Liste!$L$41,IF(I190=Liste!$L$40,Liste!$L$42,IF(AND(I190&gt;10,I190&lt;&gt;""),Liste!$L$43,Liste!$L$4)))</f>
        <v>OK</v>
      </c>
      <c r="L190" s="208"/>
    </row>
    <row r="191" spans="1:13" x14ac:dyDescent="0.4">
      <c r="A191" s="281" t="s">
        <v>3873</v>
      </c>
      <c r="B191" s="270" t="s">
        <v>3933</v>
      </c>
      <c r="C191" s="272"/>
      <c r="L191" s="208"/>
    </row>
    <row r="192" spans="1:13" x14ac:dyDescent="0.4">
      <c r="A192" s="281" t="s">
        <v>3873</v>
      </c>
      <c r="B192" s="270" t="str">
        <f>"17."&amp;RIGHT(B190,LEN(B190)-3)+1</f>
        <v>17.100</v>
      </c>
      <c r="C192" s="272"/>
      <c r="D192" s="255" t="s">
        <v>3765</v>
      </c>
      <c r="E192" s="278" t="str">
        <f>VLOOKUP($D192,'I L-Gas'!$B$1:$V$90,3,0)</f>
        <v>davon eingespeiste Jahresarbeit aus Biogasanlagen im Bezugsjahr</v>
      </c>
      <c r="F192" s="211" t="s">
        <v>3884</v>
      </c>
      <c r="G192" s="276" t="str">
        <f>VLOOKUP($D192,'I L-Gas'!$B$1:$V$90,7,0)</f>
        <v>mn³</v>
      </c>
      <c r="H192" s="256">
        <v>2020</v>
      </c>
      <c r="I192" s="211">
        <f>SUM(VLOOKUP($D192,'I L-Gas'!$B$1:$V$90,5,0))</f>
        <v>0</v>
      </c>
      <c r="L192" s="208"/>
    </row>
    <row r="193" spans="1:12" x14ac:dyDescent="0.4">
      <c r="A193" s="281" t="s">
        <v>3873</v>
      </c>
      <c r="B193" s="270" t="str">
        <f>"17."&amp;RIGHT(B192,LEN(B192)-3)+1</f>
        <v>17.101</v>
      </c>
      <c r="C193" s="272"/>
      <c r="D193" s="255" t="s">
        <v>3765</v>
      </c>
      <c r="E193" s="278" t="str">
        <f>VLOOKUP($D193,'I L-Gas'!$B$1:$V$90,3,0)</f>
        <v>davon eingespeiste Jahresarbeit aus Biogasanlagen im Bezugsjahr</v>
      </c>
      <c r="F193" s="211" t="s">
        <v>3884</v>
      </c>
      <c r="G193" s="276" t="str">
        <f>VLOOKUP($D193,'I L-Gas'!$B$1:$V$90,16,0)</f>
        <v>mn³</v>
      </c>
      <c r="H193" s="256">
        <v>2015</v>
      </c>
      <c r="I193" s="211">
        <f>SUM(VLOOKUP($D193,'I L-Gas'!$B$1:$V$90,14,0))</f>
        <v>0</v>
      </c>
      <c r="L193" s="208"/>
    </row>
    <row r="194" spans="1:12" x14ac:dyDescent="0.4">
      <c r="A194" s="281" t="s">
        <v>3873</v>
      </c>
      <c r="B194" s="270" t="str">
        <f>"17."&amp;RIGHT(B193,LEN(B193)-3)+1</f>
        <v>17.102</v>
      </c>
      <c r="C194" s="272"/>
      <c r="D194" s="255" t="s">
        <v>3765</v>
      </c>
      <c r="E194" s="146" t="s">
        <v>3925</v>
      </c>
      <c r="F194" s="211" t="s">
        <v>3884</v>
      </c>
      <c r="G194" s="256" t="s">
        <v>3909</v>
      </c>
      <c r="I194" s="277" t="str">
        <f>IF(AND(I192=0,I193=0),"",IF(AND(I192=0,I193&lt;&gt;0),Liste!$L$39,IF(AND(I192&lt;&gt;0,I193=0),Liste!$L$40,ABS((I192-I193)/I193*100))))</f>
        <v/>
      </c>
      <c r="K194" s="211" t="str">
        <f>IF(I194=Liste!$L$39,Liste!$L$41,IF(I194=Liste!$L$40,Liste!$L$42,IF(AND(I194&gt;10,I194&lt;&gt;""),Liste!$L$43,Liste!$L$4)))</f>
        <v>OK</v>
      </c>
      <c r="L194" s="208"/>
    </row>
    <row r="195" spans="1:12" x14ac:dyDescent="0.4">
      <c r="A195" s="281" t="s">
        <v>3873</v>
      </c>
      <c r="B195" s="270" t="s">
        <v>3933</v>
      </c>
      <c r="C195" s="272"/>
      <c r="L195" s="208"/>
    </row>
    <row r="196" spans="1:12" x14ac:dyDescent="0.4">
      <c r="A196" s="281" t="s">
        <v>3873</v>
      </c>
      <c r="B196" s="270" t="str">
        <f>"17."&amp;RIGHT(B194,LEN(B194)-3)+1</f>
        <v>17.103</v>
      </c>
      <c r="C196" s="272"/>
      <c r="D196" s="255" t="s">
        <v>3765</v>
      </c>
      <c r="E196" s="278" t="str">
        <f>VLOOKUP($D196,'I L-Gas'!$B$1:$V$90,3,0)</f>
        <v>davon eingespeiste Jahresarbeit aus Biogasanlagen im Bezugsjahr</v>
      </c>
      <c r="F196" s="211" t="s">
        <v>3884</v>
      </c>
      <c r="G196" s="276" t="str">
        <f>VLOOKUP($D196,'I L-Gas'!$B$1:$V$90,11,0)</f>
        <v>MWh</v>
      </c>
      <c r="H196" s="256">
        <v>2020</v>
      </c>
      <c r="I196" s="211">
        <f>SUM(VLOOKUP($D196,'I L-Gas'!$B$1:$V$90,9,0))</f>
        <v>0</v>
      </c>
      <c r="L196" s="208"/>
    </row>
    <row r="197" spans="1:12" x14ac:dyDescent="0.4">
      <c r="A197" s="281" t="s">
        <v>3873</v>
      </c>
      <c r="B197" s="270" t="str">
        <f>"17."&amp;RIGHT(B196,LEN(B196)-3)+1</f>
        <v>17.104</v>
      </c>
      <c r="C197" s="272"/>
      <c r="D197" s="255" t="s">
        <v>3765</v>
      </c>
      <c r="E197" s="278" t="str">
        <f>VLOOKUP($D197,'I L-Gas'!$B$1:$V$90,3,0)</f>
        <v>davon eingespeiste Jahresarbeit aus Biogasanlagen im Bezugsjahr</v>
      </c>
      <c r="F197" s="211" t="s">
        <v>3884</v>
      </c>
      <c r="G197" s="276" t="str">
        <f>VLOOKUP($D197,'I L-Gas'!$B$1:$V$90,20,0)</f>
        <v>MWh</v>
      </c>
      <c r="H197" s="256">
        <v>2015</v>
      </c>
      <c r="I197" s="211">
        <f>SUM(VLOOKUP($D197,'I L-Gas'!$B$1:$V$90,18,0))</f>
        <v>0</v>
      </c>
      <c r="L197" s="208"/>
    </row>
    <row r="198" spans="1:12" x14ac:dyDescent="0.4">
      <c r="A198" s="281" t="s">
        <v>3873</v>
      </c>
      <c r="B198" s="270" t="str">
        <f>"17."&amp;RIGHT(B197,LEN(B197)-3)+1</f>
        <v>17.105</v>
      </c>
      <c r="C198" s="272"/>
      <c r="D198" s="255" t="s">
        <v>3765</v>
      </c>
      <c r="E198" s="146" t="s">
        <v>3925</v>
      </c>
      <c r="F198" s="211" t="s">
        <v>3884</v>
      </c>
      <c r="G198" s="256" t="s">
        <v>3909</v>
      </c>
      <c r="I198" s="277" t="str">
        <f>IF(AND(I196=0,I197=0),"",IF(AND(I196=0,I197&lt;&gt;0),Liste!$L$39,IF(AND(I196&lt;&gt;0,I197=0),Liste!$L$40,ABS((I196-I197)/I197*100))))</f>
        <v/>
      </c>
      <c r="K198" s="211" t="str">
        <f>IF(I198=Liste!$L$39,Liste!$L$41,IF(I198=Liste!$L$40,Liste!$L$42,IF(AND(I198&gt;10,I198&lt;&gt;""),Liste!$L$43,Liste!$L$4)))</f>
        <v>OK</v>
      </c>
      <c r="L198" s="208"/>
    </row>
    <row r="199" spans="1:12" x14ac:dyDescent="0.4">
      <c r="A199" s="281" t="s">
        <v>3873</v>
      </c>
      <c r="B199" s="270" t="s">
        <v>3933</v>
      </c>
      <c r="C199" s="272"/>
      <c r="L199" s="208"/>
    </row>
    <row r="200" spans="1:12" x14ac:dyDescent="0.4">
      <c r="A200" s="281" t="s">
        <v>3873</v>
      </c>
      <c r="B200" s="270" t="str">
        <f>"17."&amp;RIGHT(B198,LEN(B198)-3)+1</f>
        <v>17.106</v>
      </c>
      <c r="C200" s="272"/>
      <c r="D200" s="255" t="s">
        <v>85</v>
      </c>
      <c r="E200" s="278" t="str">
        <f>VLOOKUP($D200,'I L-Gas'!$B$1:$V$90,3,0)</f>
        <v>Ausgespeiste Jahresarbeit im Bezugsjahr</v>
      </c>
      <c r="F200" s="211" t="s">
        <v>3884</v>
      </c>
      <c r="G200" s="276" t="str">
        <f>VLOOKUP($D200,'I L-Gas'!$B$1:$V$90,7,0)</f>
        <v>mn³</v>
      </c>
      <c r="H200" s="256">
        <v>2020</v>
      </c>
      <c r="I200" s="211">
        <f>SUM(VLOOKUP($D200,'I L-Gas'!$B$1:$V$90,5,0))</f>
        <v>0</v>
      </c>
      <c r="L200" s="208"/>
    </row>
    <row r="201" spans="1:12" x14ac:dyDescent="0.4">
      <c r="A201" s="281" t="s">
        <v>3873</v>
      </c>
      <c r="B201" s="270" t="str">
        <f>"17."&amp;RIGHT(B200,LEN(B200)-3)+1</f>
        <v>17.107</v>
      </c>
      <c r="C201" s="272"/>
      <c r="D201" s="255" t="s">
        <v>85</v>
      </c>
      <c r="E201" s="278" t="str">
        <f>VLOOKUP($D201,'I L-Gas'!$B$1:$V$90,3,0)</f>
        <v>Ausgespeiste Jahresarbeit im Bezugsjahr</v>
      </c>
      <c r="F201" s="211" t="s">
        <v>3884</v>
      </c>
      <c r="G201" s="276" t="str">
        <f>VLOOKUP($D201,'I L-Gas'!$B$1:$V$90,16,0)</f>
        <v>mn³</v>
      </c>
      <c r="H201" s="256">
        <v>2015</v>
      </c>
      <c r="I201" s="211">
        <f>SUM(VLOOKUP($D201,'I L-Gas'!$B$1:$V$90,14,0))</f>
        <v>0</v>
      </c>
      <c r="L201" s="208"/>
    </row>
    <row r="202" spans="1:12" x14ac:dyDescent="0.4">
      <c r="A202" s="281" t="s">
        <v>3873</v>
      </c>
      <c r="B202" s="270" t="str">
        <f>"17."&amp;RIGHT(B201,LEN(B201)-3)+1</f>
        <v>17.108</v>
      </c>
      <c r="C202" s="272"/>
      <c r="D202" s="255" t="s">
        <v>85</v>
      </c>
      <c r="E202" s="146" t="s">
        <v>3925</v>
      </c>
      <c r="F202" s="211" t="s">
        <v>3884</v>
      </c>
      <c r="G202" s="256" t="s">
        <v>3909</v>
      </c>
      <c r="I202" s="277" t="str">
        <f>IF(AND(I200=0,I201=0),"",IF(AND(I200=0,I201&lt;&gt;0),Liste!$L$39,IF(AND(I200&lt;&gt;0,I201=0),Liste!$L$40,ABS((I200-I201)/I201*100))))</f>
        <v/>
      </c>
      <c r="K202" s="211" t="str">
        <f>IF(I202=Liste!$L$39,Liste!$L$41,IF(I202=Liste!$L$40,Liste!$L$42,IF(AND(I202&gt;10,I202&lt;&gt;""),Liste!$L$43,Liste!$L$4)))</f>
        <v>OK</v>
      </c>
      <c r="L202" s="208"/>
    </row>
    <row r="203" spans="1:12" x14ac:dyDescent="0.4">
      <c r="A203" s="281" t="s">
        <v>3873</v>
      </c>
      <c r="B203" s="270" t="s">
        <v>3933</v>
      </c>
      <c r="C203" s="272"/>
      <c r="L203" s="208"/>
    </row>
    <row r="204" spans="1:12" x14ac:dyDescent="0.4">
      <c r="A204" s="281" t="s">
        <v>3873</v>
      </c>
      <c r="B204" s="270" t="str">
        <f>"17."&amp;RIGHT(B202,LEN(B202)-3)+1</f>
        <v>17.109</v>
      </c>
      <c r="C204" s="272"/>
      <c r="D204" s="255" t="s">
        <v>85</v>
      </c>
      <c r="E204" s="278" t="str">
        <f>VLOOKUP($D204,'I L-Gas'!$B$1:$V$90,3,0)</f>
        <v>Ausgespeiste Jahresarbeit im Bezugsjahr</v>
      </c>
      <c r="F204" s="211" t="s">
        <v>3884</v>
      </c>
      <c r="G204" s="276" t="str">
        <f>VLOOKUP($D204,'I L-Gas'!$B$1:$V$90,11,0)</f>
        <v>MWh</v>
      </c>
      <c r="H204" s="256">
        <v>2020</v>
      </c>
      <c r="I204" s="211">
        <f>SUM(VLOOKUP($D204,'I L-Gas'!$B$1:$V$90,9,0))</f>
        <v>0</v>
      </c>
      <c r="L204" s="208"/>
    </row>
    <row r="205" spans="1:12" x14ac:dyDescent="0.4">
      <c r="A205" s="281" t="s">
        <v>3873</v>
      </c>
      <c r="B205" s="270" t="str">
        <f>"17."&amp;RIGHT(B204,LEN(B204)-3)+1</f>
        <v>17.110</v>
      </c>
      <c r="C205" s="272"/>
      <c r="D205" s="255" t="s">
        <v>85</v>
      </c>
      <c r="E205" s="278" t="str">
        <f>VLOOKUP($D205,'I L-Gas'!$B$1:$V$90,3,0)</f>
        <v>Ausgespeiste Jahresarbeit im Bezugsjahr</v>
      </c>
      <c r="F205" s="211" t="s">
        <v>3884</v>
      </c>
      <c r="G205" s="276" t="str">
        <f>VLOOKUP($D205,'I L-Gas'!$B$1:$V$90,20,0)</f>
        <v>MWh</v>
      </c>
      <c r="H205" s="256">
        <v>2015</v>
      </c>
      <c r="I205" s="211">
        <f>SUM(VLOOKUP($D205,'I L-Gas'!$B$1:$V$90,18,0))</f>
        <v>0</v>
      </c>
      <c r="L205" s="208"/>
    </row>
    <row r="206" spans="1:12" x14ac:dyDescent="0.4">
      <c r="A206" s="281" t="s">
        <v>3873</v>
      </c>
      <c r="B206" s="270" t="str">
        <f>"17."&amp;RIGHT(B205,LEN(B205)-3)+1</f>
        <v>17.111</v>
      </c>
      <c r="C206" s="272"/>
      <c r="D206" s="255" t="s">
        <v>85</v>
      </c>
      <c r="E206" s="146" t="s">
        <v>3925</v>
      </c>
      <c r="F206" s="211" t="s">
        <v>3884</v>
      </c>
      <c r="G206" s="256" t="s">
        <v>3909</v>
      </c>
      <c r="I206" s="277" t="str">
        <f>IF(AND(I204=0,I205=0),"",IF(AND(I204=0,I205&lt;&gt;0),Liste!$L$39,IF(AND(I204&lt;&gt;0,I205=0),Liste!$L$40,ABS((I204-I205)/I205*100))))</f>
        <v/>
      </c>
      <c r="K206" s="211" t="str">
        <f>IF(I206=Liste!$L$39,Liste!$L$41,IF(I206=Liste!$L$40,Liste!$L$42,IF(AND(I206&gt;10,I206&lt;&gt;""),Liste!$L$43,Liste!$L$4)))</f>
        <v>OK</v>
      </c>
      <c r="L206" s="208"/>
    </row>
    <row r="207" spans="1:12" x14ac:dyDescent="0.4">
      <c r="A207" s="281" t="s">
        <v>3873</v>
      </c>
      <c r="B207" s="270" t="s">
        <v>3933</v>
      </c>
      <c r="C207" s="272"/>
      <c r="L207" s="208"/>
    </row>
    <row r="208" spans="1:12" x14ac:dyDescent="0.4">
      <c r="A208" s="281" t="s">
        <v>3873</v>
      </c>
      <c r="B208" s="270" t="str">
        <f>"17."&amp;RIGHT(B206,LEN(B206)-3)+1</f>
        <v>17.112</v>
      </c>
      <c r="C208" s="272"/>
      <c r="D208" s="255" t="s">
        <v>88</v>
      </c>
      <c r="E208" s="278" t="str">
        <f>VLOOKUP($D208,'I L-Gas'!$B$1:$V$90,3,0)</f>
        <v>Zeitgleiche Jahreshöchstlast aller Einspeisungen im Bezugsjahr</v>
      </c>
      <c r="F208" s="211" t="s">
        <v>3884</v>
      </c>
      <c r="G208" s="276" t="str">
        <f>VLOOKUP($D208,'I L-Gas'!$B$1:$V$90,7,0)</f>
        <v>mn³/h</v>
      </c>
      <c r="H208" s="256">
        <v>2020</v>
      </c>
      <c r="I208" s="211">
        <f>SUM(VLOOKUP($D208,'I L-Gas'!$B$1:$V$90,5,0))</f>
        <v>0</v>
      </c>
      <c r="L208" s="208"/>
    </row>
    <row r="209" spans="1:12" x14ac:dyDescent="0.4">
      <c r="A209" s="281" t="s">
        <v>3873</v>
      </c>
      <c r="B209" s="270" t="str">
        <f>"17."&amp;RIGHT(B208,LEN(B208)-3)+1</f>
        <v>17.113</v>
      </c>
      <c r="C209" s="272"/>
      <c r="D209" s="255" t="s">
        <v>88</v>
      </c>
      <c r="E209" s="278" t="str">
        <f>VLOOKUP($D209,'I L-Gas'!$B$1:$V$90,3,0)</f>
        <v>Zeitgleiche Jahreshöchstlast aller Einspeisungen im Bezugsjahr</v>
      </c>
      <c r="F209" s="211" t="s">
        <v>3884</v>
      </c>
      <c r="G209" s="276" t="str">
        <f>VLOOKUP($D209,'I L-Gas'!$B$1:$V$90,16,0)</f>
        <v>mn³/h</v>
      </c>
      <c r="H209" s="256">
        <v>2015</v>
      </c>
      <c r="I209" s="211">
        <f>SUM(VLOOKUP($D209,'I L-Gas'!$B$1:$V$90,14,0))</f>
        <v>0</v>
      </c>
      <c r="L209" s="208"/>
    </row>
    <row r="210" spans="1:12" x14ac:dyDescent="0.4">
      <c r="A210" s="281" t="s">
        <v>3873</v>
      </c>
      <c r="B210" s="270" t="str">
        <f>"17."&amp;RIGHT(B209,LEN(B209)-3)+1</f>
        <v>17.114</v>
      </c>
      <c r="C210" s="272"/>
      <c r="D210" s="255" t="s">
        <v>88</v>
      </c>
      <c r="E210" s="146" t="s">
        <v>3925</v>
      </c>
      <c r="F210" s="211" t="s">
        <v>3884</v>
      </c>
      <c r="G210" s="256" t="s">
        <v>3909</v>
      </c>
      <c r="I210" s="277" t="str">
        <f>IF(AND(I208=0,I209=0),"",IF(AND(I208=0,I209&lt;&gt;0),Liste!$L$39,IF(AND(I208&lt;&gt;0,I209=0),Liste!$L$40,ABS((I208-I209)/I209*100))))</f>
        <v/>
      </c>
      <c r="K210" s="211" t="str">
        <f>IF(I210=Liste!$L$39,Liste!$L$41,IF(I210=Liste!$L$40,Liste!$L$42,IF(AND(I210&gt;10,I210&lt;&gt;""),Liste!$L$43,Liste!$L$4)))</f>
        <v>OK</v>
      </c>
      <c r="L210" s="208"/>
    </row>
    <row r="211" spans="1:12" x14ac:dyDescent="0.4">
      <c r="A211" s="281" t="s">
        <v>3873</v>
      </c>
      <c r="B211" s="270" t="s">
        <v>3933</v>
      </c>
      <c r="C211" s="272"/>
      <c r="L211" s="208"/>
    </row>
    <row r="212" spans="1:12" x14ac:dyDescent="0.4">
      <c r="A212" s="281" t="s">
        <v>3873</v>
      </c>
      <c r="B212" s="270" t="str">
        <f>"17."&amp;RIGHT(B210,LEN(B210)-3)+1</f>
        <v>17.115</v>
      </c>
      <c r="C212" s="272"/>
      <c r="D212" s="255" t="s">
        <v>88</v>
      </c>
      <c r="E212" s="278" t="str">
        <f>VLOOKUP($D212,'I L-Gas'!$B$1:$V$90,3,0)</f>
        <v>Zeitgleiche Jahreshöchstlast aller Einspeisungen im Bezugsjahr</v>
      </c>
      <c r="F212" s="211" t="s">
        <v>3884</v>
      </c>
      <c r="G212" s="276" t="str">
        <f>VLOOKUP($D212,'I L-Gas'!$B$1:$V$90,11,0)</f>
        <v>MWh/h</v>
      </c>
      <c r="H212" s="256">
        <v>2020</v>
      </c>
      <c r="I212" s="211">
        <f>SUM(VLOOKUP($D212,'I L-Gas'!$B$1:$V$90,9,0))</f>
        <v>0</v>
      </c>
      <c r="L212" s="208"/>
    </row>
    <row r="213" spans="1:12" x14ac:dyDescent="0.4">
      <c r="A213" s="281" t="s">
        <v>3873</v>
      </c>
      <c r="B213" s="270" t="str">
        <f>"17."&amp;RIGHT(B212,LEN(B212)-3)+1</f>
        <v>17.116</v>
      </c>
      <c r="C213" s="272"/>
      <c r="D213" s="255" t="s">
        <v>88</v>
      </c>
      <c r="E213" s="278" t="str">
        <f>VLOOKUP($D213,'I L-Gas'!$B$1:$V$90,3,0)</f>
        <v>Zeitgleiche Jahreshöchstlast aller Einspeisungen im Bezugsjahr</v>
      </c>
      <c r="F213" s="211" t="s">
        <v>3884</v>
      </c>
      <c r="G213" s="276" t="str">
        <f>VLOOKUP($D213,'I L-Gas'!$B$1:$V$90,20,0)</f>
        <v>MWh/h</v>
      </c>
      <c r="H213" s="256">
        <v>2015</v>
      </c>
      <c r="I213" s="211">
        <f>SUM(VLOOKUP($D213,'I L-Gas'!$B$1:$V$90,18,0))</f>
        <v>0</v>
      </c>
      <c r="L213" s="208"/>
    </row>
    <row r="214" spans="1:12" x14ac:dyDescent="0.4">
      <c r="A214" s="281" t="s">
        <v>3873</v>
      </c>
      <c r="B214" s="270" t="str">
        <f>"17."&amp;RIGHT(B213,LEN(B213)-3)+1</f>
        <v>17.117</v>
      </c>
      <c r="C214" s="272"/>
      <c r="D214" s="255" t="s">
        <v>88</v>
      </c>
      <c r="E214" s="146" t="s">
        <v>3925</v>
      </c>
      <c r="F214" s="211" t="s">
        <v>3884</v>
      </c>
      <c r="G214" s="256" t="s">
        <v>3909</v>
      </c>
      <c r="I214" s="277" t="str">
        <f>IF(AND(I212=0,I213=0),"",IF(AND(I212=0,I213&lt;&gt;0),Liste!$L$39,IF(AND(I212&lt;&gt;0,I213=0),Liste!$L$40,ABS((I212-I213)/I213*100))))</f>
        <v/>
      </c>
      <c r="K214" s="211" t="str">
        <f>IF(I214=Liste!$L$39,Liste!$L$41,IF(I214=Liste!$L$40,Liste!$L$42,IF(AND(I214&gt;10,I214&lt;&gt;""),Liste!$L$43,Liste!$L$4)))</f>
        <v>OK</v>
      </c>
      <c r="L214" s="208"/>
    </row>
    <row r="215" spans="1:12" x14ac:dyDescent="0.4">
      <c r="A215" s="281" t="s">
        <v>3873</v>
      </c>
      <c r="B215" s="270" t="s">
        <v>3933</v>
      </c>
      <c r="C215" s="272"/>
      <c r="L215" s="208"/>
    </row>
    <row r="216" spans="1:12" x14ac:dyDescent="0.4">
      <c r="A216" s="281" t="s">
        <v>3873</v>
      </c>
      <c r="B216" s="270" t="str">
        <f>"17."&amp;RIGHT(B214,LEN(B214)-3)+1</f>
        <v>17.118</v>
      </c>
      <c r="C216" s="272"/>
      <c r="D216" s="255" t="s">
        <v>89</v>
      </c>
      <c r="E216" s="278" t="str">
        <f>VLOOKUP($D216,'I L-Gas'!$B$1:$V$90,3,0)</f>
        <v>Einspeiselast Biogas zum Zeitpunkt der zeitgleichen Jahreshöchstlast aller Einspeisungen im Bezugsjahr</v>
      </c>
      <c r="F216" s="211" t="s">
        <v>3884</v>
      </c>
      <c r="G216" s="276" t="str">
        <f>VLOOKUP($D216,'I L-Gas'!$B$1:$V$90,7,0)</f>
        <v>mn³/h</v>
      </c>
      <c r="H216" s="256">
        <v>2020</v>
      </c>
      <c r="I216" s="211">
        <f>SUM(VLOOKUP($D216,'I L-Gas'!$B$1:$V$90,5,0))</f>
        <v>0</v>
      </c>
      <c r="L216" s="208"/>
    </row>
    <row r="217" spans="1:12" x14ac:dyDescent="0.4">
      <c r="A217" s="281" t="s">
        <v>3873</v>
      </c>
      <c r="B217" s="270" t="str">
        <f>"17."&amp;RIGHT(B216,LEN(B216)-3)+1</f>
        <v>17.119</v>
      </c>
      <c r="C217" s="272"/>
      <c r="D217" s="255" t="s">
        <v>89</v>
      </c>
      <c r="E217" s="278" t="str">
        <f>VLOOKUP($D217,'I L-Gas'!$B$1:$V$90,3,0)</f>
        <v>Einspeiselast Biogas zum Zeitpunkt der zeitgleichen Jahreshöchstlast aller Einspeisungen im Bezugsjahr</v>
      </c>
      <c r="F217" s="211" t="s">
        <v>3884</v>
      </c>
      <c r="G217" s="276" t="str">
        <f>VLOOKUP($D217,'I L-Gas'!$B$1:$V$90,16,0)</f>
        <v>mn³/h</v>
      </c>
      <c r="H217" s="256">
        <v>2015</v>
      </c>
      <c r="I217" s="211">
        <f>SUM(VLOOKUP($D217,'I L-Gas'!$B$1:$V$90,14,0))</f>
        <v>0</v>
      </c>
      <c r="L217" s="208"/>
    </row>
    <row r="218" spans="1:12" x14ac:dyDescent="0.4">
      <c r="A218" s="281" t="s">
        <v>3873</v>
      </c>
      <c r="B218" s="270" t="str">
        <f>"17."&amp;RIGHT(B217,LEN(B217)-3)+1</f>
        <v>17.120</v>
      </c>
      <c r="C218" s="272"/>
      <c r="D218" s="255" t="s">
        <v>89</v>
      </c>
      <c r="E218" s="146" t="s">
        <v>3925</v>
      </c>
      <c r="F218" s="211" t="s">
        <v>3884</v>
      </c>
      <c r="G218" s="256" t="s">
        <v>3909</v>
      </c>
      <c r="I218" s="277" t="str">
        <f>IF(AND(I216=0,I217=0),"",IF(AND(I216=0,I217&lt;&gt;0),Liste!$L$39,IF(AND(I216&lt;&gt;0,I217=0),Liste!$L$40,ABS((I216-I217)/I217*100))))</f>
        <v/>
      </c>
      <c r="K218" s="211" t="str">
        <f>IF(I218=Liste!$L$39,Liste!$L$41,IF(I218=Liste!$L$40,Liste!$L$42,IF(AND(I218&gt;10,I218&lt;&gt;""),Liste!$L$43,Liste!$L$4)))</f>
        <v>OK</v>
      </c>
      <c r="L218" s="208"/>
    </row>
    <row r="219" spans="1:12" x14ac:dyDescent="0.4">
      <c r="A219" s="281" t="s">
        <v>3873</v>
      </c>
      <c r="B219" s="270" t="s">
        <v>3933</v>
      </c>
      <c r="C219" s="272"/>
      <c r="L219" s="208"/>
    </row>
    <row r="220" spans="1:12" x14ac:dyDescent="0.4">
      <c r="A220" s="281" t="s">
        <v>3873</v>
      </c>
      <c r="B220" s="270" t="str">
        <f>"17."&amp;RIGHT(B218,LEN(B218)-3)+1</f>
        <v>17.121</v>
      </c>
      <c r="C220" s="272"/>
      <c r="D220" s="255" t="s">
        <v>89</v>
      </c>
      <c r="E220" s="278" t="str">
        <f>VLOOKUP($D220,'I L-Gas'!$B$1:$V$90,3,0)</f>
        <v>Einspeiselast Biogas zum Zeitpunkt der zeitgleichen Jahreshöchstlast aller Einspeisungen im Bezugsjahr</v>
      </c>
      <c r="F220" s="211" t="s">
        <v>3884</v>
      </c>
      <c r="G220" s="276" t="str">
        <f>VLOOKUP($D220,'I L-Gas'!$B$1:$V$90,11,0)</f>
        <v>MWh/h</v>
      </c>
      <c r="H220" s="256">
        <v>2020</v>
      </c>
      <c r="I220" s="211">
        <f>SUM(VLOOKUP($D220,'I L-Gas'!$B$1:$V$90,9,0))</f>
        <v>0</v>
      </c>
      <c r="L220" s="208"/>
    </row>
    <row r="221" spans="1:12" x14ac:dyDescent="0.4">
      <c r="A221" s="281" t="s">
        <v>3873</v>
      </c>
      <c r="B221" s="270" t="str">
        <f>"17."&amp;RIGHT(B220,LEN(B220)-3)+1</f>
        <v>17.122</v>
      </c>
      <c r="C221" s="272"/>
      <c r="D221" s="255" t="s">
        <v>89</v>
      </c>
      <c r="E221" s="278" t="str">
        <f>VLOOKUP($D221,'I L-Gas'!$B$1:$V$90,3,0)</f>
        <v>Einspeiselast Biogas zum Zeitpunkt der zeitgleichen Jahreshöchstlast aller Einspeisungen im Bezugsjahr</v>
      </c>
      <c r="F221" s="211" t="s">
        <v>3884</v>
      </c>
      <c r="G221" s="276" t="str">
        <f>VLOOKUP($D221,'I L-Gas'!$B$1:$V$90,20,0)</f>
        <v>MWh/h</v>
      </c>
      <c r="H221" s="256">
        <v>2015</v>
      </c>
      <c r="I221" s="211">
        <f>SUM(VLOOKUP($D221,'I L-Gas'!$B$1:$V$90,18,0))</f>
        <v>0</v>
      </c>
      <c r="L221" s="208"/>
    </row>
    <row r="222" spans="1:12" x14ac:dyDescent="0.4">
      <c r="A222" s="281" t="s">
        <v>3873</v>
      </c>
      <c r="B222" s="270" t="str">
        <f>"17."&amp;RIGHT(B221,LEN(B221)-3)+1</f>
        <v>17.123</v>
      </c>
      <c r="C222" s="272"/>
      <c r="D222" s="255" t="s">
        <v>89</v>
      </c>
      <c r="E222" s="146" t="s">
        <v>3925</v>
      </c>
      <c r="F222" s="211" t="s">
        <v>3884</v>
      </c>
      <c r="G222" s="256" t="s">
        <v>3909</v>
      </c>
      <c r="I222" s="277" t="str">
        <f>IF(AND(I220=0,I221=0),"",IF(AND(I220=0,I221&lt;&gt;0),Liste!$L$39,IF(AND(I220&lt;&gt;0,I221=0),Liste!$L$40,ABS((I220-I221)/I221*100))))</f>
        <v/>
      </c>
      <c r="K222" s="211" t="str">
        <f>IF(I222=Liste!$L$39,Liste!$L$41,IF(I222=Liste!$L$40,Liste!$L$42,IF(AND(I222&gt;10,I222&lt;&gt;""),Liste!$L$43,Liste!$L$4)))</f>
        <v>OK</v>
      </c>
      <c r="L222" s="208"/>
    </row>
    <row r="223" spans="1:12" x14ac:dyDescent="0.4">
      <c r="A223" s="281" t="s">
        <v>3873</v>
      </c>
      <c r="B223" s="270" t="s">
        <v>3933</v>
      </c>
      <c r="C223" s="272"/>
      <c r="L223" s="208"/>
    </row>
    <row r="224" spans="1:12" x14ac:dyDescent="0.4">
      <c r="A224" s="281" t="s">
        <v>3873</v>
      </c>
      <c r="B224" s="270" t="str">
        <f>"17."&amp;RIGHT(B222,LEN(B222)-3)+1</f>
        <v>17.124</v>
      </c>
      <c r="C224" s="272"/>
      <c r="D224" s="255" t="s">
        <v>92</v>
      </c>
      <c r="E224" s="278" t="str">
        <f>VLOOKUP($D224,'I L-Gas'!$B$1:$V$90,3,0)</f>
        <v>Zeitgleiche Jahreshöchstlast aller Ausspeisungen im Bezugsjahr</v>
      </c>
      <c r="F224" s="211" t="s">
        <v>3884</v>
      </c>
      <c r="G224" s="276" t="str">
        <f>VLOOKUP($D224,'I L-Gas'!$B$1:$V$90,7,0)</f>
        <v>mn³/h</v>
      </c>
      <c r="H224" s="256">
        <v>2020</v>
      </c>
      <c r="I224" s="211">
        <f>SUM(VLOOKUP($D224,'I L-Gas'!$B$1:$V$90,5,0))</f>
        <v>0</v>
      </c>
      <c r="L224" s="208"/>
    </row>
    <row r="225" spans="1:12" x14ac:dyDescent="0.4">
      <c r="A225" s="281" t="s">
        <v>3873</v>
      </c>
      <c r="B225" s="270" t="str">
        <f>"17."&amp;RIGHT(B224,LEN(B224)-3)+1</f>
        <v>17.125</v>
      </c>
      <c r="C225" s="272"/>
      <c r="D225" s="255" t="s">
        <v>92</v>
      </c>
      <c r="E225" s="278" t="str">
        <f>VLOOKUP($D225,'I L-Gas'!$B$1:$V$90,3,0)</f>
        <v>Zeitgleiche Jahreshöchstlast aller Ausspeisungen im Bezugsjahr</v>
      </c>
      <c r="F225" s="211" t="s">
        <v>3884</v>
      </c>
      <c r="G225" s="276" t="str">
        <f>VLOOKUP($D225,'I L-Gas'!$B$1:$V$90,16,0)</f>
        <v>mn³/h</v>
      </c>
      <c r="H225" s="256">
        <v>2015</v>
      </c>
      <c r="I225" s="211">
        <f>SUM(VLOOKUP($D225,'I L-Gas'!$B$1:$V$90,14,0))</f>
        <v>0</v>
      </c>
      <c r="L225" s="208"/>
    </row>
    <row r="226" spans="1:12" x14ac:dyDescent="0.4">
      <c r="A226" s="281" t="s">
        <v>3873</v>
      </c>
      <c r="B226" s="270" t="str">
        <f>"17."&amp;RIGHT(B225,LEN(B225)-3)+1</f>
        <v>17.126</v>
      </c>
      <c r="C226" s="272"/>
      <c r="D226" s="255" t="s">
        <v>92</v>
      </c>
      <c r="E226" s="146" t="s">
        <v>3925</v>
      </c>
      <c r="F226" s="211" t="s">
        <v>3884</v>
      </c>
      <c r="G226" s="256" t="s">
        <v>3909</v>
      </c>
      <c r="I226" s="277" t="str">
        <f>IF(AND(I224=0,I225=0),"",IF(AND(I224=0,I225&lt;&gt;0),Liste!$L$39,IF(AND(I224&lt;&gt;0,I225=0),Liste!$L$40,ABS((I224-I225)/I225*100))))</f>
        <v/>
      </c>
      <c r="K226" s="211" t="str">
        <f>IF(I226=Liste!$L$39,Liste!$L$41,IF(I226=Liste!$L$40,Liste!$L$42,IF(AND(I226&gt;10,I226&lt;&gt;""),Liste!$L$43,Liste!$L$4)))</f>
        <v>OK</v>
      </c>
      <c r="L226" s="208"/>
    </row>
    <row r="227" spans="1:12" x14ac:dyDescent="0.4">
      <c r="A227" s="281" t="s">
        <v>3873</v>
      </c>
      <c r="B227" s="270" t="s">
        <v>3933</v>
      </c>
      <c r="C227" s="272"/>
      <c r="L227" s="208"/>
    </row>
    <row r="228" spans="1:12" x14ac:dyDescent="0.4">
      <c r="A228" s="281" t="s">
        <v>3873</v>
      </c>
      <c r="B228" s="270" t="str">
        <f>"17."&amp;RIGHT(B226,LEN(B226)-3)+1</f>
        <v>17.127</v>
      </c>
      <c r="C228" s="272"/>
      <c r="D228" s="255" t="s">
        <v>92</v>
      </c>
      <c r="E228" s="278" t="str">
        <f>VLOOKUP($D228,'I L-Gas'!$B$1:$V$90,3,0)</f>
        <v>Zeitgleiche Jahreshöchstlast aller Ausspeisungen im Bezugsjahr</v>
      </c>
      <c r="F228" s="211" t="s">
        <v>3884</v>
      </c>
      <c r="G228" s="276" t="str">
        <f>VLOOKUP($D228,'I L-Gas'!$B$1:$V$90,11,0)</f>
        <v>MWh/h</v>
      </c>
      <c r="H228" s="256">
        <v>2020</v>
      </c>
      <c r="I228" s="211">
        <f>SUM(VLOOKUP($D228,'I L-Gas'!$B$1:$V$90,9,0))</f>
        <v>0</v>
      </c>
      <c r="L228" s="208"/>
    </row>
    <row r="229" spans="1:12" x14ac:dyDescent="0.4">
      <c r="A229" s="281" t="s">
        <v>3873</v>
      </c>
      <c r="B229" s="270" t="str">
        <f>"17."&amp;RIGHT(B228,LEN(B228)-3)+1</f>
        <v>17.128</v>
      </c>
      <c r="C229" s="272"/>
      <c r="D229" s="255" t="s">
        <v>92</v>
      </c>
      <c r="E229" s="278" t="str">
        <f>VLOOKUP($D229,'I L-Gas'!$B$1:$V$90,3,0)</f>
        <v>Zeitgleiche Jahreshöchstlast aller Ausspeisungen im Bezugsjahr</v>
      </c>
      <c r="F229" s="211" t="s">
        <v>3884</v>
      </c>
      <c r="G229" s="276" t="str">
        <f>VLOOKUP($D229,'I L-Gas'!$B$1:$V$90,20,0)</f>
        <v>MWh/h</v>
      </c>
      <c r="H229" s="256">
        <v>2015</v>
      </c>
      <c r="I229" s="211">
        <f>SUM(VLOOKUP($D229,'I L-Gas'!$B$1:$V$90,18,0))</f>
        <v>0</v>
      </c>
      <c r="L229" s="208"/>
    </row>
    <row r="230" spans="1:12" x14ac:dyDescent="0.4">
      <c r="A230" s="281" t="s">
        <v>3873</v>
      </c>
      <c r="B230" s="270" t="str">
        <f>"17."&amp;RIGHT(B229,LEN(B229)-3)+1</f>
        <v>17.129</v>
      </c>
      <c r="C230" s="272"/>
      <c r="D230" s="255" t="s">
        <v>92</v>
      </c>
      <c r="E230" s="146" t="s">
        <v>3925</v>
      </c>
      <c r="F230" s="211" t="s">
        <v>3884</v>
      </c>
      <c r="G230" s="256" t="s">
        <v>3909</v>
      </c>
      <c r="I230" s="277" t="str">
        <f>IF(AND(I228=0,I229=0),"",IF(AND(I228=0,I229&lt;&gt;0),Liste!$L$39,IF(AND(I228&lt;&gt;0,I229=0),Liste!$L$40,ABS((I228-I229)/I229*100))))</f>
        <v/>
      </c>
      <c r="K230" s="211" t="str">
        <f>IF(I230=Liste!$L$39,Liste!$L$41,IF(I230=Liste!$L$40,Liste!$L$42,IF(AND(I230&gt;10,I230&lt;&gt;""),Liste!$L$43,Liste!$L$4)))</f>
        <v>OK</v>
      </c>
      <c r="L230" s="208"/>
    </row>
    <row r="231" spans="1:12" x14ac:dyDescent="0.4">
      <c r="A231" s="281" t="s">
        <v>3873</v>
      </c>
      <c r="B231" s="270" t="s">
        <v>3933</v>
      </c>
      <c r="C231" s="272"/>
      <c r="L231" s="208"/>
    </row>
    <row r="232" spans="1:12" x14ac:dyDescent="0.4">
      <c r="A232" s="281" t="s">
        <v>3873</v>
      </c>
      <c r="B232" s="270" t="str">
        <f>"17."&amp;RIGHT(B230,LEN(B230)-3)+1</f>
        <v>17.130</v>
      </c>
      <c r="C232" s="272"/>
      <c r="D232" s="255" t="s">
        <v>94</v>
      </c>
      <c r="E232" s="278" t="str">
        <f>VLOOKUP($D232,'I L-Gas'!$B$1:$V$90,3,0)</f>
        <v>Anzahl aller Gasmischstationen und Konvertierungsanlagen am letzten Tag des Bezugsjahres</v>
      </c>
      <c r="F232" s="211" t="s">
        <v>3884</v>
      </c>
      <c r="G232" s="276">
        <f>VLOOKUP($D232,'I L-Gas'!$B$1:$V$90,7,0)</f>
        <v>1</v>
      </c>
      <c r="H232" s="256">
        <v>2020</v>
      </c>
      <c r="I232" s="211">
        <f>SUM(VLOOKUP($D232,'I L-Gas'!$B$1:$V$90,5,0))</f>
        <v>0</v>
      </c>
      <c r="L232" s="208"/>
    </row>
    <row r="233" spans="1:12" x14ac:dyDescent="0.4">
      <c r="A233" s="281" t="s">
        <v>3873</v>
      </c>
      <c r="B233" s="270" t="str">
        <f>"17."&amp;RIGHT(B232,LEN(B232)-3)+1</f>
        <v>17.131</v>
      </c>
      <c r="C233" s="272"/>
      <c r="D233" s="255" t="s">
        <v>94</v>
      </c>
      <c r="E233" s="278" t="str">
        <f>VLOOKUP($D233,'I L-Gas'!$B$1:$V$90,3,0)</f>
        <v>Anzahl aller Gasmischstationen und Konvertierungsanlagen am letzten Tag des Bezugsjahres</v>
      </c>
      <c r="F233" s="211" t="s">
        <v>3884</v>
      </c>
      <c r="G233" s="276">
        <f>VLOOKUP($D233,'I L-Gas'!$B$1:$V$90,16,0)</f>
        <v>1</v>
      </c>
      <c r="H233" s="256">
        <v>2015</v>
      </c>
      <c r="I233" s="211">
        <f>SUM(VLOOKUP($D233,'I L-Gas'!$B$1:$V$90,14,0))</f>
        <v>0</v>
      </c>
      <c r="L233" s="208"/>
    </row>
    <row r="234" spans="1:12" x14ac:dyDescent="0.4">
      <c r="A234" s="281" t="s">
        <v>3873</v>
      </c>
      <c r="B234" s="270" t="str">
        <f>"17."&amp;RIGHT(B233,LEN(B233)-3)+1</f>
        <v>17.132</v>
      </c>
      <c r="C234" s="272"/>
      <c r="D234" s="255" t="s">
        <v>94</v>
      </c>
      <c r="E234" s="146" t="s">
        <v>3925</v>
      </c>
      <c r="F234" s="211" t="s">
        <v>3884</v>
      </c>
      <c r="G234" s="256" t="s">
        <v>3909</v>
      </c>
      <c r="I234" s="277" t="str">
        <f>IF(AND(I232=0,I233=0),"",IF(AND(I232=0,I233&lt;&gt;0),Liste!$L$39,IF(AND(I232&lt;&gt;0,I233=0),Liste!$L$40,ABS((I232-I233)/I233*100))))</f>
        <v/>
      </c>
      <c r="K234" s="211" t="str">
        <f>IF(I234=Liste!$L$39,Liste!$L$41,IF(I234=Liste!$L$40,Liste!$L$42,IF(AND(I234&gt;10,I234&lt;&gt;""),Liste!$L$43,Liste!$L$4)))</f>
        <v>OK</v>
      </c>
      <c r="L234" s="208"/>
    </row>
    <row r="235" spans="1:12" x14ac:dyDescent="0.4">
      <c r="A235" s="281" t="s">
        <v>3873</v>
      </c>
      <c r="B235" s="270" t="s">
        <v>3933</v>
      </c>
      <c r="C235" s="272"/>
      <c r="L235" s="208"/>
    </row>
    <row r="236" spans="1:12" x14ac:dyDescent="0.4">
      <c r="A236" s="281" t="s">
        <v>3873</v>
      </c>
      <c r="B236" s="270" t="str">
        <f>"17."&amp;RIGHT(B234,LEN(B234)-3)+1</f>
        <v>17.133</v>
      </c>
      <c r="C236" s="272"/>
      <c r="D236" s="255" t="s">
        <v>3767</v>
      </c>
      <c r="E236" s="278" t="str">
        <f>VLOOKUP($D236,'I L-Gas'!$B$1:$V$90,3,0)</f>
        <v xml:space="preserve">davon Fremdnutzungsanteil am letzten Tag des Bezugsjahres </v>
      </c>
      <c r="F236" s="211" t="s">
        <v>3884</v>
      </c>
      <c r="G236" s="286">
        <f>VLOOKUP($D236,'I L-Gas'!$B$1:$V$90,7,0)</f>
        <v>1</v>
      </c>
      <c r="H236" s="256">
        <v>2020</v>
      </c>
      <c r="I236" s="211">
        <f>SUM(VLOOKUP($D236,'I L-Gas'!$B$1:$V$90,5,0))</f>
        <v>0</v>
      </c>
      <c r="L236" s="208"/>
    </row>
    <row r="237" spans="1:12" x14ac:dyDescent="0.4">
      <c r="A237" s="281" t="s">
        <v>3873</v>
      </c>
      <c r="B237" s="270" t="str">
        <f>"17."&amp;RIGHT(B236,LEN(B236)-3)+1</f>
        <v>17.134</v>
      </c>
      <c r="C237" s="272"/>
      <c r="D237" s="255" t="s">
        <v>3767</v>
      </c>
      <c r="E237" s="278" t="str">
        <f>VLOOKUP($D237,'I L-Gas'!$B$1:$V$90,3,0)</f>
        <v xml:space="preserve">davon Fremdnutzungsanteil am letzten Tag des Bezugsjahres </v>
      </c>
      <c r="F237" s="211" t="s">
        <v>3884</v>
      </c>
      <c r="G237" s="286">
        <f>VLOOKUP($D237,'I L-Gas'!$B$1:$V$90,16,0)</f>
        <v>1</v>
      </c>
      <c r="H237" s="256">
        <v>2015</v>
      </c>
      <c r="I237" s="211">
        <f>SUM(VLOOKUP($D237,'I L-Gas'!$B$1:$V$90,14,0))</f>
        <v>0</v>
      </c>
      <c r="L237" s="208"/>
    </row>
    <row r="238" spans="1:12" x14ac:dyDescent="0.4">
      <c r="A238" s="281" t="s">
        <v>3873</v>
      </c>
      <c r="B238" s="270" t="str">
        <f>"17."&amp;RIGHT(B237,LEN(B237)-3)+1</f>
        <v>17.135</v>
      </c>
      <c r="C238" s="272"/>
      <c r="D238" s="255" t="s">
        <v>3767</v>
      </c>
      <c r="E238" s="146" t="s">
        <v>3925</v>
      </c>
      <c r="F238" s="211" t="s">
        <v>3884</v>
      </c>
      <c r="G238" s="256" t="s">
        <v>3909</v>
      </c>
      <c r="I238" s="277" t="str">
        <f>IF(AND(I236=0,I237=0),"",IF(AND(I236=0,I237&lt;&gt;0),Liste!$L$39,IF(AND(I236&lt;&gt;0,I237=0),Liste!$L$40,ABS((I236-I237)/I237*100))))</f>
        <v/>
      </c>
      <c r="K238" s="211" t="str">
        <f>IF(I238=Liste!$L$39,Liste!$L$41,IF(I238=Liste!$L$40,Liste!$L$42,IF(AND(I238&gt;10,I238&lt;&gt;""),Liste!$L$43,Liste!$L$4)))</f>
        <v>OK</v>
      </c>
      <c r="L238" s="208"/>
    </row>
    <row r="239" spans="1:12" x14ac:dyDescent="0.4">
      <c r="A239" s="281" t="s">
        <v>3873</v>
      </c>
      <c r="B239" s="270" t="s">
        <v>3933</v>
      </c>
      <c r="C239" s="272"/>
      <c r="L239" s="208"/>
    </row>
    <row r="240" spans="1:12" x14ac:dyDescent="0.4">
      <c r="A240" s="281" t="s">
        <v>3873</v>
      </c>
      <c r="B240" s="270" t="str">
        <f>"17."&amp;RIGHT(B238,LEN(B238)-3)+1</f>
        <v>17.136</v>
      </c>
      <c r="C240" s="272"/>
      <c r="D240" s="255" t="s">
        <v>95</v>
      </c>
      <c r="E240" s="278" t="str">
        <f>VLOOKUP($D240,'I L-Gas'!$B$1:$V$90,3,0)</f>
        <v>Durchflusskapazität aller Gasmischstationen und Konvertierungsanlagen</v>
      </c>
      <c r="F240" s="211" t="s">
        <v>3884</v>
      </c>
      <c r="G240" s="276" t="str">
        <f>VLOOKUP($D240,'I L-Gas'!$B$1:$V$90,7,0)</f>
        <v>mn³/h</v>
      </c>
      <c r="H240" s="256">
        <v>2020</v>
      </c>
      <c r="I240" s="211">
        <f>SUM(VLOOKUP($D240,'I L-Gas'!$B$1:$V$90,5,0))</f>
        <v>0</v>
      </c>
      <c r="L240" s="208"/>
    </row>
    <row r="241" spans="1:13" x14ac:dyDescent="0.4">
      <c r="A241" s="281" t="s">
        <v>3873</v>
      </c>
      <c r="B241" s="270" t="str">
        <f>"17."&amp;RIGHT(B240,LEN(B240)-3)+1</f>
        <v>17.137</v>
      </c>
      <c r="C241" s="272"/>
      <c r="D241" s="255" t="s">
        <v>95</v>
      </c>
      <c r="E241" s="278" t="str">
        <f>VLOOKUP($D241,'I L-Gas'!$B$1:$V$90,3,0)</f>
        <v>Durchflusskapazität aller Gasmischstationen und Konvertierungsanlagen</v>
      </c>
      <c r="F241" s="211" t="s">
        <v>3884</v>
      </c>
      <c r="G241" s="276" t="str">
        <f>VLOOKUP($D241,'I L-Gas'!$B$1:$V$90,16,0)</f>
        <v>mn³/h</v>
      </c>
      <c r="H241" s="256">
        <v>2015</v>
      </c>
      <c r="I241" s="211">
        <f>SUM(VLOOKUP($D241,'I L-Gas'!$B$1:$V$90,14,0))</f>
        <v>0</v>
      </c>
      <c r="L241" s="208"/>
    </row>
    <row r="242" spans="1:13" x14ac:dyDescent="0.4">
      <c r="A242" s="281" t="s">
        <v>3873</v>
      </c>
      <c r="B242" s="270" t="str">
        <f>"17."&amp;RIGHT(B241,LEN(B241)-3)+1</f>
        <v>17.138</v>
      </c>
      <c r="C242" s="272"/>
      <c r="D242" s="255" t="s">
        <v>95</v>
      </c>
      <c r="E242" s="146" t="s">
        <v>3925</v>
      </c>
      <c r="F242" s="211" t="s">
        <v>3884</v>
      </c>
      <c r="G242" s="256" t="s">
        <v>3909</v>
      </c>
      <c r="I242" s="277" t="str">
        <f>IF(AND(I240=0,I241=0),"",IF(AND(I240=0,I241&lt;&gt;0),Liste!$L$39,IF(AND(I240&lt;&gt;0,I241=0),Liste!$L$40,ABS((I240-I241)/I241*100))))</f>
        <v/>
      </c>
      <c r="K242" s="211" t="str">
        <f>IF(I242=Liste!$L$39,Liste!$L$41,IF(I242=Liste!$L$40,Liste!$L$42,IF(AND(I242&gt;10,I242&lt;&gt;""),Liste!$L$43,Liste!$L$4)))</f>
        <v>OK</v>
      </c>
      <c r="L242" s="208"/>
    </row>
    <row r="243" spans="1:13" x14ac:dyDescent="0.4">
      <c r="A243" s="281" t="s">
        <v>3873</v>
      </c>
      <c r="B243" s="270" t="s">
        <v>3933</v>
      </c>
      <c r="C243" s="272"/>
      <c r="L243" s="208"/>
    </row>
    <row r="244" spans="1:13" x14ac:dyDescent="0.4">
      <c r="A244" s="281" t="s">
        <v>3873</v>
      </c>
      <c r="B244" s="270" t="str">
        <f>"17."&amp;RIGHT(B242,LEN(B242)-3)+1</f>
        <v>17.139</v>
      </c>
      <c r="C244" s="272"/>
      <c r="D244" s="255" t="s">
        <v>96</v>
      </c>
      <c r="E244" s="278" t="str">
        <f>VLOOKUP($D244,'I L-Gas'!$B$1:$V$90,3,0)</f>
        <v xml:space="preserve">davon Fremdnutzungsanteil am letzten Tag des Bezugsjahres </v>
      </c>
      <c r="F244" s="211" t="s">
        <v>3884</v>
      </c>
      <c r="G244" s="276" t="str">
        <f>VLOOKUP($D244,'I L-Gas'!$B$1:$V$90,7,0)</f>
        <v>mn³/h</v>
      </c>
      <c r="H244" s="256">
        <v>2020</v>
      </c>
      <c r="I244" s="211">
        <f>SUM(VLOOKUP($D244,'I L-Gas'!$B$1:$V$90,5,0))</f>
        <v>0</v>
      </c>
      <c r="L244" s="208"/>
    </row>
    <row r="245" spans="1:13" x14ac:dyDescent="0.4">
      <c r="A245" s="281" t="s">
        <v>3873</v>
      </c>
      <c r="B245" s="270" t="str">
        <f>"17."&amp;RIGHT(B244,LEN(B244)-3)+1</f>
        <v>17.140</v>
      </c>
      <c r="C245" s="272"/>
      <c r="D245" s="255" t="s">
        <v>96</v>
      </c>
      <c r="E245" s="278" t="str">
        <f>VLOOKUP($D245,'I L-Gas'!$B$1:$V$90,3,0)</f>
        <v xml:space="preserve">davon Fremdnutzungsanteil am letzten Tag des Bezugsjahres </v>
      </c>
      <c r="F245" s="211" t="s">
        <v>3884</v>
      </c>
      <c r="G245" s="276" t="str">
        <f>VLOOKUP($D245,'I L-Gas'!$B$1:$V$90,16,0)</f>
        <v>mn³/h</v>
      </c>
      <c r="H245" s="256">
        <v>2015</v>
      </c>
      <c r="I245" s="211">
        <f>SUM(VLOOKUP($D245,'I L-Gas'!$B$1:$V$90,14,0))</f>
        <v>0</v>
      </c>
      <c r="L245" s="208"/>
    </row>
    <row r="246" spans="1:13" x14ac:dyDescent="0.4">
      <c r="A246" s="281" t="s">
        <v>3873</v>
      </c>
      <c r="B246" s="270" t="str">
        <f>"17."&amp;RIGHT(B245,LEN(B245)-3)+1</f>
        <v>17.141</v>
      </c>
      <c r="C246" s="272"/>
      <c r="D246" s="255" t="s">
        <v>96</v>
      </c>
      <c r="E246" s="146" t="s">
        <v>3925</v>
      </c>
      <c r="F246" s="211" t="s">
        <v>3884</v>
      </c>
      <c r="G246" s="256" t="s">
        <v>3909</v>
      </c>
      <c r="I246" s="277" t="str">
        <f>IF(AND(I244=0,I245=0),"",IF(AND(I244=0,I245&lt;&gt;0),Liste!$L$39,IF(AND(I244&lt;&gt;0,I245=0),Liste!$L$40,ABS((I244-I245)/I245*100))))</f>
        <v/>
      </c>
      <c r="K246" s="211" t="str">
        <f>IF(I246=Liste!$L$39,Liste!$L$41,IF(I246=Liste!$L$40,Liste!$L$42,IF(AND(I246&gt;10,I246&lt;&gt;""),Liste!$L$43,Liste!$L$4)))</f>
        <v>OK</v>
      </c>
      <c r="L246" s="208"/>
    </row>
    <row r="247" spans="1:13" x14ac:dyDescent="0.4">
      <c r="A247" s="281" t="s">
        <v>3873</v>
      </c>
      <c r="B247" s="270"/>
      <c r="L247" s="208"/>
    </row>
    <row r="248" spans="1:13" x14ac:dyDescent="0.4">
      <c r="A248" s="281" t="s">
        <v>3873</v>
      </c>
      <c r="B248" s="270"/>
      <c r="L248" s="208"/>
    </row>
    <row r="249" spans="1:13" s="211" customFormat="1" ht="200.1" customHeight="1" x14ac:dyDescent="0.4">
      <c r="A249" s="281" t="s">
        <v>3873</v>
      </c>
      <c r="B249" s="280"/>
      <c r="C249" s="205"/>
      <c r="D249" s="259" t="s">
        <v>3873</v>
      </c>
      <c r="E249" s="268" t="s">
        <v>3961</v>
      </c>
      <c r="F249" s="293" t="s">
        <v>3923</v>
      </c>
      <c r="G249" s="293"/>
      <c r="H249" s="293"/>
      <c r="I249" s="293"/>
      <c r="J249" s="293"/>
      <c r="K249" s="293"/>
      <c r="L249" s="293"/>
      <c r="M249" s="261"/>
    </row>
    <row r="250" spans="1:13" s="211" customFormat="1" x14ac:dyDescent="0.4">
      <c r="A250" s="281" t="s">
        <v>3873</v>
      </c>
      <c r="B250" s="270"/>
      <c r="C250" s="174"/>
      <c r="G250" s="256"/>
      <c r="H250" s="256"/>
    </row>
    <row r="251" spans="1:13" s="211" customFormat="1" x14ac:dyDescent="0.4">
      <c r="A251" s="281" t="s">
        <v>3873</v>
      </c>
      <c r="B251" s="269" t="s">
        <v>1</v>
      </c>
      <c r="C251" s="205"/>
      <c r="D251" s="259" t="s">
        <v>3875</v>
      </c>
      <c r="E251" s="259" t="s">
        <v>173</v>
      </c>
      <c r="F251" s="259" t="s">
        <v>3876</v>
      </c>
      <c r="G251" s="260" t="s">
        <v>174</v>
      </c>
      <c r="H251" s="260" t="s">
        <v>3901</v>
      </c>
      <c r="I251" s="259" t="s">
        <v>3877</v>
      </c>
      <c r="J251" s="261"/>
      <c r="K251" s="259" t="s">
        <v>3878</v>
      </c>
      <c r="L251" s="259" t="s">
        <v>3879</v>
      </c>
      <c r="M251" s="261"/>
    </row>
    <row r="252" spans="1:13" x14ac:dyDescent="0.4">
      <c r="A252" s="281" t="s">
        <v>3873</v>
      </c>
      <c r="B252" s="270"/>
      <c r="L252" s="208"/>
    </row>
    <row r="253" spans="1:13" x14ac:dyDescent="0.4">
      <c r="A253" s="281" t="s">
        <v>3873</v>
      </c>
      <c r="B253" s="270" t="str">
        <f>"17."&amp;RIGHT(B246,LEN(B246)-3)+1</f>
        <v>17.142</v>
      </c>
      <c r="E253" s="42" t="s">
        <v>3980</v>
      </c>
      <c r="F253" s="211" t="str">
        <f>Liste!$A$2</f>
        <v>HD 4 (&gt; 70 bar(g))</v>
      </c>
      <c r="G253" s="256" t="s">
        <v>3956</v>
      </c>
      <c r="H253" s="256">
        <v>2020</v>
      </c>
      <c r="I253" s="211">
        <f>SUMIFS('II Leitungen und Leitungsab.'!$X$8:$X$1048576,'II Leitungen und Leitungsab.'!$AN$8:$AN$1048576,Konsistenzprüfung!F253)</f>
        <v>0</v>
      </c>
      <c r="L253" s="208"/>
    </row>
    <row r="254" spans="1:13" x14ac:dyDescent="0.4">
      <c r="A254" s="281" t="s">
        <v>3873</v>
      </c>
      <c r="B254" s="270" t="str">
        <f>"17."&amp;RIGHT(B253,LEN(B253)-3)+1</f>
        <v>17.143</v>
      </c>
      <c r="E254" s="42" t="s">
        <v>3980</v>
      </c>
      <c r="F254" s="211" t="str">
        <f>Liste!$A$2</f>
        <v>HD 4 (&gt; 70 bar(g))</v>
      </c>
      <c r="G254" s="256" t="s">
        <v>3956</v>
      </c>
      <c r="H254" s="256">
        <v>2015</v>
      </c>
      <c r="I254" s="211">
        <f>Altdaten!$G$4</f>
        <v>0</v>
      </c>
      <c r="L254" s="208"/>
    </row>
    <row r="255" spans="1:13" x14ac:dyDescent="0.4">
      <c r="A255" s="281" t="s">
        <v>3873</v>
      </c>
      <c r="B255" s="270" t="str">
        <f>"17."&amp;RIGHT(B254,LEN(B254)-3)+1</f>
        <v>17.144</v>
      </c>
      <c r="E255" s="146" t="s">
        <v>3925</v>
      </c>
      <c r="F255" s="211" t="str">
        <f>Liste!$A$2</f>
        <v>HD 4 (&gt; 70 bar(g))</v>
      </c>
      <c r="G255" s="256" t="s">
        <v>3909</v>
      </c>
      <c r="I255" s="277" t="str">
        <f>IF(AND(I253=0,I254=0),"",IF(AND(I253=0,I254&lt;&gt;0),Liste!$L$39,IF(AND(I253&lt;&gt;0,I254=0),Liste!$L$40,ABS((I253-I254)/I254*100))))</f>
        <v/>
      </c>
      <c r="K255" s="211" t="str">
        <f>IF(I255=Liste!$L$39,Liste!$L$41,IF(I255=Liste!$L$40,Liste!$L$42,IF(AND(I255&gt;10,I255&lt;&gt;""),Liste!$L$43,Liste!$L$4)))</f>
        <v>OK</v>
      </c>
      <c r="L255" s="208"/>
    </row>
    <row r="256" spans="1:13" x14ac:dyDescent="0.4">
      <c r="A256" s="281" t="s">
        <v>3873</v>
      </c>
      <c r="L256" s="208"/>
    </row>
    <row r="257" spans="1:12" x14ac:dyDescent="0.4">
      <c r="A257" s="281" t="s">
        <v>3873</v>
      </c>
      <c r="B257" s="270" t="str">
        <f>"17."&amp;RIGHT(B255,LEN(B255)-3)+1</f>
        <v>17.145</v>
      </c>
      <c r="E257" s="42" t="s">
        <v>3980</v>
      </c>
      <c r="F257" s="211" t="str">
        <f>Liste!$A$3</f>
        <v>HD 3 (&gt; 16 bar(g) und ≤ 70 bar(g))</v>
      </c>
      <c r="G257" s="256" t="s">
        <v>3956</v>
      </c>
      <c r="H257" s="256">
        <v>2020</v>
      </c>
      <c r="I257" s="211">
        <f>SUMIFS('II Leitungen und Leitungsab.'!$X$8:$X$1048576,'II Leitungen und Leitungsab.'!$AN$8:$AN$1048576,Konsistenzprüfung!F257)</f>
        <v>0</v>
      </c>
      <c r="L257" s="208"/>
    </row>
    <row r="258" spans="1:12" x14ac:dyDescent="0.4">
      <c r="A258" s="281" t="s">
        <v>3873</v>
      </c>
      <c r="B258" s="270" t="str">
        <f>"17."&amp;RIGHT(B257,LEN(B257)-3)+1</f>
        <v>17.146</v>
      </c>
      <c r="E258" s="42" t="s">
        <v>3980</v>
      </c>
      <c r="F258" s="211" t="str">
        <f>Liste!$A$3</f>
        <v>HD 3 (&gt; 16 bar(g) und ≤ 70 bar(g))</v>
      </c>
      <c r="G258" s="256" t="s">
        <v>3956</v>
      </c>
      <c r="H258" s="256">
        <v>2015</v>
      </c>
      <c r="I258" s="211">
        <f>Altdaten!$G$5</f>
        <v>0</v>
      </c>
      <c r="L258" s="208"/>
    </row>
    <row r="259" spans="1:12" x14ac:dyDescent="0.4">
      <c r="A259" s="281" t="s">
        <v>3873</v>
      </c>
      <c r="B259" s="270" t="str">
        <f>"17."&amp;RIGHT(B258,LEN(B258)-3)+1</f>
        <v>17.147</v>
      </c>
      <c r="E259" s="146" t="s">
        <v>3925</v>
      </c>
      <c r="F259" s="211" t="str">
        <f>Liste!$A$3</f>
        <v>HD 3 (&gt; 16 bar(g) und ≤ 70 bar(g))</v>
      </c>
      <c r="G259" s="256" t="s">
        <v>3909</v>
      </c>
      <c r="I259" s="277" t="str">
        <f>IF(AND(I257=0,I258=0),"",IF(AND(I257=0,I258&lt;&gt;0),Liste!$L$39,IF(AND(I257&lt;&gt;0,I258=0),Liste!$L$40,ABS((I257-I258)/I258*100))))</f>
        <v/>
      </c>
      <c r="K259" s="211" t="str">
        <f>IF(I259=Liste!$L$39,Liste!$L$41,IF(I259=Liste!$L$40,Liste!$L$42,IF(AND(I259&gt;10,I259&lt;&gt;""),Liste!$L$43,Liste!$L$4)))</f>
        <v>OK</v>
      </c>
      <c r="L259" s="208"/>
    </row>
    <row r="260" spans="1:12" x14ac:dyDescent="0.4">
      <c r="A260" s="281" t="s">
        <v>3873</v>
      </c>
      <c r="L260" s="208"/>
    </row>
    <row r="261" spans="1:12" x14ac:dyDescent="0.4">
      <c r="A261" s="281" t="s">
        <v>3873</v>
      </c>
      <c r="B261" s="270" t="str">
        <f>"17."&amp;RIGHT(B259,LEN(B259)-3)+1</f>
        <v>17.148</v>
      </c>
      <c r="E261" s="42" t="s">
        <v>3980</v>
      </c>
      <c r="F261" s="211" t="str">
        <f>Liste!$A$4</f>
        <v>HD 2 (&gt; 5 bar(g) und ≤ 16 bar(g))</v>
      </c>
      <c r="G261" s="256" t="s">
        <v>3956</v>
      </c>
      <c r="H261" s="256">
        <v>2020</v>
      </c>
      <c r="I261" s="211">
        <f>SUMIFS('II Leitungen und Leitungsab.'!$X$8:$X$1048576,'II Leitungen und Leitungsab.'!$AN$8:$AN$1048576,Konsistenzprüfung!F261)</f>
        <v>0</v>
      </c>
      <c r="L261" s="208"/>
    </row>
    <row r="262" spans="1:12" x14ac:dyDescent="0.4">
      <c r="A262" s="281" t="s">
        <v>3873</v>
      </c>
      <c r="B262" s="270" t="str">
        <f>"17."&amp;RIGHT(B261,LEN(B261)-3)+1</f>
        <v>17.149</v>
      </c>
      <c r="E262" s="42" t="s">
        <v>3980</v>
      </c>
      <c r="F262" s="211" t="str">
        <f>Liste!$A$4</f>
        <v>HD 2 (&gt; 5 bar(g) und ≤ 16 bar(g))</v>
      </c>
      <c r="G262" s="256" t="s">
        <v>3956</v>
      </c>
      <c r="H262" s="256">
        <v>2015</v>
      </c>
      <c r="I262" s="211">
        <f>Altdaten!$G$6</f>
        <v>0</v>
      </c>
      <c r="L262" s="208"/>
    </row>
    <row r="263" spans="1:12" x14ac:dyDescent="0.4">
      <c r="A263" s="281" t="s">
        <v>3873</v>
      </c>
      <c r="B263" s="270" t="str">
        <f>"17."&amp;RIGHT(B262,LEN(B262)-3)+1</f>
        <v>17.150</v>
      </c>
      <c r="E263" s="146" t="s">
        <v>3925</v>
      </c>
      <c r="F263" s="211" t="str">
        <f>Liste!$A$4</f>
        <v>HD 2 (&gt; 5 bar(g) und ≤ 16 bar(g))</v>
      </c>
      <c r="G263" s="256" t="s">
        <v>3909</v>
      </c>
      <c r="I263" s="277" t="str">
        <f>IF(AND(I261=0,I262=0),"",IF(AND(I261=0,I262&lt;&gt;0),Liste!$L$39,IF(AND(I261&lt;&gt;0,I262=0),Liste!$L$40,ABS((I261-I262)/I262*100))))</f>
        <v/>
      </c>
      <c r="K263" s="211" t="str">
        <f>IF(I263=Liste!$L$39,Liste!$L$41,IF(I263=Liste!$L$40,Liste!$L$42,IF(AND(I263&gt;10,I263&lt;&gt;""),Liste!$L$43,Liste!$L$4)))</f>
        <v>OK</v>
      </c>
      <c r="L263" s="208"/>
    </row>
    <row r="264" spans="1:12" x14ac:dyDescent="0.4">
      <c r="A264" s="281" t="s">
        <v>3873</v>
      </c>
      <c r="L264" s="208"/>
    </row>
    <row r="265" spans="1:12" x14ac:dyDescent="0.4">
      <c r="A265" s="281" t="s">
        <v>3873</v>
      </c>
      <c r="B265" s="270" t="str">
        <f>"17."&amp;RIGHT(B263,LEN(B263)-3)+1</f>
        <v>17.151</v>
      </c>
      <c r="E265" s="42" t="s">
        <v>3980</v>
      </c>
      <c r="F265" s="211" t="str">
        <f>Liste!$A$5</f>
        <v>HD 1 (&gt; 1 bar(g) und ≤ 5 bar(g))</v>
      </c>
      <c r="G265" s="256" t="s">
        <v>3956</v>
      </c>
      <c r="H265" s="256">
        <v>2020</v>
      </c>
      <c r="I265" s="211">
        <f>SUMIFS('II Leitungen und Leitungsab.'!$X$8:$X$1048576,'II Leitungen und Leitungsab.'!$AN$8:$AN$1048576,Konsistenzprüfung!F265)</f>
        <v>0</v>
      </c>
      <c r="L265" s="208"/>
    </row>
    <row r="266" spans="1:12" x14ac:dyDescent="0.4">
      <c r="A266" s="281" t="s">
        <v>3873</v>
      </c>
      <c r="B266" s="270" t="str">
        <f>"17."&amp;RIGHT(B265,LEN(B265)-3)+1</f>
        <v>17.152</v>
      </c>
      <c r="E266" s="42" t="s">
        <v>3980</v>
      </c>
      <c r="F266" s="211" t="str">
        <f>Liste!$A$5</f>
        <v>HD 1 (&gt; 1 bar(g) und ≤ 5 bar(g))</v>
      </c>
      <c r="G266" s="256" t="s">
        <v>3956</v>
      </c>
      <c r="H266" s="256">
        <v>2015</v>
      </c>
      <c r="I266" s="211">
        <f>Altdaten!$G$7</f>
        <v>0</v>
      </c>
      <c r="L266" s="208"/>
    </row>
    <row r="267" spans="1:12" x14ac:dyDescent="0.4">
      <c r="A267" s="281" t="s">
        <v>3873</v>
      </c>
      <c r="B267" s="270" t="str">
        <f>"17."&amp;RIGHT(B266,LEN(B266)-3)+1</f>
        <v>17.153</v>
      </c>
      <c r="E267" s="146" t="s">
        <v>3925</v>
      </c>
      <c r="F267" s="211" t="str">
        <f>Liste!$A$5</f>
        <v>HD 1 (&gt; 1 bar(g) und ≤ 5 bar(g))</v>
      </c>
      <c r="G267" s="256" t="s">
        <v>3909</v>
      </c>
      <c r="I267" s="277" t="str">
        <f>IF(AND(I265=0,I266=0),"",IF(AND(I265=0,I266&lt;&gt;0),Liste!$L$39,IF(AND(I265&lt;&gt;0,I266=0),Liste!$L$40,ABS((I265-I266)/I266*100))))</f>
        <v/>
      </c>
      <c r="K267" s="211" t="str">
        <f>IF(I267=Liste!$L$39,Liste!$L$41,IF(I267=Liste!$L$40,Liste!$L$42,IF(AND(I267&gt;10,I267&lt;&gt;""),Liste!$L$43,Liste!$L$4)))</f>
        <v>OK</v>
      </c>
      <c r="L267" s="208"/>
    </row>
    <row r="268" spans="1:12" x14ac:dyDescent="0.4">
      <c r="A268" s="281" t="s">
        <v>3873</v>
      </c>
      <c r="L268" s="208"/>
    </row>
    <row r="269" spans="1:12" x14ac:dyDescent="0.4">
      <c r="A269" s="281" t="s">
        <v>3873</v>
      </c>
      <c r="B269" s="270" t="str">
        <f>"17."&amp;RIGHT(B267,LEN(B267)-3)+1</f>
        <v>17.154</v>
      </c>
      <c r="E269" s="42" t="s">
        <v>3980</v>
      </c>
      <c r="F269" s="211" t="str">
        <f>Liste!$A$6</f>
        <v>MD (&gt; 0,1 bar(g) und ≤ 1 bar(g))</v>
      </c>
      <c r="G269" s="256" t="s">
        <v>3956</v>
      </c>
      <c r="H269" s="256">
        <v>2020</v>
      </c>
      <c r="I269" s="211">
        <f>SUMIFS('II Leitungen und Leitungsab.'!$X$8:$X$1048576,'II Leitungen und Leitungsab.'!$AN$8:$AN$1048576,Konsistenzprüfung!F269)</f>
        <v>0</v>
      </c>
      <c r="L269" s="208"/>
    </row>
    <row r="270" spans="1:12" x14ac:dyDescent="0.4">
      <c r="A270" s="281" t="s">
        <v>3873</v>
      </c>
      <c r="B270" s="270" t="str">
        <f>"17."&amp;RIGHT(B269,LEN(B269)-3)+1</f>
        <v>17.155</v>
      </c>
      <c r="E270" s="42" t="s">
        <v>3980</v>
      </c>
      <c r="F270" s="211" t="str">
        <f>Liste!$A$6</f>
        <v>MD (&gt; 0,1 bar(g) und ≤ 1 bar(g))</v>
      </c>
      <c r="G270" s="256" t="s">
        <v>3956</v>
      </c>
      <c r="H270" s="256">
        <v>2015</v>
      </c>
      <c r="I270" s="211">
        <f>Altdaten!$G$8</f>
        <v>0</v>
      </c>
      <c r="L270" s="208"/>
    </row>
    <row r="271" spans="1:12" x14ac:dyDescent="0.4">
      <c r="A271" s="281" t="s">
        <v>3873</v>
      </c>
      <c r="B271" s="270" t="str">
        <f>"17."&amp;RIGHT(B270,LEN(B270)-3)+1</f>
        <v>17.156</v>
      </c>
      <c r="E271" s="146" t="s">
        <v>3925</v>
      </c>
      <c r="F271" s="211" t="str">
        <f>Liste!$A$6</f>
        <v>MD (&gt; 0,1 bar(g) und ≤ 1 bar(g))</v>
      </c>
      <c r="G271" s="256" t="s">
        <v>3909</v>
      </c>
      <c r="I271" s="277" t="str">
        <f>IF(AND(I269=0,I270=0),"",IF(AND(I269=0,I270&lt;&gt;0),Liste!$L$39,IF(AND(I269&lt;&gt;0,I270=0),Liste!$L$40,ABS((I269-I270)/I270*100))))</f>
        <v/>
      </c>
      <c r="K271" s="211" t="str">
        <f>IF(I271=Liste!$L$39,Liste!$L$41,IF(I271=Liste!$L$40,Liste!$L$42,IF(AND(I271&gt;10,I271&lt;&gt;""),Liste!$L$43,Liste!$L$4)))</f>
        <v>OK</v>
      </c>
      <c r="L271" s="208"/>
    </row>
    <row r="272" spans="1:12" x14ac:dyDescent="0.4">
      <c r="A272" s="281" t="s">
        <v>3873</v>
      </c>
      <c r="L272" s="208"/>
    </row>
    <row r="273" spans="1:12" x14ac:dyDescent="0.4">
      <c r="A273" s="281" t="s">
        <v>3873</v>
      </c>
      <c r="B273" s="270" t="str">
        <f>"17."&amp;RIGHT(B271,LEN(B271)-3)+1</f>
        <v>17.157</v>
      </c>
      <c r="E273" s="42" t="s">
        <v>3980</v>
      </c>
      <c r="F273" s="211" t="str">
        <f>Liste!$A$7</f>
        <v>ND (≤ 0,1 bar(g))</v>
      </c>
      <c r="G273" s="256" t="s">
        <v>3956</v>
      </c>
      <c r="H273" s="256">
        <v>2020</v>
      </c>
      <c r="I273" s="211">
        <f>SUMIFS('II Leitungen und Leitungsab.'!$X$8:$X$1048576,'II Leitungen und Leitungsab.'!$AN$8:$AN$1048576,Konsistenzprüfung!F273)</f>
        <v>0</v>
      </c>
      <c r="L273" s="208"/>
    </row>
    <row r="274" spans="1:12" x14ac:dyDescent="0.4">
      <c r="A274" s="281" t="s">
        <v>3873</v>
      </c>
      <c r="B274" s="270" t="str">
        <f>"17."&amp;RIGHT(B273,LEN(B273)-3)+1</f>
        <v>17.158</v>
      </c>
      <c r="E274" s="42" t="s">
        <v>3980</v>
      </c>
      <c r="F274" s="211" t="str">
        <f>Liste!$A$7</f>
        <v>ND (≤ 0,1 bar(g))</v>
      </c>
      <c r="G274" s="256" t="s">
        <v>3956</v>
      </c>
      <c r="H274" s="256">
        <v>2015</v>
      </c>
      <c r="I274" s="211">
        <f>Altdaten!$G$9</f>
        <v>0</v>
      </c>
      <c r="L274" s="208"/>
    </row>
    <row r="275" spans="1:12" x14ac:dyDescent="0.4">
      <c r="A275" s="281" t="s">
        <v>3873</v>
      </c>
      <c r="B275" s="270" t="str">
        <f>"17."&amp;RIGHT(B274,LEN(B274)-3)+1</f>
        <v>17.159</v>
      </c>
      <c r="E275" s="146" t="s">
        <v>3925</v>
      </c>
      <c r="F275" s="211" t="str">
        <f>Liste!$A$7</f>
        <v>ND (≤ 0,1 bar(g))</v>
      </c>
      <c r="G275" s="256" t="s">
        <v>3909</v>
      </c>
      <c r="I275" s="277" t="str">
        <f>IF(AND(I273=0,I274=0),"",IF(AND(I273=0,I274&lt;&gt;0),Liste!$L$39,IF(AND(I273&lt;&gt;0,I274=0),Liste!$L$40,ABS((I273-I274)/I274*100))))</f>
        <v/>
      </c>
      <c r="K275" s="211" t="str">
        <f>IF(I275=Liste!$L$39,Liste!$L$41,IF(I275=Liste!$L$40,Liste!$L$42,IF(AND(I275&gt;10,I275&lt;&gt;""),Liste!$L$43,Liste!$L$4)))</f>
        <v>OK</v>
      </c>
      <c r="L275" s="208"/>
    </row>
    <row r="276" spans="1:12" x14ac:dyDescent="0.4">
      <c r="A276" s="281" t="s">
        <v>3873</v>
      </c>
      <c r="L276" s="208"/>
    </row>
    <row r="277" spans="1:12" x14ac:dyDescent="0.4">
      <c r="A277" s="281" t="s">
        <v>3873</v>
      </c>
      <c r="B277" s="270" t="str">
        <f>"17."&amp;RIGHT(B275,LEN(B275)-3)+1</f>
        <v>17.160</v>
      </c>
      <c r="E277" s="42" t="s">
        <v>3981</v>
      </c>
      <c r="F277" s="42" t="s">
        <v>3884</v>
      </c>
      <c r="G277" s="256" t="s">
        <v>3956</v>
      </c>
      <c r="H277" s="256">
        <v>2020</v>
      </c>
      <c r="I277" s="211">
        <f>SUM('II Leitungen und Leitungsab.'!$X$8:$X$1048576)</f>
        <v>0</v>
      </c>
      <c r="L277" s="208"/>
    </row>
    <row r="278" spans="1:12" x14ac:dyDescent="0.4">
      <c r="A278" s="281" t="s">
        <v>3873</v>
      </c>
      <c r="B278" s="270" t="str">
        <f>"17."&amp;RIGHT(B277,LEN(B277)-3)+1</f>
        <v>17.161</v>
      </c>
      <c r="E278" s="42" t="s">
        <v>3981</v>
      </c>
      <c r="F278" s="42" t="s">
        <v>3884</v>
      </c>
      <c r="G278" s="256" t="s">
        <v>3956</v>
      </c>
      <c r="H278" s="256">
        <v>2015</v>
      </c>
      <c r="I278" s="211">
        <f>Altdaten!$G$10</f>
        <v>0</v>
      </c>
      <c r="L278" s="208"/>
    </row>
    <row r="279" spans="1:12" x14ac:dyDescent="0.4">
      <c r="A279" s="281" t="s">
        <v>3873</v>
      </c>
      <c r="B279" s="270" t="str">
        <f>"17."&amp;RIGHT(B278,LEN(B278)-3)+1</f>
        <v>17.162</v>
      </c>
      <c r="E279" s="146" t="s">
        <v>3925</v>
      </c>
      <c r="F279" s="42" t="s">
        <v>3884</v>
      </c>
      <c r="G279" s="256" t="s">
        <v>3909</v>
      </c>
      <c r="I279" s="277" t="str">
        <f>IF(AND(I277=0,I278=0),"",IF(AND(I277=0,I278&lt;&gt;0),Liste!$L$39,IF(AND(I277&lt;&gt;0,I278=0),Liste!$L$40,ABS((I277-I278)/I278*100))))</f>
        <v/>
      </c>
      <c r="K279" s="211" t="str">
        <f>IF(I279=Liste!$L$39,Liste!$L$41,IF(I279=Liste!$L$40,Liste!$L$42,IF(AND(I279&gt;10,I279&lt;&gt;""),Liste!$L$43,Liste!$L$4)))</f>
        <v>OK</v>
      </c>
      <c r="L279" s="208"/>
    </row>
    <row r="280" spans="1:12" x14ac:dyDescent="0.4">
      <c r="A280" s="281" t="s">
        <v>3873</v>
      </c>
      <c r="L280" s="208"/>
    </row>
    <row r="281" spans="1:12" x14ac:dyDescent="0.4">
      <c r="A281" s="281" t="s">
        <v>3873</v>
      </c>
      <c r="B281" s="270" t="str">
        <f>"17."&amp;RIGHT(B279,LEN(B279)-3)+1</f>
        <v>17.163</v>
      </c>
      <c r="E281" s="42" t="s">
        <v>3982</v>
      </c>
      <c r="F281" s="211" t="str">
        <f>Liste!$A$2</f>
        <v>HD 4 (&gt; 70 bar(g))</v>
      </c>
      <c r="G281" s="256" t="s">
        <v>3956</v>
      </c>
      <c r="H281" s="256">
        <v>2020</v>
      </c>
      <c r="I281" s="211">
        <f>SUMIFS('II Leitungen und Leitungsab.'!$X$8:$X$1048576,'II Leitungen und Leitungsab.'!$AN$8:$AN$1048576,Konsistenzprüfung!F281,'II Leitungen und Leitungsab.'!$AH$8:$AH$1048576,Liste!$E$3)</f>
        <v>0</v>
      </c>
      <c r="L281" s="208"/>
    </row>
    <row r="282" spans="1:12" x14ac:dyDescent="0.4">
      <c r="A282" s="281" t="s">
        <v>3873</v>
      </c>
      <c r="B282" s="270" t="str">
        <f>"17."&amp;RIGHT(B281,LEN(B281)-3)+1</f>
        <v>17.164</v>
      </c>
      <c r="E282" s="42" t="s">
        <v>3982</v>
      </c>
      <c r="F282" s="211" t="str">
        <f>Liste!$A$2</f>
        <v>HD 4 (&gt; 70 bar(g))</v>
      </c>
      <c r="G282" s="256" t="s">
        <v>3956</v>
      </c>
      <c r="H282" s="256">
        <v>2015</v>
      </c>
      <c r="I282" s="211">
        <f>Altdaten!$G$11</f>
        <v>0</v>
      </c>
      <c r="L282" s="208"/>
    </row>
    <row r="283" spans="1:12" x14ac:dyDescent="0.4">
      <c r="A283" s="281" t="s">
        <v>3873</v>
      </c>
      <c r="B283" s="270" t="str">
        <f>"17."&amp;RIGHT(B282,LEN(B282)-3)+1</f>
        <v>17.165</v>
      </c>
      <c r="E283" s="146" t="s">
        <v>3925</v>
      </c>
      <c r="F283" s="211" t="str">
        <f>Liste!$A$2</f>
        <v>HD 4 (&gt; 70 bar(g))</v>
      </c>
      <c r="G283" s="256" t="s">
        <v>3909</v>
      </c>
      <c r="I283" s="277" t="str">
        <f>IF(AND(I281=0,I282=0),"",IF(AND(I281=0,I282&lt;&gt;0),Liste!$L$39,IF(AND(I281&lt;&gt;0,I282=0),Liste!$L$40,ABS((I281-I282)/I282*100))))</f>
        <v/>
      </c>
      <c r="K283" s="211" t="str">
        <f>IF(I283=Liste!$L$39,Liste!$L$41,IF(I283=Liste!$L$40,Liste!$L$42,IF(AND(I283&gt;10,I283&lt;&gt;""),Liste!$L$43,Liste!$L$4)))</f>
        <v>OK</v>
      </c>
      <c r="L283" s="208"/>
    </row>
    <row r="284" spans="1:12" x14ac:dyDescent="0.4">
      <c r="A284" s="281" t="s">
        <v>3873</v>
      </c>
      <c r="L284" s="208"/>
    </row>
    <row r="285" spans="1:12" x14ac:dyDescent="0.4">
      <c r="A285" s="281" t="s">
        <v>3873</v>
      </c>
      <c r="B285" s="270" t="str">
        <f>"17."&amp;RIGHT(B283,LEN(B283)-3)+1</f>
        <v>17.166</v>
      </c>
      <c r="E285" s="42" t="s">
        <v>3982</v>
      </c>
      <c r="F285" s="211" t="str">
        <f>Liste!$A$3</f>
        <v>HD 3 (&gt; 16 bar(g) und ≤ 70 bar(g))</v>
      </c>
      <c r="G285" s="256" t="s">
        <v>3956</v>
      </c>
      <c r="H285" s="256">
        <v>2020</v>
      </c>
      <c r="I285" s="211">
        <f>SUMIFS('II Leitungen und Leitungsab.'!$X$8:$X$1048576,'II Leitungen und Leitungsab.'!$AN$8:$AN$1048576,Konsistenzprüfung!F285,'II Leitungen und Leitungsab.'!$AH$8:$AH$1048576,Liste!$E$3)</f>
        <v>0</v>
      </c>
      <c r="L285" s="208"/>
    </row>
    <row r="286" spans="1:12" x14ac:dyDescent="0.4">
      <c r="A286" s="281" t="s">
        <v>3873</v>
      </c>
      <c r="B286" s="270" t="str">
        <f>"17."&amp;RIGHT(B285,LEN(B285)-3)+1</f>
        <v>17.167</v>
      </c>
      <c r="E286" s="42" t="s">
        <v>3982</v>
      </c>
      <c r="F286" s="211" t="str">
        <f>Liste!$A$3</f>
        <v>HD 3 (&gt; 16 bar(g) und ≤ 70 bar(g))</v>
      </c>
      <c r="G286" s="256" t="s">
        <v>3956</v>
      </c>
      <c r="H286" s="256">
        <v>2015</v>
      </c>
      <c r="I286" s="211">
        <f>Altdaten!$G$12</f>
        <v>0</v>
      </c>
      <c r="L286" s="208"/>
    </row>
    <row r="287" spans="1:12" x14ac:dyDescent="0.4">
      <c r="A287" s="281" t="s">
        <v>3873</v>
      </c>
      <c r="B287" s="270" t="str">
        <f>"17."&amp;RIGHT(B286,LEN(B286)-3)+1</f>
        <v>17.168</v>
      </c>
      <c r="E287" s="146" t="s">
        <v>3925</v>
      </c>
      <c r="F287" s="211" t="str">
        <f>Liste!$A$3</f>
        <v>HD 3 (&gt; 16 bar(g) und ≤ 70 bar(g))</v>
      </c>
      <c r="G287" s="256" t="s">
        <v>3909</v>
      </c>
      <c r="I287" s="277" t="str">
        <f>IF(AND(I285=0,I286=0),"",IF(AND(I285=0,I286&lt;&gt;0),Liste!$L$39,IF(AND(I285&lt;&gt;0,I286=0),Liste!$L$40,ABS((I285-I286)/I286*100))))</f>
        <v/>
      </c>
      <c r="K287" s="211" t="str">
        <f>IF(I287=Liste!$L$39,Liste!$L$41,IF(I287=Liste!$L$40,Liste!$L$42,IF(AND(I287&gt;10,I287&lt;&gt;""),Liste!$L$43,Liste!$L$4)))</f>
        <v>OK</v>
      </c>
      <c r="L287" s="208"/>
    </row>
    <row r="288" spans="1:12" x14ac:dyDescent="0.4">
      <c r="A288" s="281" t="s">
        <v>3873</v>
      </c>
      <c r="L288" s="208"/>
    </row>
    <row r="289" spans="1:12" x14ac:dyDescent="0.4">
      <c r="A289" s="281" t="s">
        <v>3873</v>
      </c>
      <c r="B289" s="270" t="str">
        <f>"17."&amp;RIGHT(B287,LEN(B287)-3)+1</f>
        <v>17.169</v>
      </c>
      <c r="E289" s="42" t="s">
        <v>3982</v>
      </c>
      <c r="F289" s="211" t="str">
        <f>Liste!$A$4</f>
        <v>HD 2 (&gt; 5 bar(g) und ≤ 16 bar(g))</v>
      </c>
      <c r="G289" s="256" t="s">
        <v>3956</v>
      </c>
      <c r="H289" s="256">
        <v>2020</v>
      </c>
      <c r="I289" s="211">
        <f>SUMIFS('II Leitungen und Leitungsab.'!$X$8:$X$1048576,'II Leitungen und Leitungsab.'!$AN$8:$AN$1048576,Konsistenzprüfung!F289,'II Leitungen und Leitungsab.'!$AH$8:$AH$1048576,Liste!$E$3)</f>
        <v>0</v>
      </c>
      <c r="L289" s="208"/>
    </row>
    <row r="290" spans="1:12" x14ac:dyDescent="0.4">
      <c r="A290" s="281" t="s">
        <v>3873</v>
      </c>
      <c r="B290" s="270" t="str">
        <f>"17."&amp;RIGHT(B289,LEN(B289)-3)+1</f>
        <v>17.170</v>
      </c>
      <c r="E290" s="42" t="s">
        <v>3982</v>
      </c>
      <c r="F290" s="211" t="str">
        <f>Liste!$A$4</f>
        <v>HD 2 (&gt; 5 bar(g) und ≤ 16 bar(g))</v>
      </c>
      <c r="G290" s="256" t="s">
        <v>3956</v>
      </c>
      <c r="H290" s="256">
        <v>2015</v>
      </c>
      <c r="I290" s="211">
        <f>Altdaten!$G$13</f>
        <v>0</v>
      </c>
      <c r="L290" s="208"/>
    </row>
    <row r="291" spans="1:12" x14ac:dyDescent="0.4">
      <c r="A291" s="281" t="s">
        <v>3873</v>
      </c>
      <c r="B291" s="270" t="str">
        <f>"17."&amp;RIGHT(B290,LEN(B290)-3)+1</f>
        <v>17.171</v>
      </c>
      <c r="E291" s="146" t="s">
        <v>3925</v>
      </c>
      <c r="F291" s="211" t="str">
        <f>Liste!$A$4</f>
        <v>HD 2 (&gt; 5 bar(g) und ≤ 16 bar(g))</v>
      </c>
      <c r="G291" s="256" t="s">
        <v>3909</v>
      </c>
      <c r="I291" s="277" t="str">
        <f>IF(AND(I289=0,I290=0),"",IF(AND(I289=0,I290&lt;&gt;0),Liste!$L$39,IF(AND(I289&lt;&gt;0,I290=0),Liste!$L$40,ABS((I289-I290)/I290*100))))</f>
        <v/>
      </c>
      <c r="K291" s="211" t="str">
        <f>IF(I291=Liste!$L$39,Liste!$L$41,IF(I291=Liste!$L$40,Liste!$L$42,IF(AND(I291&gt;10,I291&lt;&gt;""),Liste!$L$43,Liste!$L$4)))</f>
        <v>OK</v>
      </c>
      <c r="L291" s="208"/>
    </row>
    <row r="292" spans="1:12" x14ac:dyDescent="0.4">
      <c r="A292" s="281" t="s">
        <v>3873</v>
      </c>
      <c r="L292" s="208"/>
    </row>
    <row r="293" spans="1:12" x14ac:dyDescent="0.4">
      <c r="A293" s="281" t="s">
        <v>3873</v>
      </c>
      <c r="B293" s="270" t="str">
        <f>"17."&amp;RIGHT(B291,LEN(B291)-3)+1</f>
        <v>17.172</v>
      </c>
      <c r="E293" s="42" t="s">
        <v>3982</v>
      </c>
      <c r="F293" s="211" t="str">
        <f>Liste!$A$5</f>
        <v>HD 1 (&gt; 1 bar(g) und ≤ 5 bar(g))</v>
      </c>
      <c r="G293" s="256" t="s">
        <v>3956</v>
      </c>
      <c r="H293" s="256">
        <v>2020</v>
      </c>
      <c r="I293" s="211">
        <f>SUMIFS('II Leitungen und Leitungsab.'!$X$8:$X$1048576,'II Leitungen und Leitungsab.'!$AN$8:$AN$1048576,Konsistenzprüfung!F293,'II Leitungen und Leitungsab.'!$AH$8:$AH$1048576,Liste!$E$3)</f>
        <v>0</v>
      </c>
      <c r="L293" s="208"/>
    </row>
    <row r="294" spans="1:12" x14ac:dyDescent="0.4">
      <c r="A294" s="281" t="s">
        <v>3873</v>
      </c>
      <c r="B294" s="270" t="str">
        <f>"17."&amp;RIGHT(B293,LEN(B293)-3)+1</f>
        <v>17.173</v>
      </c>
      <c r="E294" s="42" t="s">
        <v>3982</v>
      </c>
      <c r="F294" s="211" t="str">
        <f>Liste!$A$5</f>
        <v>HD 1 (&gt; 1 bar(g) und ≤ 5 bar(g))</v>
      </c>
      <c r="G294" s="256" t="s">
        <v>3956</v>
      </c>
      <c r="H294" s="256">
        <v>2015</v>
      </c>
      <c r="I294" s="211">
        <f>Altdaten!$G$14</f>
        <v>0</v>
      </c>
      <c r="L294" s="208"/>
    </row>
    <row r="295" spans="1:12" x14ac:dyDescent="0.4">
      <c r="A295" s="281" t="s">
        <v>3873</v>
      </c>
      <c r="B295" s="270" t="str">
        <f>"17."&amp;RIGHT(B294,LEN(B294)-3)+1</f>
        <v>17.174</v>
      </c>
      <c r="E295" s="146" t="s">
        <v>3925</v>
      </c>
      <c r="F295" s="211" t="str">
        <f>Liste!$A$5</f>
        <v>HD 1 (&gt; 1 bar(g) und ≤ 5 bar(g))</v>
      </c>
      <c r="G295" s="256" t="s">
        <v>3909</v>
      </c>
      <c r="I295" s="277" t="str">
        <f>IF(AND(I293=0,I294=0),"",IF(AND(I293=0,I294&lt;&gt;0),Liste!$L$39,IF(AND(I293&lt;&gt;0,I294=0),Liste!$L$40,ABS((I293-I294)/I294*100))))</f>
        <v/>
      </c>
      <c r="K295" s="211" t="str">
        <f>IF(I295=Liste!$L$39,Liste!$L$41,IF(I295=Liste!$L$40,Liste!$L$42,IF(AND(I295&gt;10,I295&lt;&gt;""),Liste!$L$43,Liste!$L$4)))</f>
        <v>OK</v>
      </c>
      <c r="L295" s="208"/>
    </row>
    <row r="296" spans="1:12" x14ac:dyDescent="0.4">
      <c r="A296" s="281" t="s">
        <v>3873</v>
      </c>
      <c r="L296" s="208"/>
    </row>
    <row r="297" spans="1:12" x14ac:dyDescent="0.4">
      <c r="A297" s="281" t="s">
        <v>3873</v>
      </c>
      <c r="B297" s="270" t="str">
        <f>"17."&amp;RIGHT(B295,LEN(B295)-3)+1</f>
        <v>17.175</v>
      </c>
      <c r="E297" s="42" t="s">
        <v>3982</v>
      </c>
      <c r="F297" s="211" t="str">
        <f>Liste!$A$6</f>
        <v>MD (&gt; 0,1 bar(g) und ≤ 1 bar(g))</v>
      </c>
      <c r="G297" s="256" t="s">
        <v>3956</v>
      </c>
      <c r="H297" s="256">
        <v>2020</v>
      </c>
      <c r="I297" s="211">
        <f>SUMIFS('II Leitungen und Leitungsab.'!$X$8:$X$1048576,'II Leitungen und Leitungsab.'!$AN$8:$AN$1048576,Konsistenzprüfung!F297,'II Leitungen und Leitungsab.'!$AH$8:$AH$1048576,Liste!$E$3)</f>
        <v>0</v>
      </c>
      <c r="L297" s="208"/>
    </row>
    <row r="298" spans="1:12" x14ac:dyDescent="0.4">
      <c r="A298" s="281" t="s">
        <v>3873</v>
      </c>
      <c r="B298" s="270" t="str">
        <f>"17."&amp;RIGHT(B297,LEN(B297)-3)+1</f>
        <v>17.176</v>
      </c>
      <c r="E298" s="42" t="s">
        <v>3982</v>
      </c>
      <c r="F298" s="211" t="str">
        <f>Liste!$A$6</f>
        <v>MD (&gt; 0,1 bar(g) und ≤ 1 bar(g))</v>
      </c>
      <c r="G298" s="256" t="s">
        <v>3956</v>
      </c>
      <c r="H298" s="256">
        <v>2015</v>
      </c>
      <c r="I298" s="211">
        <f>Altdaten!$G$15</f>
        <v>0</v>
      </c>
      <c r="L298" s="208"/>
    </row>
    <row r="299" spans="1:12" x14ac:dyDescent="0.4">
      <c r="A299" s="281" t="s">
        <v>3873</v>
      </c>
      <c r="B299" s="270" t="str">
        <f>"17."&amp;RIGHT(B298,LEN(B298)-3)+1</f>
        <v>17.177</v>
      </c>
      <c r="E299" s="146" t="s">
        <v>3925</v>
      </c>
      <c r="F299" s="211" t="str">
        <f>Liste!$A$6</f>
        <v>MD (&gt; 0,1 bar(g) und ≤ 1 bar(g))</v>
      </c>
      <c r="G299" s="256" t="s">
        <v>3909</v>
      </c>
      <c r="I299" s="277" t="str">
        <f>IF(AND(I297=0,I298=0),"",IF(AND(I297=0,I298&lt;&gt;0),Liste!$L$39,IF(AND(I297&lt;&gt;0,I298=0),Liste!$L$40,ABS((I297-I298)/I298*100))))</f>
        <v/>
      </c>
      <c r="K299" s="211" t="str">
        <f>IF(I299=Liste!$L$39,Liste!$L$41,IF(I299=Liste!$L$40,Liste!$L$42,IF(AND(I299&gt;10,I299&lt;&gt;""),Liste!$L$43,Liste!$L$4)))</f>
        <v>OK</v>
      </c>
      <c r="L299" s="208"/>
    </row>
    <row r="300" spans="1:12" x14ac:dyDescent="0.4">
      <c r="A300" s="281" t="s">
        <v>3873</v>
      </c>
      <c r="L300" s="208"/>
    </row>
    <row r="301" spans="1:12" x14ac:dyDescent="0.4">
      <c r="A301" s="281" t="s">
        <v>3873</v>
      </c>
      <c r="B301" s="270" t="str">
        <f>"17."&amp;RIGHT(B299,LEN(B299)-3)+1</f>
        <v>17.178</v>
      </c>
      <c r="E301" s="42" t="s">
        <v>3982</v>
      </c>
      <c r="F301" s="211" t="str">
        <f>Liste!$A$7</f>
        <v>ND (≤ 0,1 bar(g))</v>
      </c>
      <c r="G301" s="256" t="s">
        <v>3956</v>
      </c>
      <c r="H301" s="256">
        <v>2020</v>
      </c>
      <c r="I301" s="211">
        <f>SUMIFS('II Leitungen und Leitungsab.'!$X$8:$X$1048576,'II Leitungen und Leitungsab.'!$AN$8:$AN$1048576,Konsistenzprüfung!F301,'II Leitungen und Leitungsab.'!$AH$8:$AH$1048576,Liste!$E$3)</f>
        <v>0</v>
      </c>
      <c r="L301" s="208"/>
    </row>
    <row r="302" spans="1:12" x14ac:dyDescent="0.4">
      <c r="A302" s="281" t="s">
        <v>3873</v>
      </c>
      <c r="B302" s="270" t="str">
        <f>"17."&amp;RIGHT(B301,LEN(B301)-3)+1</f>
        <v>17.179</v>
      </c>
      <c r="E302" s="42" t="s">
        <v>3982</v>
      </c>
      <c r="F302" s="211" t="str">
        <f>Liste!$A$7</f>
        <v>ND (≤ 0,1 bar(g))</v>
      </c>
      <c r="G302" s="256" t="s">
        <v>3956</v>
      </c>
      <c r="H302" s="256">
        <v>2015</v>
      </c>
      <c r="I302" s="211">
        <f>Altdaten!$G$16</f>
        <v>0</v>
      </c>
      <c r="L302" s="208"/>
    </row>
    <row r="303" spans="1:12" x14ac:dyDescent="0.4">
      <c r="A303" s="281" t="s">
        <v>3873</v>
      </c>
      <c r="B303" s="270" t="str">
        <f>"17."&amp;RIGHT(B302,LEN(B302)-3)+1</f>
        <v>17.180</v>
      </c>
      <c r="E303" s="146" t="s">
        <v>3925</v>
      </c>
      <c r="F303" s="211" t="str">
        <f>Liste!$A$7</f>
        <v>ND (≤ 0,1 bar(g))</v>
      </c>
      <c r="G303" s="256" t="s">
        <v>3909</v>
      </c>
      <c r="I303" s="277" t="str">
        <f>IF(AND(I301=0,I302=0),"",IF(AND(I301=0,I302&lt;&gt;0),Liste!$L$39,IF(AND(I301&lt;&gt;0,I302=0),Liste!$L$40,ABS((I301-I302)/I302*100))))</f>
        <v/>
      </c>
      <c r="K303" s="211" t="str">
        <f>IF(I303=Liste!$L$39,Liste!$L$41,IF(I303=Liste!$L$40,Liste!$L$42,IF(AND(I303&gt;10,I303&lt;&gt;""),Liste!$L$43,Liste!$L$4)))</f>
        <v>OK</v>
      </c>
      <c r="L303" s="208"/>
    </row>
    <row r="304" spans="1:12" x14ac:dyDescent="0.4">
      <c r="A304" s="281" t="s">
        <v>3873</v>
      </c>
      <c r="L304" s="208"/>
    </row>
    <row r="305" spans="1:12" x14ac:dyDescent="0.4">
      <c r="A305" s="281" t="s">
        <v>3873</v>
      </c>
      <c r="B305" s="270" t="str">
        <f>"17."&amp;RIGHT(B303,LEN(B303)-3)+1</f>
        <v>17.181</v>
      </c>
      <c r="E305" s="42" t="s">
        <v>3983</v>
      </c>
      <c r="F305" s="42" t="s">
        <v>3884</v>
      </c>
      <c r="G305" s="256" t="s">
        <v>3956</v>
      </c>
      <c r="H305" s="256">
        <v>2020</v>
      </c>
      <c r="I305" s="211">
        <f>SUMIFS('II Leitungen und Leitungsab.'!$X$8:$X$1048576,'II Leitungen und Leitungsab.'!$AH$8:$AH$1048576,Liste!$E$3)</f>
        <v>0</v>
      </c>
      <c r="L305" s="208"/>
    </row>
    <row r="306" spans="1:12" x14ac:dyDescent="0.4">
      <c r="A306" s="281" t="s">
        <v>3873</v>
      </c>
      <c r="B306" s="270" t="str">
        <f>"17."&amp;RIGHT(B305,LEN(B305)-3)+1</f>
        <v>17.182</v>
      </c>
      <c r="E306" s="42" t="s">
        <v>3983</v>
      </c>
      <c r="F306" s="42" t="s">
        <v>3884</v>
      </c>
      <c r="G306" s="256" t="s">
        <v>3956</v>
      </c>
      <c r="H306" s="256">
        <v>2015</v>
      </c>
      <c r="I306" s="211">
        <f>Altdaten!$G$17</f>
        <v>0</v>
      </c>
      <c r="L306" s="208"/>
    </row>
    <row r="307" spans="1:12" x14ac:dyDescent="0.4">
      <c r="A307" s="281" t="s">
        <v>3873</v>
      </c>
      <c r="B307" s="270" t="str">
        <f>"17."&amp;RIGHT(B306,LEN(B306)-3)+1</f>
        <v>17.183</v>
      </c>
      <c r="E307" s="146" t="s">
        <v>3925</v>
      </c>
      <c r="F307" s="42" t="s">
        <v>3884</v>
      </c>
      <c r="G307" s="256" t="s">
        <v>3909</v>
      </c>
      <c r="I307" s="277" t="str">
        <f>IF(AND(I305=0,I306=0),"",IF(AND(I305=0,I306&lt;&gt;0),Liste!$L$39,IF(AND(I305&lt;&gt;0,I306=0),Liste!$L$40,ABS((I305-I306)/I306*100))))</f>
        <v/>
      </c>
      <c r="K307" s="211" t="str">
        <f>IF(I307=Liste!$L$39,Liste!$L$41,IF(I307=Liste!$L$40,Liste!$L$42,IF(AND(I307&gt;10,I307&lt;&gt;""),Liste!$L$43,Liste!$L$4)))</f>
        <v>OK</v>
      </c>
      <c r="L307" s="208"/>
    </row>
    <row r="308" spans="1:12" x14ac:dyDescent="0.4">
      <c r="A308" s="281" t="s">
        <v>3873</v>
      </c>
      <c r="L308" s="208"/>
    </row>
    <row r="309" spans="1:12" x14ac:dyDescent="0.4">
      <c r="A309" s="281" t="s">
        <v>3873</v>
      </c>
      <c r="B309" s="270" t="str">
        <f>"17."&amp;RIGHT(B307,LEN(B307)-3)+1</f>
        <v>17.184</v>
      </c>
      <c r="E309" s="42" t="s">
        <v>3957</v>
      </c>
      <c r="F309" s="211" t="str">
        <f>Liste!$A$2</f>
        <v>HD 4 (&gt; 70 bar(g))</v>
      </c>
      <c r="G309" s="279" t="s">
        <v>3959</v>
      </c>
      <c r="H309" s="256">
        <v>2020</v>
      </c>
      <c r="I309" s="211">
        <f>SUMIFS('II Leitungen und Leitungsab.'!$Z$8:$Z$1048576,'II Leitungen und Leitungsab.'!$AN$8:$AN$1048576,Konsistenzprüfung!F309)</f>
        <v>0</v>
      </c>
      <c r="L309" s="208"/>
    </row>
    <row r="310" spans="1:12" x14ac:dyDescent="0.4">
      <c r="A310" s="281" t="s">
        <v>3873</v>
      </c>
      <c r="B310" s="270" t="str">
        <f>"17."&amp;RIGHT(B309,LEN(B309)-3)+1</f>
        <v>17.185</v>
      </c>
      <c r="E310" s="42" t="s">
        <v>3957</v>
      </c>
      <c r="F310" s="211" t="str">
        <f>Liste!$A$2</f>
        <v>HD 4 (&gt; 70 bar(g))</v>
      </c>
      <c r="G310" s="279" t="s">
        <v>3959</v>
      </c>
      <c r="H310" s="256">
        <v>2015</v>
      </c>
      <c r="I310" s="211">
        <f>Altdaten!$G$18</f>
        <v>0</v>
      </c>
      <c r="L310" s="208"/>
    </row>
    <row r="311" spans="1:12" x14ac:dyDescent="0.4">
      <c r="A311" s="281" t="s">
        <v>3873</v>
      </c>
      <c r="B311" s="270" t="str">
        <f>"17."&amp;RIGHT(B310,LEN(B310)-3)+1</f>
        <v>17.186</v>
      </c>
      <c r="E311" s="146" t="s">
        <v>3925</v>
      </c>
      <c r="F311" s="211" t="str">
        <f>Liste!$A$2</f>
        <v>HD 4 (&gt; 70 bar(g))</v>
      </c>
      <c r="G311" s="256" t="s">
        <v>3909</v>
      </c>
      <c r="I311" s="277" t="str">
        <f>IF(AND(I309=0,I310=0),"",IF(AND(I309=0,I310&lt;&gt;0),Liste!$L$39,IF(AND(I309&lt;&gt;0,I310=0),Liste!$L$40,ABS((I309-I310)/I310*100))))</f>
        <v/>
      </c>
      <c r="K311" s="211" t="str">
        <f>IF(I311=Liste!$L$39,Liste!$L$41,IF(I311=Liste!$L$40,Liste!$L$42,IF(AND(I311&gt;10,I311&lt;&gt;""),Liste!$L$43,Liste!$L$4)))</f>
        <v>OK</v>
      </c>
      <c r="L311" s="208"/>
    </row>
    <row r="312" spans="1:12" x14ac:dyDescent="0.4">
      <c r="A312" s="281" t="s">
        <v>3873</v>
      </c>
      <c r="L312" s="208"/>
    </row>
    <row r="313" spans="1:12" x14ac:dyDescent="0.4">
      <c r="A313" s="281" t="s">
        <v>3873</v>
      </c>
      <c r="B313" s="270" t="str">
        <f>"17."&amp;RIGHT(B311,LEN(B311)-3)+1</f>
        <v>17.187</v>
      </c>
      <c r="E313" s="42" t="s">
        <v>3957</v>
      </c>
      <c r="F313" s="211" t="str">
        <f>Liste!$A$3</f>
        <v>HD 3 (&gt; 16 bar(g) und ≤ 70 bar(g))</v>
      </c>
      <c r="G313" s="279" t="s">
        <v>3959</v>
      </c>
      <c r="H313" s="256">
        <v>2020</v>
      </c>
      <c r="I313" s="211">
        <f>SUMIFS('II Leitungen und Leitungsab.'!$Z$8:$Z$1048576,'II Leitungen und Leitungsab.'!$AN$8:$AN$1048576,Konsistenzprüfung!F313)</f>
        <v>0</v>
      </c>
      <c r="L313" s="208"/>
    </row>
    <row r="314" spans="1:12" x14ac:dyDescent="0.4">
      <c r="A314" s="281" t="s">
        <v>3873</v>
      </c>
      <c r="B314" s="270" t="str">
        <f>"17."&amp;RIGHT(B313,LEN(B313)-3)+1</f>
        <v>17.188</v>
      </c>
      <c r="E314" s="42" t="s">
        <v>3957</v>
      </c>
      <c r="F314" s="211" t="str">
        <f>Liste!$A$3</f>
        <v>HD 3 (&gt; 16 bar(g) und ≤ 70 bar(g))</v>
      </c>
      <c r="G314" s="279" t="s">
        <v>3959</v>
      </c>
      <c r="H314" s="256">
        <v>2015</v>
      </c>
      <c r="I314" s="211">
        <f>Altdaten!$G$19</f>
        <v>0</v>
      </c>
      <c r="L314" s="208"/>
    </row>
    <row r="315" spans="1:12" x14ac:dyDescent="0.4">
      <c r="A315" s="281" t="s">
        <v>3873</v>
      </c>
      <c r="B315" s="270" t="str">
        <f>"17."&amp;RIGHT(B314,LEN(B314)-3)+1</f>
        <v>17.189</v>
      </c>
      <c r="E315" s="146" t="s">
        <v>3925</v>
      </c>
      <c r="F315" s="211" t="str">
        <f>Liste!$A$3</f>
        <v>HD 3 (&gt; 16 bar(g) und ≤ 70 bar(g))</v>
      </c>
      <c r="G315" s="256" t="s">
        <v>3909</v>
      </c>
      <c r="I315" s="277" t="str">
        <f>IF(AND(I313=0,I314=0),"",IF(AND(I313=0,I314&lt;&gt;0),Liste!$L$39,IF(AND(I313&lt;&gt;0,I314=0),Liste!$L$40,ABS((I313-I314)/I314*100))))</f>
        <v/>
      </c>
      <c r="K315" s="211" t="str">
        <f>IF(I315=Liste!$L$39,Liste!$L$41,IF(I315=Liste!$L$40,Liste!$L$42,IF(AND(I315&gt;10,I315&lt;&gt;""),Liste!$L$43,Liste!$L$4)))</f>
        <v>OK</v>
      </c>
      <c r="L315" s="208"/>
    </row>
    <row r="316" spans="1:12" x14ac:dyDescent="0.4">
      <c r="A316" s="281" t="s">
        <v>3873</v>
      </c>
      <c r="L316" s="208"/>
    </row>
    <row r="317" spans="1:12" x14ac:dyDescent="0.4">
      <c r="A317" s="281" t="s">
        <v>3873</v>
      </c>
      <c r="B317" s="270" t="str">
        <f>"17."&amp;RIGHT(B315,LEN(B315)-3)+1</f>
        <v>17.190</v>
      </c>
      <c r="E317" s="42" t="s">
        <v>3957</v>
      </c>
      <c r="F317" s="211" t="str">
        <f>Liste!$A$4</f>
        <v>HD 2 (&gt; 5 bar(g) und ≤ 16 bar(g))</v>
      </c>
      <c r="G317" s="279" t="s">
        <v>3959</v>
      </c>
      <c r="H317" s="256">
        <v>2020</v>
      </c>
      <c r="I317" s="211">
        <f>SUMIFS('II Leitungen und Leitungsab.'!$Z$8:$Z$1048576,'II Leitungen und Leitungsab.'!$AN$8:$AN$1048576,Konsistenzprüfung!F317)</f>
        <v>0</v>
      </c>
      <c r="L317" s="208"/>
    </row>
    <row r="318" spans="1:12" x14ac:dyDescent="0.4">
      <c r="A318" s="281" t="s">
        <v>3873</v>
      </c>
      <c r="B318" s="270" t="str">
        <f>"17."&amp;RIGHT(B317,LEN(B317)-3)+1</f>
        <v>17.191</v>
      </c>
      <c r="E318" s="42" t="s">
        <v>3957</v>
      </c>
      <c r="F318" s="211" t="str">
        <f>Liste!$A$4</f>
        <v>HD 2 (&gt; 5 bar(g) und ≤ 16 bar(g))</v>
      </c>
      <c r="G318" s="279" t="s">
        <v>3959</v>
      </c>
      <c r="H318" s="256">
        <v>2015</v>
      </c>
      <c r="I318" s="211">
        <f>Altdaten!$G$20</f>
        <v>0</v>
      </c>
      <c r="L318" s="208"/>
    </row>
    <row r="319" spans="1:12" x14ac:dyDescent="0.4">
      <c r="A319" s="281" t="s">
        <v>3873</v>
      </c>
      <c r="B319" s="270" t="str">
        <f>"17."&amp;RIGHT(B318,LEN(B318)-3)+1</f>
        <v>17.192</v>
      </c>
      <c r="E319" s="146" t="s">
        <v>3925</v>
      </c>
      <c r="F319" s="211" t="str">
        <f>Liste!$A$4</f>
        <v>HD 2 (&gt; 5 bar(g) und ≤ 16 bar(g))</v>
      </c>
      <c r="G319" s="256" t="s">
        <v>3909</v>
      </c>
      <c r="I319" s="277" t="str">
        <f>IF(AND(I317=0,I318=0),"",IF(AND(I317=0,I318&lt;&gt;0),Liste!$L$39,IF(AND(I317&lt;&gt;0,I318=0),Liste!$L$40,ABS((I317-I318)/I318*100))))</f>
        <v/>
      </c>
      <c r="K319" s="211" t="str">
        <f>IF(I319=Liste!$L$39,Liste!$L$41,IF(I319=Liste!$L$40,Liste!$L$42,IF(AND(I319&gt;10,I319&lt;&gt;""),Liste!$L$43,Liste!$L$4)))</f>
        <v>OK</v>
      </c>
      <c r="L319" s="208"/>
    </row>
    <row r="320" spans="1:12" x14ac:dyDescent="0.4">
      <c r="A320" s="281" t="s">
        <v>3873</v>
      </c>
      <c r="L320" s="208"/>
    </row>
    <row r="321" spans="1:12" x14ac:dyDescent="0.4">
      <c r="A321" s="281" t="s">
        <v>3873</v>
      </c>
      <c r="B321" s="270" t="str">
        <f>"17."&amp;RIGHT(B319,LEN(B319)-3)+1</f>
        <v>17.193</v>
      </c>
      <c r="E321" s="211" t="s">
        <v>3957</v>
      </c>
      <c r="F321" s="211" t="str">
        <f>Liste!$A$5</f>
        <v>HD 1 (&gt; 1 bar(g) und ≤ 5 bar(g))</v>
      </c>
      <c r="G321" s="279" t="s">
        <v>3959</v>
      </c>
      <c r="H321" s="256">
        <v>2020</v>
      </c>
      <c r="I321" s="211">
        <f>SUMIFS('II Leitungen und Leitungsab.'!$Z$8:$Z$1048576,'II Leitungen und Leitungsab.'!$AN$8:$AN$1048576,Konsistenzprüfung!F321)</f>
        <v>0</v>
      </c>
      <c r="L321" s="208"/>
    </row>
    <row r="322" spans="1:12" x14ac:dyDescent="0.4">
      <c r="A322" s="281" t="s">
        <v>3873</v>
      </c>
      <c r="B322" s="270" t="str">
        <f>"17."&amp;RIGHT(B321,LEN(B321)-3)+1</f>
        <v>17.194</v>
      </c>
      <c r="E322" s="211" t="s">
        <v>3957</v>
      </c>
      <c r="F322" s="211" t="str">
        <f>Liste!$A$5</f>
        <v>HD 1 (&gt; 1 bar(g) und ≤ 5 bar(g))</v>
      </c>
      <c r="G322" s="279" t="s">
        <v>3959</v>
      </c>
      <c r="H322" s="256">
        <v>2015</v>
      </c>
      <c r="I322" s="211">
        <f>Altdaten!$G$21</f>
        <v>0</v>
      </c>
      <c r="L322" s="208"/>
    </row>
    <row r="323" spans="1:12" x14ac:dyDescent="0.4">
      <c r="A323" s="281" t="s">
        <v>3873</v>
      </c>
      <c r="B323" s="270" t="str">
        <f>"17."&amp;RIGHT(B322,LEN(B322)-3)+1</f>
        <v>17.195</v>
      </c>
      <c r="E323" s="146" t="s">
        <v>3925</v>
      </c>
      <c r="F323" s="211" t="str">
        <f>Liste!$A$5</f>
        <v>HD 1 (&gt; 1 bar(g) und ≤ 5 bar(g))</v>
      </c>
      <c r="G323" s="256" t="s">
        <v>3909</v>
      </c>
      <c r="I323" s="277" t="str">
        <f>IF(AND(I321=0,I322=0),"",IF(AND(I321=0,I322&lt;&gt;0),Liste!$L$39,IF(AND(I321&lt;&gt;0,I322=0),Liste!$L$40,ABS((I321-I322)/I322*100))))</f>
        <v/>
      </c>
      <c r="K323" s="211" t="str">
        <f>IF(I323=Liste!$L$39,Liste!$L$41,IF(I323=Liste!$L$40,Liste!$L$42,IF(AND(I323&gt;10,I323&lt;&gt;""),Liste!$L$43,Liste!$L$4)))</f>
        <v>OK</v>
      </c>
      <c r="L323" s="208"/>
    </row>
    <row r="324" spans="1:12" x14ac:dyDescent="0.4">
      <c r="A324" s="281" t="s">
        <v>3873</v>
      </c>
      <c r="L324" s="208"/>
    </row>
    <row r="325" spans="1:12" x14ac:dyDescent="0.4">
      <c r="A325" s="281" t="s">
        <v>3873</v>
      </c>
      <c r="B325" s="270" t="str">
        <f>"17."&amp;RIGHT(B323,LEN(B323)-3)+1</f>
        <v>17.196</v>
      </c>
      <c r="E325" s="211" t="s">
        <v>3957</v>
      </c>
      <c r="F325" s="211" t="str">
        <f>Liste!$A$6</f>
        <v>MD (&gt; 0,1 bar(g) und ≤ 1 bar(g))</v>
      </c>
      <c r="G325" s="279" t="s">
        <v>3959</v>
      </c>
      <c r="H325" s="256">
        <v>2020</v>
      </c>
      <c r="I325" s="211">
        <f>SUMIFS('II Leitungen und Leitungsab.'!$Z$8:$Z$1048576,'II Leitungen und Leitungsab.'!$AN$8:$AN$1048576,Konsistenzprüfung!F325)</f>
        <v>0</v>
      </c>
      <c r="L325" s="208"/>
    </row>
    <row r="326" spans="1:12" x14ac:dyDescent="0.4">
      <c r="A326" s="281" t="s">
        <v>3873</v>
      </c>
      <c r="B326" s="270" t="str">
        <f>"17."&amp;RIGHT(B325,LEN(B325)-3)+1</f>
        <v>17.197</v>
      </c>
      <c r="E326" s="211" t="s">
        <v>3957</v>
      </c>
      <c r="F326" s="211" t="str">
        <f>Liste!$A$6</f>
        <v>MD (&gt; 0,1 bar(g) und ≤ 1 bar(g))</v>
      </c>
      <c r="G326" s="279" t="s">
        <v>3959</v>
      </c>
      <c r="H326" s="256">
        <v>2015</v>
      </c>
      <c r="I326" s="211">
        <f>Altdaten!$G$22</f>
        <v>0</v>
      </c>
      <c r="L326" s="208"/>
    </row>
    <row r="327" spans="1:12" x14ac:dyDescent="0.4">
      <c r="A327" s="281" t="s">
        <v>3873</v>
      </c>
      <c r="B327" s="270" t="str">
        <f>"17."&amp;RIGHT(B326,LEN(B326)-3)+1</f>
        <v>17.198</v>
      </c>
      <c r="E327" s="146" t="s">
        <v>3925</v>
      </c>
      <c r="F327" s="211" t="str">
        <f>Liste!$A$6</f>
        <v>MD (&gt; 0,1 bar(g) und ≤ 1 bar(g))</v>
      </c>
      <c r="G327" s="256" t="s">
        <v>3909</v>
      </c>
      <c r="I327" s="277" t="str">
        <f>IF(AND(I325=0,I326=0),"",IF(AND(I325=0,I326&lt;&gt;0),Liste!$L$39,IF(AND(I325&lt;&gt;0,I326=0),Liste!$L$40,ABS((I325-I326)/I326*100))))</f>
        <v/>
      </c>
      <c r="K327" s="211" t="str">
        <f>IF(I327=Liste!$L$39,Liste!$L$41,IF(I327=Liste!$L$40,Liste!$L$42,IF(AND(I327&gt;10,I327&lt;&gt;""),Liste!$L$43,Liste!$L$4)))</f>
        <v>OK</v>
      </c>
      <c r="L327" s="208"/>
    </row>
    <row r="328" spans="1:12" x14ac:dyDescent="0.4">
      <c r="A328" s="281" t="s">
        <v>3873</v>
      </c>
      <c r="L328" s="208"/>
    </row>
    <row r="329" spans="1:12" x14ac:dyDescent="0.4">
      <c r="A329" s="281" t="s">
        <v>3873</v>
      </c>
      <c r="B329" s="270" t="str">
        <f>"17."&amp;RIGHT(B327,LEN(B327)-3)+1</f>
        <v>17.199</v>
      </c>
      <c r="E329" s="211" t="s">
        <v>3957</v>
      </c>
      <c r="F329" s="211" t="str">
        <f>Liste!$A$7</f>
        <v>ND (≤ 0,1 bar(g))</v>
      </c>
      <c r="G329" s="279" t="s">
        <v>3959</v>
      </c>
      <c r="H329" s="256">
        <v>2020</v>
      </c>
      <c r="I329" s="211">
        <f>SUMIFS('II Leitungen und Leitungsab.'!$Z$8:$Z$1048576,'II Leitungen und Leitungsab.'!$AN$8:$AN$1048576,Konsistenzprüfung!F329)</f>
        <v>0</v>
      </c>
      <c r="L329" s="208"/>
    </row>
    <row r="330" spans="1:12" x14ac:dyDescent="0.4">
      <c r="A330" s="281" t="s">
        <v>3873</v>
      </c>
      <c r="B330" s="270" t="str">
        <f>"17."&amp;RIGHT(B329,LEN(B329)-3)+1</f>
        <v>17.200</v>
      </c>
      <c r="E330" s="211" t="s">
        <v>3957</v>
      </c>
      <c r="F330" s="211" t="str">
        <f>Liste!$A$7</f>
        <v>ND (≤ 0,1 bar(g))</v>
      </c>
      <c r="G330" s="279" t="s">
        <v>3959</v>
      </c>
      <c r="H330" s="256">
        <v>2015</v>
      </c>
      <c r="I330" s="211">
        <f>Altdaten!$G$23</f>
        <v>0</v>
      </c>
      <c r="L330" s="208"/>
    </row>
    <row r="331" spans="1:12" x14ac:dyDescent="0.4">
      <c r="A331" s="281" t="s">
        <v>3873</v>
      </c>
      <c r="B331" s="270" t="str">
        <f>"17."&amp;RIGHT(B330,LEN(B330)-3)+1</f>
        <v>17.201</v>
      </c>
      <c r="E331" s="146" t="s">
        <v>3925</v>
      </c>
      <c r="F331" s="211" t="str">
        <f>Liste!$A$7</f>
        <v>ND (≤ 0,1 bar(g))</v>
      </c>
      <c r="G331" s="256" t="s">
        <v>3909</v>
      </c>
      <c r="I331" s="277" t="str">
        <f>IF(AND(I329=0,I330=0),"",IF(AND(I329=0,I330&lt;&gt;0),Liste!$L$39,IF(AND(I329&lt;&gt;0,I330=0),Liste!$L$40,ABS((I329-I330)/I330*100))))</f>
        <v/>
      </c>
      <c r="K331" s="211" t="str">
        <f>IF(I331=Liste!$L$39,Liste!$L$41,IF(I331=Liste!$L$40,Liste!$L$42,IF(AND(I331&gt;10,I331&lt;&gt;""),Liste!$L$43,Liste!$L$4)))</f>
        <v>OK</v>
      </c>
      <c r="L331" s="208"/>
    </row>
    <row r="332" spans="1:12" x14ac:dyDescent="0.4">
      <c r="A332" s="281" t="s">
        <v>3873</v>
      </c>
      <c r="L332" s="208"/>
    </row>
    <row r="333" spans="1:12" x14ac:dyDescent="0.4">
      <c r="A333" s="281" t="s">
        <v>3873</v>
      </c>
      <c r="B333" s="270" t="str">
        <f>"17."&amp;RIGHT(B331,LEN(B331)-3)+1</f>
        <v>17.202</v>
      </c>
      <c r="E333" s="42" t="s">
        <v>3958</v>
      </c>
      <c r="F333" s="42" t="s">
        <v>3884</v>
      </c>
      <c r="G333" s="279" t="s">
        <v>3959</v>
      </c>
      <c r="H333" s="256">
        <v>2020</v>
      </c>
      <c r="I333" s="211">
        <f>SUM('II Leitungen und Leitungsab.'!$Z$8:$Z$1048576)</f>
        <v>0</v>
      </c>
      <c r="L333" s="208"/>
    </row>
    <row r="334" spans="1:12" x14ac:dyDescent="0.4">
      <c r="A334" s="281" t="s">
        <v>3873</v>
      </c>
      <c r="B334" s="270" t="str">
        <f>"17."&amp;RIGHT(B333,LEN(B333)-3)+1</f>
        <v>17.203</v>
      </c>
      <c r="E334" s="42" t="s">
        <v>3958</v>
      </c>
      <c r="F334" s="42" t="s">
        <v>3884</v>
      </c>
      <c r="G334" s="279" t="s">
        <v>3959</v>
      </c>
      <c r="H334" s="256">
        <v>2015</v>
      </c>
      <c r="I334" s="211">
        <f>Altdaten!$G$24</f>
        <v>0</v>
      </c>
      <c r="L334" s="208"/>
    </row>
    <row r="335" spans="1:12" x14ac:dyDescent="0.4">
      <c r="A335" s="281" t="s">
        <v>3873</v>
      </c>
      <c r="B335" s="270" t="str">
        <f>"17."&amp;RIGHT(B334,LEN(B334)-3)+1</f>
        <v>17.204</v>
      </c>
      <c r="E335" s="146" t="s">
        <v>3925</v>
      </c>
      <c r="F335" s="42" t="s">
        <v>3884</v>
      </c>
      <c r="G335" s="256" t="s">
        <v>3909</v>
      </c>
      <c r="I335" s="277" t="str">
        <f>IF(AND(I333=0,I334=0),"",IF(AND(I333=0,I334&lt;&gt;0),Liste!$L$39,IF(AND(I333&lt;&gt;0,I334=0),Liste!$L$40,ABS((I333-I334)/I334*100))))</f>
        <v/>
      </c>
      <c r="K335" s="211" t="str">
        <f>IF(I335=Liste!$L$39,Liste!$L$41,IF(I335=Liste!$L$40,Liste!$L$42,IF(AND(I335&gt;10,I335&lt;&gt;""),Liste!$L$43,Liste!$L$4)))</f>
        <v>OK</v>
      </c>
      <c r="L335" s="208"/>
    </row>
    <row r="336" spans="1:12" x14ac:dyDescent="0.4">
      <c r="A336" s="281" t="s">
        <v>3873</v>
      </c>
      <c r="L336" s="208"/>
    </row>
    <row r="337" spans="1:12" x14ac:dyDescent="0.4">
      <c r="A337" s="281" t="s">
        <v>3873</v>
      </c>
      <c r="B337" s="270" t="str">
        <f>"17."&amp;RIGHT(B335,LEN(B335)-3)+1</f>
        <v>17.205</v>
      </c>
      <c r="E337" s="42" t="s">
        <v>3978</v>
      </c>
      <c r="F337" s="211" t="str">
        <f>Liste!$A$2</f>
        <v>HD 4 (&gt; 70 bar(g))</v>
      </c>
      <c r="G337" s="279" t="s">
        <v>3959</v>
      </c>
      <c r="H337" s="256">
        <v>2020</v>
      </c>
      <c r="I337" s="211">
        <f>SUMIFS('II Leitungen und Leitungsab.'!$AR$8:$AR$1048576,'II Leitungen und Leitungsab.'!$AN$8:$AN$1048576,Konsistenzprüfung!F337)</f>
        <v>0</v>
      </c>
      <c r="L337" s="208"/>
    </row>
    <row r="338" spans="1:12" x14ac:dyDescent="0.4">
      <c r="A338" s="281" t="s">
        <v>3873</v>
      </c>
      <c r="B338" s="270" t="str">
        <f>"17."&amp;RIGHT(B337,LEN(B337)-3)+1</f>
        <v>17.206</v>
      </c>
      <c r="E338" s="42" t="s">
        <v>3978</v>
      </c>
      <c r="F338" s="211" t="str">
        <f>Liste!$A$2</f>
        <v>HD 4 (&gt; 70 bar(g))</v>
      </c>
      <c r="G338" s="279" t="s">
        <v>3959</v>
      </c>
      <c r="H338" s="256">
        <v>2015</v>
      </c>
      <c r="I338" s="211">
        <f>Altdaten!$G$25</f>
        <v>0</v>
      </c>
      <c r="L338" s="208"/>
    </row>
    <row r="339" spans="1:12" x14ac:dyDescent="0.4">
      <c r="A339" s="281" t="s">
        <v>3873</v>
      </c>
      <c r="B339" s="270" t="str">
        <f>"17."&amp;RIGHT(B338,LEN(B338)-3)+1</f>
        <v>17.207</v>
      </c>
      <c r="E339" s="146" t="s">
        <v>3925</v>
      </c>
      <c r="F339" s="211" t="str">
        <f>Liste!$A$2</f>
        <v>HD 4 (&gt; 70 bar(g))</v>
      </c>
      <c r="G339" s="256" t="s">
        <v>3909</v>
      </c>
      <c r="I339" s="277" t="str">
        <f>IF(AND(I337=0,I338=0),"",IF(AND(I337=0,I338&lt;&gt;0),Liste!$L$39,IF(AND(I337&lt;&gt;0,I338=0),Liste!$L$40,ABS((I337-I338)/I338*100))))</f>
        <v/>
      </c>
      <c r="K339" s="211" t="str">
        <f>IF(I339=Liste!$L$39,Liste!$L$41,IF(I339=Liste!$L$40,Liste!$L$42,IF(AND(I339&gt;10,I339&lt;&gt;""),Liste!$L$43,Liste!$L$4)))</f>
        <v>OK</v>
      </c>
      <c r="L339" s="208"/>
    </row>
    <row r="340" spans="1:12" x14ac:dyDescent="0.4">
      <c r="A340" s="281" t="s">
        <v>3873</v>
      </c>
      <c r="L340" s="208"/>
    </row>
    <row r="341" spans="1:12" x14ac:dyDescent="0.4">
      <c r="A341" s="281" t="s">
        <v>3873</v>
      </c>
      <c r="B341" s="270" t="str">
        <f>"17."&amp;RIGHT(B339,LEN(B339)-3)+1</f>
        <v>17.208</v>
      </c>
      <c r="E341" s="42" t="s">
        <v>3978</v>
      </c>
      <c r="F341" s="211" t="str">
        <f>Liste!$A$3</f>
        <v>HD 3 (&gt; 16 bar(g) und ≤ 70 bar(g))</v>
      </c>
      <c r="G341" s="279" t="s">
        <v>3959</v>
      </c>
      <c r="H341" s="256">
        <v>2020</v>
      </c>
      <c r="I341" s="211">
        <f>SUMIFS('II Leitungen und Leitungsab.'!$AR$8:$AR$1048576,'II Leitungen und Leitungsab.'!$AN$8:$AN$1048576,Konsistenzprüfung!F341)</f>
        <v>0</v>
      </c>
      <c r="L341" s="208"/>
    </row>
    <row r="342" spans="1:12" x14ac:dyDescent="0.4">
      <c r="A342" s="281" t="s">
        <v>3873</v>
      </c>
      <c r="B342" s="270" t="str">
        <f>"17."&amp;RIGHT(B341,LEN(B341)-3)+1</f>
        <v>17.209</v>
      </c>
      <c r="E342" s="42" t="s">
        <v>3978</v>
      </c>
      <c r="F342" s="211" t="str">
        <f>Liste!$A$3</f>
        <v>HD 3 (&gt; 16 bar(g) und ≤ 70 bar(g))</v>
      </c>
      <c r="G342" s="279" t="s">
        <v>3959</v>
      </c>
      <c r="H342" s="256">
        <v>2015</v>
      </c>
      <c r="I342" s="211">
        <f>Altdaten!$G$26</f>
        <v>0</v>
      </c>
      <c r="L342" s="208"/>
    </row>
    <row r="343" spans="1:12" x14ac:dyDescent="0.4">
      <c r="A343" s="281" t="s">
        <v>3873</v>
      </c>
      <c r="B343" s="270" t="str">
        <f>"17."&amp;RIGHT(B342,LEN(B342)-3)+1</f>
        <v>17.210</v>
      </c>
      <c r="E343" s="146" t="s">
        <v>3925</v>
      </c>
      <c r="F343" s="211" t="str">
        <f>Liste!$A$3</f>
        <v>HD 3 (&gt; 16 bar(g) und ≤ 70 bar(g))</v>
      </c>
      <c r="G343" s="256" t="s">
        <v>3909</v>
      </c>
      <c r="I343" s="277" t="str">
        <f>IF(AND(I341=0,I342=0),"",IF(AND(I341=0,I342&lt;&gt;0),Liste!$L$39,IF(AND(I341&lt;&gt;0,I342=0),Liste!$L$40,ABS((I341-I342)/I342*100))))</f>
        <v/>
      </c>
      <c r="K343" s="211" t="str">
        <f>IF(I343=Liste!$L$39,Liste!$L$41,IF(I343=Liste!$L$40,Liste!$L$42,IF(AND(I343&gt;10,I343&lt;&gt;""),Liste!$L$43,Liste!$L$4)))</f>
        <v>OK</v>
      </c>
      <c r="L343" s="208"/>
    </row>
    <row r="344" spans="1:12" x14ac:dyDescent="0.4">
      <c r="A344" s="281" t="s">
        <v>3873</v>
      </c>
      <c r="L344" s="208"/>
    </row>
    <row r="345" spans="1:12" x14ac:dyDescent="0.4">
      <c r="A345" s="281" t="s">
        <v>3873</v>
      </c>
      <c r="B345" s="270" t="str">
        <f>"17."&amp;RIGHT(B343,LEN(B343)-3)+1</f>
        <v>17.211</v>
      </c>
      <c r="E345" s="42" t="s">
        <v>3978</v>
      </c>
      <c r="F345" s="211" t="str">
        <f>Liste!$A$4</f>
        <v>HD 2 (&gt; 5 bar(g) und ≤ 16 bar(g))</v>
      </c>
      <c r="G345" s="279" t="s">
        <v>3959</v>
      </c>
      <c r="H345" s="256">
        <v>2020</v>
      </c>
      <c r="I345" s="211">
        <f>SUMIFS('II Leitungen und Leitungsab.'!$AR$8:$AR$1048576,'II Leitungen und Leitungsab.'!$AN$8:$AN$1048576,Konsistenzprüfung!F345)</f>
        <v>0</v>
      </c>
      <c r="L345" s="208"/>
    </row>
    <row r="346" spans="1:12" x14ac:dyDescent="0.4">
      <c r="A346" s="281" t="s">
        <v>3873</v>
      </c>
      <c r="B346" s="270" t="str">
        <f>"17."&amp;RIGHT(B345,LEN(B345)-3)+1</f>
        <v>17.212</v>
      </c>
      <c r="E346" s="42" t="s">
        <v>3978</v>
      </c>
      <c r="F346" s="211" t="str">
        <f>Liste!$A$4</f>
        <v>HD 2 (&gt; 5 bar(g) und ≤ 16 bar(g))</v>
      </c>
      <c r="G346" s="279" t="s">
        <v>3959</v>
      </c>
      <c r="H346" s="256">
        <v>2015</v>
      </c>
      <c r="I346" s="211">
        <f>Altdaten!$G$27</f>
        <v>0</v>
      </c>
      <c r="L346" s="208"/>
    </row>
    <row r="347" spans="1:12" x14ac:dyDescent="0.4">
      <c r="A347" s="281" t="s">
        <v>3873</v>
      </c>
      <c r="B347" s="270" t="str">
        <f>"17."&amp;RIGHT(B346,LEN(B346)-3)+1</f>
        <v>17.213</v>
      </c>
      <c r="E347" s="146" t="s">
        <v>3925</v>
      </c>
      <c r="F347" s="211" t="str">
        <f>Liste!$A$4</f>
        <v>HD 2 (&gt; 5 bar(g) und ≤ 16 bar(g))</v>
      </c>
      <c r="G347" s="256" t="s">
        <v>3909</v>
      </c>
      <c r="I347" s="277" t="str">
        <f>IF(AND(I345=0,I346=0),"",IF(AND(I345=0,I346&lt;&gt;0),Liste!$L$39,IF(AND(I345&lt;&gt;0,I346=0),Liste!$L$40,ABS((I345-I346)/I346*100))))</f>
        <v/>
      </c>
      <c r="K347" s="211" t="str">
        <f>IF(I347=Liste!$L$39,Liste!$L$41,IF(I347=Liste!$L$40,Liste!$L$42,IF(AND(I347&gt;10,I347&lt;&gt;""),Liste!$L$43,Liste!$L$4)))</f>
        <v>OK</v>
      </c>
      <c r="L347" s="208"/>
    </row>
    <row r="348" spans="1:12" x14ac:dyDescent="0.4">
      <c r="A348" s="281" t="s">
        <v>3873</v>
      </c>
      <c r="L348" s="208"/>
    </row>
    <row r="349" spans="1:12" x14ac:dyDescent="0.4">
      <c r="A349" s="281" t="s">
        <v>3873</v>
      </c>
      <c r="B349" s="270" t="str">
        <f>"17."&amp;RIGHT(B347,LEN(B347)-3)+1</f>
        <v>17.214</v>
      </c>
      <c r="E349" s="42" t="s">
        <v>3978</v>
      </c>
      <c r="F349" s="211" t="str">
        <f>Liste!$A$5</f>
        <v>HD 1 (&gt; 1 bar(g) und ≤ 5 bar(g))</v>
      </c>
      <c r="G349" s="279" t="s">
        <v>3959</v>
      </c>
      <c r="H349" s="256">
        <v>2020</v>
      </c>
      <c r="I349" s="211">
        <f>SUMIFS('II Leitungen und Leitungsab.'!$AR$8:$AR$1048576,'II Leitungen und Leitungsab.'!$AN$8:$AN$1048576,Konsistenzprüfung!F349)</f>
        <v>0</v>
      </c>
      <c r="L349" s="208"/>
    </row>
    <row r="350" spans="1:12" x14ac:dyDescent="0.4">
      <c r="A350" s="281" t="s">
        <v>3873</v>
      </c>
      <c r="B350" s="270" t="str">
        <f>"17."&amp;RIGHT(B349,LEN(B349)-3)+1</f>
        <v>17.215</v>
      </c>
      <c r="E350" s="42" t="s">
        <v>3978</v>
      </c>
      <c r="F350" s="211" t="str">
        <f>Liste!$A$5</f>
        <v>HD 1 (&gt; 1 bar(g) und ≤ 5 bar(g))</v>
      </c>
      <c r="G350" s="279" t="s">
        <v>3959</v>
      </c>
      <c r="H350" s="256">
        <v>2015</v>
      </c>
      <c r="I350" s="211">
        <f>Altdaten!$G$28</f>
        <v>0</v>
      </c>
      <c r="L350" s="208"/>
    </row>
    <row r="351" spans="1:12" x14ac:dyDescent="0.4">
      <c r="A351" s="281" t="s">
        <v>3873</v>
      </c>
      <c r="B351" s="270" t="str">
        <f>"17."&amp;RIGHT(B350,LEN(B350)-3)+1</f>
        <v>17.216</v>
      </c>
      <c r="E351" s="146" t="s">
        <v>3925</v>
      </c>
      <c r="F351" s="211" t="str">
        <f>Liste!$A$5</f>
        <v>HD 1 (&gt; 1 bar(g) und ≤ 5 bar(g))</v>
      </c>
      <c r="G351" s="256" t="s">
        <v>3909</v>
      </c>
      <c r="I351" s="277" t="str">
        <f>IF(AND(I349=0,I350=0),"",IF(AND(I349=0,I350&lt;&gt;0),Liste!$L$39,IF(AND(I349&lt;&gt;0,I350=0),Liste!$L$40,ABS((I349-I350)/I350*100))))</f>
        <v/>
      </c>
      <c r="K351" s="211" t="str">
        <f>IF(I351=Liste!$L$39,Liste!$L$41,IF(I351=Liste!$L$40,Liste!$L$42,IF(AND(I351&gt;10,I351&lt;&gt;""),Liste!$L$43,Liste!$L$4)))</f>
        <v>OK</v>
      </c>
      <c r="L351" s="208"/>
    </row>
    <row r="352" spans="1:12" x14ac:dyDescent="0.4">
      <c r="A352" s="281" t="s">
        <v>3873</v>
      </c>
      <c r="L352" s="208"/>
    </row>
    <row r="353" spans="1:12" x14ac:dyDescent="0.4">
      <c r="A353" s="281" t="s">
        <v>3873</v>
      </c>
      <c r="B353" s="270" t="str">
        <f>"17."&amp;RIGHT(B351,LEN(B351)-3)+1</f>
        <v>17.217</v>
      </c>
      <c r="E353" s="42" t="s">
        <v>3978</v>
      </c>
      <c r="F353" s="211" t="str">
        <f>Liste!$A$6</f>
        <v>MD (&gt; 0,1 bar(g) und ≤ 1 bar(g))</v>
      </c>
      <c r="G353" s="279" t="s">
        <v>3959</v>
      </c>
      <c r="H353" s="256">
        <v>2020</v>
      </c>
      <c r="I353" s="211">
        <f>SUMIFS('II Leitungen und Leitungsab.'!$AR$8:$AR$1048576,'II Leitungen und Leitungsab.'!$AN$8:$AN$1048576,Konsistenzprüfung!F353)</f>
        <v>0</v>
      </c>
      <c r="L353" s="208"/>
    </row>
    <row r="354" spans="1:12" x14ac:dyDescent="0.4">
      <c r="A354" s="281" t="s">
        <v>3873</v>
      </c>
      <c r="B354" s="270" t="str">
        <f>"17."&amp;RIGHT(B353,LEN(B353)-3)+1</f>
        <v>17.218</v>
      </c>
      <c r="E354" s="42" t="s">
        <v>3978</v>
      </c>
      <c r="F354" s="211" t="str">
        <f>Liste!$A$6</f>
        <v>MD (&gt; 0,1 bar(g) und ≤ 1 bar(g))</v>
      </c>
      <c r="G354" s="279" t="s">
        <v>3959</v>
      </c>
      <c r="H354" s="256">
        <v>2015</v>
      </c>
      <c r="I354" s="211">
        <f>Altdaten!$G$29</f>
        <v>0</v>
      </c>
      <c r="L354" s="208"/>
    </row>
    <row r="355" spans="1:12" x14ac:dyDescent="0.4">
      <c r="A355" s="281" t="s">
        <v>3873</v>
      </c>
      <c r="B355" s="270" t="str">
        <f>"17."&amp;RIGHT(B354,LEN(B354)-3)+1</f>
        <v>17.219</v>
      </c>
      <c r="E355" s="146" t="s">
        <v>3925</v>
      </c>
      <c r="F355" s="211" t="str">
        <f>Liste!$A$6</f>
        <v>MD (&gt; 0,1 bar(g) und ≤ 1 bar(g))</v>
      </c>
      <c r="G355" s="256" t="s">
        <v>3909</v>
      </c>
      <c r="I355" s="277" t="str">
        <f>IF(AND(I353=0,I354=0),"",IF(AND(I353=0,I354&lt;&gt;0),Liste!$L$39,IF(AND(I353&lt;&gt;0,I354=0),Liste!$L$40,ABS((I353-I354)/I354*100))))</f>
        <v/>
      </c>
      <c r="K355" s="211" t="str">
        <f>IF(I355=Liste!$L$39,Liste!$L$41,IF(I355=Liste!$L$40,Liste!$L$42,IF(AND(I355&gt;10,I355&lt;&gt;""),Liste!$L$43,Liste!$L$4)))</f>
        <v>OK</v>
      </c>
      <c r="L355" s="208"/>
    </row>
    <row r="356" spans="1:12" x14ac:dyDescent="0.4">
      <c r="A356" s="281" t="s">
        <v>3873</v>
      </c>
      <c r="L356" s="208"/>
    </row>
    <row r="357" spans="1:12" x14ac:dyDescent="0.4">
      <c r="A357" s="281" t="s">
        <v>3873</v>
      </c>
      <c r="B357" s="270" t="str">
        <f>"17."&amp;RIGHT(B355,LEN(B355)-3)+1</f>
        <v>17.220</v>
      </c>
      <c r="E357" s="42" t="s">
        <v>3978</v>
      </c>
      <c r="F357" s="211" t="str">
        <f>Liste!$A$7</f>
        <v>ND (≤ 0,1 bar(g))</v>
      </c>
      <c r="G357" s="279" t="s">
        <v>3959</v>
      </c>
      <c r="H357" s="256">
        <v>2020</v>
      </c>
      <c r="I357" s="211">
        <f>SUMIFS('II Leitungen und Leitungsab.'!$AR$8:$AR$1048576,'II Leitungen und Leitungsab.'!$AN$8:$AN$1048576,Konsistenzprüfung!F357)</f>
        <v>0</v>
      </c>
      <c r="L357" s="208"/>
    </row>
    <row r="358" spans="1:12" x14ac:dyDescent="0.4">
      <c r="A358" s="281" t="s">
        <v>3873</v>
      </c>
      <c r="B358" s="270" t="str">
        <f>"17."&amp;RIGHT(B357,LEN(B357)-3)+1</f>
        <v>17.221</v>
      </c>
      <c r="E358" s="42" t="s">
        <v>3978</v>
      </c>
      <c r="F358" s="211" t="str">
        <f>Liste!$A$7</f>
        <v>ND (≤ 0,1 bar(g))</v>
      </c>
      <c r="G358" s="279" t="s">
        <v>3959</v>
      </c>
      <c r="H358" s="256">
        <v>2015</v>
      </c>
      <c r="I358" s="211">
        <f>Altdaten!$G$30</f>
        <v>0</v>
      </c>
      <c r="L358" s="208"/>
    </row>
    <row r="359" spans="1:12" x14ac:dyDescent="0.4">
      <c r="A359" s="281" t="s">
        <v>3873</v>
      </c>
      <c r="B359" s="270" t="str">
        <f>"17."&amp;RIGHT(B358,LEN(B358)-3)+1</f>
        <v>17.222</v>
      </c>
      <c r="E359" s="146" t="s">
        <v>3925</v>
      </c>
      <c r="F359" s="211" t="str">
        <f>Liste!$A$7</f>
        <v>ND (≤ 0,1 bar(g))</v>
      </c>
      <c r="G359" s="256" t="s">
        <v>3909</v>
      </c>
      <c r="I359" s="277" t="str">
        <f>IF(AND(I357=0,I358=0),"",IF(AND(I357=0,I358&lt;&gt;0),Liste!$L$39,IF(AND(I357&lt;&gt;0,I358=0),Liste!$L$40,ABS((I357-I358)/I358*100))))</f>
        <v/>
      </c>
      <c r="K359" s="211" t="str">
        <f>IF(I359=Liste!$L$39,Liste!$L$41,IF(I359=Liste!$L$40,Liste!$L$42,IF(AND(I359&gt;10,I359&lt;&gt;""),Liste!$L$43,Liste!$L$4)))</f>
        <v>OK</v>
      </c>
      <c r="L359" s="208"/>
    </row>
    <row r="360" spans="1:12" x14ac:dyDescent="0.4">
      <c r="A360" s="281" t="s">
        <v>3873</v>
      </c>
      <c r="L360" s="208"/>
    </row>
    <row r="361" spans="1:12" x14ac:dyDescent="0.4">
      <c r="A361" s="281" t="s">
        <v>3873</v>
      </c>
      <c r="B361" s="270" t="str">
        <f>"17."&amp;RIGHT(B359,LEN(B359)-3)+1</f>
        <v>17.223</v>
      </c>
      <c r="E361" s="42" t="s">
        <v>3979</v>
      </c>
      <c r="F361" s="42" t="s">
        <v>3884</v>
      </c>
      <c r="G361" s="279" t="s">
        <v>3959</v>
      </c>
      <c r="H361" s="256">
        <v>2020</v>
      </c>
      <c r="I361" s="211">
        <f>SUM('II Leitungen und Leitungsab.'!$AR$8:$AR$1048576)</f>
        <v>0</v>
      </c>
      <c r="L361" s="208"/>
    </row>
    <row r="362" spans="1:12" x14ac:dyDescent="0.4">
      <c r="A362" s="281" t="s">
        <v>3873</v>
      </c>
      <c r="B362" s="270" t="str">
        <f>"17."&amp;RIGHT(B361,LEN(B361)-3)+1</f>
        <v>17.224</v>
      </c>
      <c r="E362" s="42" t="s">
        <v>3979</v>
      </c>
      <c r="F362" s="42" t="s">
        <v>3884</v>
      </c>
      <c r="G362" s="279" t="s">
        <v>3959</v>
      </c>
      <c r="H362" s="256">
        <v>2015</v>
      </c>
      <c r="I362" s="211">
        <f>Altdaten!$G$31</f>
        <v>0</v>
      </c>
      <c r="L362" s="208"/>
    </row>
    <row r="363" spans="1:12" x14ac:dyDescent="0.4">
      <c r="A363" s="281" t="s">
        <v>3873</v>
      </c>
      <c r="B363" s="270" t="str">
        <f>"17."&amp;RIGHT(B362,LEN(B362)-3)+1</f>
        <v>17.225</v>
      </c>
      <c r="E363" s="146" t="s">
        <v>3925</v>
      </c>
      <c r="F363" s="42" t="s">
        <v>3884</v>
      </c>
      <c r="G363" s="256" t="s">
        <v>3909</v>
      </c>
      <c r="I363" s="277" t="str">
        <f>IF(AND(I361=0,I362=0),"",IF(AND(I361=0,I362&lt;&gt;0),Liste!$L$39,IF(AND(I361&lt;&gt;0,I362=0),Liste!$L$40,ABS((I361-I362)/I362*100))))</f>
        <v/>
      </c>
      <c r="K363" s="211" t="str">
        <f>IF(I363=Liste!$L$39,Liste!$L$41,IF(I363=Liste!$L$40,Liste!$L$42,IF(AND(I363&gt;10,I363&lt;&gt;""),Liste!$L$43,Liste!$L$4)))</f>
        <v>OK</v>
      </c>
      <c r="L363" s="208"/>
    </row>
    <row r="364" spans="1:12" x14ac:dyDescent="0.4">
      <c r="A364" s="281" t="s">
        <v>3873</v>
      </c>
      <c r="L364" s="208"/>
    </row>
    <row r="365" spans="1:12" x14ac:dyDescent="0.4">
      <c r="A365" s="281" t="s">
        <v>3873</v>
      </c>
      <c r="B365" s="270" t="str">
        <f>"17."&amp;RIGHT(B363,LEN(B363)-3)+1</f>
        <v>17.226</v>
      </c>
      <c r="E365" s="42" t="s">
        <v>3984</v>
      </c>
      <c r="F365" s="211" t="str">
        <f>Liste!$A$2</f>
        <v>HD 4 (&gt; 70 bar(g))</v>
      </c>
      <c r="G365" s="279" t="s">
        <v>3959</v>
      </c>
      <c r="H365" s="256">
        <v>2020</v>
      </c>
      <c r="I365" s="211">
        <f>SUMIFS('II Leitungen und Leitungsab.'!$Z$8:$Z$1048576,'II Leitungen und Leitungsab.'!$AN$8:$AN$1048576,Konsistenzprüfung!F365,'II Leitungen und Leitungsab.'!$AH$8:$AH$1048576,Liste!$E$3)</f>
        <v>0</v>
      </c>
      <c r="L365" s="208"/>
    </row>
    <row r="366" spans="1:12" x14ac:dyDescent="0.4">
      <c r="A366" s="281" t="s">
        <v>3873</v>
      </c>
      <c r="B366" s="270" t="str">
        <f>"17."&amp;RIGHT(B365,LEN(B365)-3)+1</f>
        <v>17.227</v>
      </c>
      <c r="E366" s="42" t="s">
        <v>3984</v>
      </c>
      <c r="F366" s="211" t="str">
        <f>Liste!$A$2</f>
        <v>HD 4 (&gt; 70 bar(g))</v>
      </c>
      <c r="G366" s="279" t="s">
        <v>3959</v>
      </c>
      <c r="H366" s="256">
        <v>2015</v>
      </c>
      <c r="I366" s="211">
        <f>Altdaten!$G$32</f>
        <v>0</v>
      </c>
      <c r="L366" s="208"/>
    </row>
    <row r="367" spans="1:12" x14ac:dyDescent="0.4">
      <c r="A367" s="281" t="s">
        <v>3873</v>
      </c>
      <c r="B367" s="270" t="str">
        <f>"17."&amp;RIGHT(B366,LEN(B366)-3)+1</f>
        <v>17.228</v>
      </c>
      <c r="E367" s="146" t="s">
        <v>3925</v>
      </c>
      <c r="F367" s="211" t="str">
        <f>Liste!$A$2</f>
        <v>HD 4 (&gt; 70 bar(g))</v>
      </c>
      <c r="G367" s="256" t="s">
        <v>3909</v>
      </c>
      <c r="I367" s="277" t="str">
        <f>IF(AND(I365=0,I366=0),"",IF(AND(I365=0,I366&lt;&gt;0),Liste!$L$39,IF(AND(I365&lt;&gt;0,I366=0),Liste!$L$40,ABS((I365-I366)/I366*100))))</f>
        <v/>
      </c>
      <c r="K367" s="211" t="str">
        <f>IF(I367=Liste!$L$39,Liste!$L$41,IF(I367=Liste!$L$40,Liste!$L$42,IF(AND(I367&gt;10,I367&lt;&gt;""),Liste!$L$43,Liste!$L$4)))</f>
        <v>OK</v>
      </c>
      <c r="L367" s="208"/>
    </row>
    <row r="368" spans="1:12" x14ac:dyDescent="0.4">
      <c r="A368" s="281" t="s">
        <v>3873</v>
      </c>
      <c r="L368" s="208"/>
    </row>
    <row r="369" spans="1:12" x14ac:dyDescent="0.4">
      <c r="A369" s="281" t="s">
        <v>3873</v>
      </c>
      <c r="B369" s="270" t="str">
        <f>"17."&amp;RIGHT(B367,LEN(B367)-3)+1</f>
        <v>17.229</v>
      </c>
      <c r="E369" s="42" t="s">
        <v>3984</v>
      </c>
      <c r="F369" s="211" t="str">
        <f>Liste!$A$3</f>
        <v>HD 3 (&gt; 16 bar(g) und ≤ 70 bar(g))</v>
      </c>
      <c r="G369" s="279" t="s">
        <v>3959</v>
      </c>
      <c r="H369" s="256">
        <v>2020</v>
      </c>
      <c r="I369" s="211">
        <f>SUMIFS('II Leitungen und Leitungsab.'!$Z$8:$Z$1048576,'II Leitungen und Leitungsab.'!$AN$8:$AN$1048576,Konsistenzprüfung!F369,'II Leitungen und Leitungsab.'!$AH$8:$AH$1048576,Liste!$E$3)</f>
        <v>0</v>
      </c>
      <c r="L369" s="208"/>
    </row>
    <row r="370" spans="1:12" x14ac:dyDescent="0.4">
      <c r="A370" s="281" t="s">
        <v>3873</v>
      </c>
      <c r="B370" s="270" t="str">
        <f>"17."&amp;RIGHT(B369,LEN(B369)-3)+1</f>
        <v>17.230</v>
      </c>
      <c r="E370" s="42" t="s">
        <v>3984</v>
      </c>
      <c r="F370" s="211" t="str">
        <f>Liste!$A$3</f>
        <v>HD 3 (&gt; 16 bar(g) und ≤ 70 bar(g))</v>
      </c>
      <c r="G370" s="279" t="s">
        <v>3959</v>
      </c>
      <c r="H370" s="256">
        <v>2015</v>
      </c>
      <c r="I370" s="211">
        <f>Altdaten!$G$33</f>
        <v>0</v>
      </c>
      <c r="L370" s="208"/>
    </row>
    <row r="371" spans="1:12" x14ac:dyDescent="0.4">
      <c r="A371" s="281" t="s">
        <v>3873</v>
      </c>
      <c r="B371" s="270" t="str">
        <f>"17."&amp;RIGHT(B370,LEN(B370)-3)+1</f>
        <v>17.231</v>
      </c>
      <c r="E371" s="146" t="s">
        <v>3925</v>
      </c>
      <c r="F371" s="211" t="str">
        <f>Liste!$A$3</f>
        <v>HD 3 (&gt; 16 bar(g) und ≤ 70 bar(g))</v>
      </c>
      <c r="G371" s="256" t="s">
        <v>3909</v>
      </c>
      <c r="I371" s="277" t="str">
        <f>IF(AND(I369=0,I370=0),"",IF(AND(I369=0,I370&lt;&gt;0),Liste!$L$39,IF(AND(I369&lt;&gt;0,I370=0),Liste!$L$40,ABS((I369-I370)/I370*100))))</f>
        <v/>
      </c>
      <c r="K371" s="211" t="str">
        <f>IF(I371=Liste!$L$39,Liste!$L$41,IF(I371=Liste!$L$40,Liste!$L$42,IF(AND(I371&gt;10,I371&lt;&gt;""),Liste!$L$43,Liste!$L$4)))</f>
        <v>OK</v>
      </c>
      <c r="L371" s="208"/>
    </row>
    <row r="372" spans="1:12" x14ac:dyDescent="0.4">
      <c r="A372" s="281" t="s">
        <v>3873</v>
      </c>
      <c r="L372" s="208"/>
    </row>
    <row r="373" spans="1:12" x14ac:dyDescent="0.4">
      <c r="A373" s="281" t="s">
        <v>3873</v>
      </c>
      <c r="B373" s="270" t="str">
        <f>"17."&amp;RIGHT(B371,LEN(B371)-3)+1</f>
        <v>17.232</v>
      </c>
      <c r="E373" s="42" t="s">
        <v>3984</v>
      </c>
      <c r="F373" s="211" t="str">
        <f>Liste!$A$4</f>
        <v>HD 2 (&gt; 5 bar(g) und ≤ 16 bar(g))</v>
      </c>
      <c r="G373" s="279" t="s">
        <v>3959</v>
      </c>
      <c r="H373" s="256">
        <v>2020</v>
      </c>
      <c r="I373" s="211">
        <f>SUMIFS('II Leitungen und Leitungsab.'!$Z$8:$Z$1048576,'II Leitungen und Leitungsab.'!$AN$8:$AN$1048576,Konsistenzprüfung!F373,'II Leitungen und Leitungsab.'!$AH$8:$AH$1048576,Liste!$E$3)</f>
        <v>0</v>
      </c>
      <c r="L373" s="208"/>
    </row>
    <row r="374" spans="1:12" x14ac:dyDescent="0.4">
      <c r="A374" s="281" t="s">
        <v>3873</v>
      </c>
      <c r="B374" s="270" t="str">
        <f>"17."&amp;RIGHT(B373,LEN(B373)-3)+1</f>
        <v>17.233</v>
      </c>
      <c r="E374" s="42" t="s">
        <v>3984</v>
      </c>
      <c r="F374" s="211" t="str">
        <f>Liste!$A$4</f>
        <v>HD 2 (&gt; 5 bar(g) und ≤ 16 bar(g))</v>
      </c>
      <c r="G374" s="279" t="s">
        <v>3959</v>
      </c>
      <c r="H374" s="256">
        <v>2015</v>
      </c>
      <c r="I374" s="211">
        <f>Altdaten!$G$34</f>
        <v>0</v>
      </c>
      <c r="L374" s="208"/>
    </row>
    <row r="375" spans="1:12" x14ac:dyDescent="0.4">
      <c r="A375" s="281" t="s">
        <v>3873</v>
      </c>
      <c r="B375" s="270" t="str">
        <f>"17."&amp;RIGHT(B374,LEN(B374)-3)+1</f>
        <v>17.234</v>
      </c>
      <c r="E375" s="146" t="s">
        <v>3925</v>
      </c>
      <c r="F375" s="211" t="str">
        <f>Liste!$A$4</f>
        <v>HD 2 (&gt; 5 bar(g) und ≤ 16 bar(g))</v>
      </c>
      <c r="G375" s="256" t="s">
        <v>3909</v>
      </c>
      <c r="I375" s="277" t="str">
        <f>IF(AND(I373=0,I374=0),"",IF(AND(I373=0,I374&lt;&gt;0),Liste!$L$39,IF(AND(I373&lt;&gt;0,I374=0),Liste!$L$40,ABS((I373-I374)/I374*100))))</f>
        <v/>
      </c>
      <c r="K375" s="211" t="str">
        <f>IF(I375=Liste!$L$39,Liste!$L$41,IF(I375=Liste!$L$40,Liste!$L$42,IF(AND(I375&gt;10,I375&lt;&gt;""),Liste!$L$43,Liste!$L$4)))</f>
        <v>OK</v>
      </c>
      <c r="L375" s="208"/>
    </row>
    <row r="376" spans="1:12" x14ac:dyDescent="0.4">
      <c r="A376" s="281" t="s">
        <v>3873</v>
      </c>
      <c r="L376" s="208"/>
    </row>
    <row r="377" spans="1:12" x14ac:dyDescent="0.4">
      <c r="A377" s="281" t="s">
        <v>3873</v>
      </c>
      <c r="B377" s="270" t="str">
        <f>"17."&amp;RIGHT(B375,LEN(B375)-3)+1</f>
        <v>17.235</v>
      </c>
      <c r="E377" s="42" t="s">
        <v>3984</v>
      </c>
      <c r="F377" s="211" t="str">
        <f>Liste!$A$5</f>
        <v>HD 1 (&gt; 1 bar(g) und ≤ 5 bar(g))</v>
      </c>
      <c r="G377" s="279" t="s">
        <v>3959</v>
      </c>
      <c r="H377" s="256">
        <v>2020</v>
      </c>
      <c r="I377" s="211">
        <f>SUMIFS('II Leitungen und Leitungsab.'!$Z$8:$Z$1048576,'II Leitungen und Leitungsab.'!$AN$8:$AN$1048576,Konsistenzprüfung!F377,'II Leitungen und Leitungsab.'!$AH$8:$AH$1048576,Liste!$E$3)</f>
        <v>0</v>
      </c>
      <c r="L377" s="208"/>
    </row>
    <row r="378" spans="1:12" x14ac:dyDescent="0.4">
      <c r="A378" s="281" t="s">
        <v>3873</v>
      </c>
      <c r="B378" s="270" t="str">
        <f>"17."&amp;RIGHT(B377,LEN(B377)-3)+1</f>
        <v>17.236</v>
      </c>
      <c r="E378" s="42" t="s">
        <v>3984</v>
      </c>
      <c r="F378" s="211" t="str">
        <f>Liste!$A$5</f>
        <v>HD 1 (&gt; 1 bar(g) und ≤ 5 bar(g))</v>
      </c>
      <c r="G378" s="279" t="s">
        <v>3959</v>
      </c>
      <c r="H378" s="256">
        <v>2015</v>
      </c>
      <c r="I378" s="211">
        <f>Altdaten!$G$35</f>
        <v>0</v>
      </c>
      <c r="L378" s="208"/>
    </row>
    <row r="379" spans="1:12" x14ac:dyDescent="0.4">
      <c r="A379" s="281" t="s">
        <v>3873</v>
      </c>
      <c r="B379" s="270" t="str">
        <f>"17."&amp;RIGHT(B378,LEN(B378)-3)+1</f>
        <v>17.237</v>
      </c>
      <c r="E379" s="146" t="s">
        <v>3925</v>
      </c>
      <c r="F379" s="211" t="str">
        <f>Liste!$A$5</f>
        <v>HD 1 (&gt; 1 bar(g) und ≤ 5 bar(g))</v>
      </c>
      <c r="G379" s="256" t="s">
        <v>3909</v>
      </c>
      <c r="I379" s="277" t="str">
        <f>IF(AND(I377=0,I378=0),"",IF(AND(I377=0,I378&lt;&gt;0),Liste!$L$39,IF(AND(I377&lt;&gt;0,I378=0),Liste!$L$40,ABS((I377-I378)/I378*100))))</f>
        <v/>
      </c>
      <c r="K379" s="211" t="str">
        <f>IF(I379=Liste!$L$39,Liste!$L$41,IF(I379=Liste!$L$40,Liste!$L$42,IF(AND(I379&gt;10,I379&lt;&gt;""),Liste!$L$43,Liste!$L$4)))</f>
        <v>OK</v>
      </c>
      <c r="L379" s="208"/>
    </row>
    <row r="380" spans="1:12" x14ac:dyDescent="0.4">
      <c r="A380" s="281" t="s">
        <v>3873</v>
      </c>
      <c r="L380" s="208"/>
    </row>
    <row r="381" spans="1:12" x14ac:dyDescent="0.4">
      <c r="A381" s="281" t="s">
        <v>3873</v>
      </c>
      <c r="B381" s="270" t="str">
        <f>"17."&amp;RIGHT(B379,LEN(B379)-3)+1</f>
        <v>17.238</v>
      </c>
      <c r="E381" s="42" t="s">
        <v>3984</v>
      </c>
      <c r="F381" s="211" t="str">
        <f>Liste!$A$6</f>
        <v>MD (&gt; 0,1 bar(g) und ≤ 1 bar(g))</v>
      </c>
      <c r="G381" s="279" t="s">
        <v>3959</v>
      </c>
      <c r="H381" s="256">
        <v>2020</v>
      </c>
      <c r="I381" s="211">
        <f>SUMIFS('II Leitungen und Leitungsab.'!$Z$8:$Z$1048576,'II Leitungen und Leitungsab.'!$AN$8:$AN$1048576,Konsistenzprüfung!F381,'II Leitungen und Leitungsab.'!$AH$8:$AH$1048576,Liste!$E$3)</f>
        <v>0</v>
      </c>
      <c r="L381" s="208"/>
    </row>
    <row r="382" spans="1:12" x14ac:dyDescent="0.4">
      <c r="A382" s="281" t="s">
        <v>3873</v>
      </c>
      <c r="B382" s="270" t="str">
        <f>"17."&amp;RIGHT(B381,LEN(B381)-3)+1</f>
        <v>17.239</v>
      </c>
      <c r="E382" s="42" t="s">
        <v>3984</v>
      </c>
      <c r="F382" s="211" t="str">
        <f>Liste!$A$6</f>
        <v>MD (&gt; 0,1 bar(g) und ≤ 1 bar(g))</v>
      </c>
      <c r="G382" s="279" t="s">
        <v>3959</v>
      </c>
      <c r="H382" s="256">
        <v>2015</v>
      </c>
      <c r="I382" s="211">
        <f>Altdaten!$G$36</f>
        <v>0</v>
      </c>
      <c r="L382" s="208"/>
    </row>
    <row r="383" spans="1:12" x14ac:dyDescent="0.4">
      <c r="A383" s="281" t="s">
        <v>3873</v>
      </c>
      <c r="B383" s="270" t="str">
        <f>"17."&amp;RIGHT(B382,LEN(B382)-3)+1</f>
        <v>17.240</v>
      </c>
      <c r="E383" s="146" t="s">
        <v>3925</v>
      </c>
      <c r="F383" s="211" t="str">
        <f>Liste!$A$6</f>
        <v>MD (&gt; 0,1 bar(g) und ≤ 1 bar(g))</v>
      </c>
      <c r="G383" s="256" t="s">
        <v>3909</v>
      </c>
      <c r="I383" s="277" t="str">
        <f>IF(AND(I381=0,I382=0),"",IF(AND(I381=0,I382&lt;&gt;0),Liste!$L$39,IF(AND(I381&lt;&gt;0,I382=0),Liste!$L$40,ABS((I381-I382)/I382*100))))</f>
        <v/>
      </c>
      <c r="K383" s="211" t="str">
        <f>IF(I383=Liste!$L$39,Liste!$L$41,IF(I383=Liste!$L$40,Liste!$L$42,IF(AND(I383&gt;10,I383&lt;&gt;""),Liste!$L$43,Liste!$L$4)))</f>
        <v>OK</v>
      </c>
      <c r="L383" s="208"/>
    </row>
    <row r="384" spans="1:12" x14ac:dyDescent="0.4">
      <c r="A384" s="281" t="s">
        <v>3873</v>
      </c>
      <c r="L384" s="208"/>
    </row>
    <row r="385" spans="1:12" x14ac:dyDescent="0.4">
      <c r="A385" s="281" t="s">
        <v>3873</v>
      </c>
      <c r="B385" s="270" t="str">
        <f>"17."&amp;RIGHT(B383,LEN(B383)-3)+1</f>
        <v>17.241</v>
      </c>
      <c r="E385" s="42" t="s">
        <v>3984</v>
      </c>
      <c r="F385" s="211" t="str">
        <f>Liste!$A$7</f>
        <v>ND (≤ 0,1 bar(g))</v>
      </c>
      <c r="G385" s="279" t="s">
        <v>3959</v>
      </c>
      <c r="H385" s="256">
        <v>2020</v>
      </c>
      <c r="I385" s="211">
        <f>SUMIFS('II Leitungen und Leitungsab.'!$Z$8:$Z$1048576,'II Leitungen und Leitungsab.'!$AN$8:$AN$1048576,Konsistenzprüfung!F385,'II Leitungen und Leitungsab.'!$AH$8:$AH$1048576,Liste!$E$3)</f>
        <v>0</v>
      </c>
      <c r="L385" s="208"/>
    </row>
    <row r="386" spans="1:12" x14ac:dyDescent="0.4">
      <c r="A386" s="281" t="s">
        <v>3873</v>
      </c>
      <c r="B386" s="270" t="str">
        <f>"17."&amp;RIGHT(B385,LEN(B385)-3)+1</f>
        <v>17.242</v>
      </c>
      <c r="E386" s="42" t="s">
        <v>3984</v>
      </c>
      <c r="F386" s="211" t="str">
        <f>Liste!$A$7</f>
        <v>ND (≤ 0,1 bar(g))</v>
      </c>
      <c r="G386" s="279" t="s">
        <v>3959</v>
      </c>
      <c r="H386" s="256">
        <v>2015</v>
      </c>
      <c r="I386" s="211">
        <f>Altdaten!$G$37</f>
        <v>0</v>
      </c>
      <c r="L386" s="208"/>
    </row>
    <row r="387" spans="1:12" x14ac:dyDescent="0.4">
      <c r="A387" s="281" t="s">
        <v>3873</v>
      </c>
      <c r="B387" s="270" t="str">
        <f>"17."&amp;RIGHT(B386,LEN(B386)-3)+1</f>
        <v>17.243</v>
      </c>
      <c r="E387" s="146" t="s">
        <v>3925</v>
      </c>
      <c r="F387" s="211" t="str">
        <f>Liste!$A$7</f>
        <v>ND (≤ 0,1 bar(g))</v>
      </c>
      <c r="G387" s="256" t="s">
        <v>3909</v>
      </c>
      <c r="I387" s="277" t="str">
        <f>IF(AND(I385=0,I386=0),"",IF(AND(I385=0,I386&lt;&gt;0),Liste!$L$39,IF(AND(I385&lt;&gt;0,I386=0),Liste!$L$40,ABS((I385-I386)/I386*100))))</f>
        <v/>
      </c>
      <c r="K387" s="211" t="str">
        <f>IF(I387=Liste!$L$39,Liste!$L$41,IF(I387=Liste!$L$40,Liste!$L$42,IF(AND(I387&gt;10,I387&lt;&gt;""),Liste!$L$43,Liste!$L$4)))</f>
        <v>OK</v>
      </c>
      <c r="L387" s="208"/>
    </row>
    <row r="388" spans="1:12" x14ac:dyDescent="0.4">
      <c r="A388" s="281" t="s">
        <v>3873</v>
      </c>
      <c r="L388" s="208"/>
    </row>
    <row r="389" spans="1:12" x14ac:dyDescent="0.4">
      <c r="A389" s="281" t="s">
        <v>3873</v>
      </c>
      <c r="B389" s="270" t="str">
        <f>"17."&amp;RIGHT(B387,LEN(B387)-3)+1</f>
        <v>17.244</v>
      </c>
      <c r="E389" s="42" t="s">
        <v>3985</v>
      </c>
      <c r="F389" s="42" t="s">
        <v>3884</v>
      </c>
      <c r="G389" s="279" t="s">
        <v>3959</v>
      </c>
      <c r="H389" s="256">
        <v>2020</v>
      </c>
      <c r="I389" s="211">
        <f>SUMIFS('II Leitungen und Leitungsab.'!$Z$8:$Z$1048576,'II Leitungen und Leitungsab.'!$AH$8:$AH$1048576,Liste!$E$3)</f>
        <v>0</v>
      </c>
      <c r="L389" s="208"/>
    </row>
    <row r="390" spans="1:12" x14ac:dyDescent="0.4">
      <c r="A390" s="281" t="s">
        <v>3873</v>
      </c>
      <c r="B390" s="270" t="str">
        <f>"17."&amp;RIGHT(B389,LEN(B389)-3)+1</f>
        <v>17.245</v>
      </c>
      <c r="E390" s="42" t="s">
        <v>3985</v>
      </c>
      <c r="F390" s="42" t="s">
        <v>3884</v>
      </c>
      <c r="G390" s="279" t="s">
        <v>3959</v>
      </c>
      <c r="H390" s="256">
        <v>2015</v>
      </c>
      <c r="I390" s="211">
        <f>Altdaten!$G$38</f>
        <v>0</v>
      </c>
      <c r="L390" s="208"/>
    </row>
    <row r="391" spans="1:12" x14ac:dyDescent="0.4">
      <c r="A391" s="281" t="s">
        <v>3873</v>
      </c>
      <c r="B391" s="270" t="str">
        <f>"17."&amp;RIGHT(B390,LEN(B390)-3)+1</f>
        <v>17.246</v>
      </c>
      <c r="E391" s="146" t="s">
        <v>3925</v>
      </c>
      <c r="F391" s="42" t="s">
        <v>3884</v>
      </c>
      <c r="G391" s="256" t="s">
        <v>3909</v>
      </c>
      <c r="I391" s="277" t="str">
        <f>IF(AND(I389=0,I390=0),"",IF(AND(I389=0,I390&lt;&gt;0),Liste!$L$39,IF(AND(I389&lt;&gt;0,I390=0),Liste!$L$40,ABS((I389-I390)/I390*100))))</f>
        <v/>
      </c>
      <c r="K391" s="211" t="str">
        <f>IF(I391=Liste!$L$39,Liste!$L$41,IF(I391=Liste!$L$40,Liste!$L$42,IF(AND(I391&gt;10,I391&lt;&gt;""),Liste!$L$43,Liste!$L$4)))</f>
        <v>OK</v>
      </c>
      <c r="L391" s="208"/>
    </row>
  </sheetData>
  <sheetProtection sheet="1" formatCells="0" formatColumns="0" formatRows="0" insertHyperlinks="0" autoFilter="0"/>
  <autoFilter ref="A10:M10"/>
  <sortState ref="D123:E149">
    <sortCondition ref="E123:E149"/>
  </sortState>
  <mergeCells count="9">
    <mergeCell ref="F249:L249"/>
    <mergeCell ref="F86:L86"/>
    <mergeCell ref="F111:L111"/>
    <mergeCell ref="F180:L180"/>
    <mergeCell ref="E5:L5"/>
    <mergeCell ref="F11:L11"/>
    <mergeCell ref="E7:L7"/>
    <mergeCell ref="F36:L36"/>
    <mergeCell ref="F61:L61"/>
  </mergeCells>
  <conditionalFormatting sqref="I16:I17 I20:I21 I24:I25 I28:I29 I32:I33 I41:I42 I45:I46 I49:I50 I53:I54 I57:I58 I78 I83 I93 I103 I108 I117 I121 I125 I129 I133 I137 I141 I145 I149 I153 I157 I161 I165 I169 I173 I177 I186 I190 I194 I198 I202 I206 I210 I214 I218 I222 I226 I230 I234 I238 I242 I246 I98 I68 I73 I255 I259 I263 I267 I271 I275 I279 I283 I287 I291 I295 I299 I303 I307 I311 I315 I319 I323 I327 I331 I335 I339 I343 I347 I351 I355 I359 I363 I367 I371 I375 I379 I383 I387 I391">
    <cfRule type="expression" dxfId="0" priority="3">
      <formula>K16&lt;&gt;"OK"</formula>
    </cfRule>
  </conditionalFormatting>
  <pageMargins left="0.70866141732283472" right="0.70866141732283472" top="0.78740157480314965" bottom="0.78740157480314965" header="0.31496062992125984" footer="0.31496062992125984"/>
  <pageSetup paperSize="256" scale="36" fitToHeight="10" orientation="landscape" r:id="rId1"/>
  <rowBreaks count="6" manualBreakCount="6">
    <brk id="47" max="12" man="1"/>
    <brk id="94" max="12" man="1"/>
    <brk id="150" max="12" man="1"/>
    <brk id="207" max="12" man="1"/>
    <brk id="264" max="12" man="1"/>
    <brk id="332" max="1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Liste!$C$2:$C$5</xm:f>
          </x14:formula1>
          <xm:sqref>I9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417DBE"/>
  </sheetPr>
  <dimension ref="B1:G70"/>
  <sheetViews>
    <sheetView workbookViewId="0"/>
  </sheetViews>
  <sheetFormatPr baseColWidth="10" defaultColWidth="11" defaultRowHeight="16.8" x14ac:dyDescent="0.4"/>
  <cols>
    <col min="1" max="1" width="1" style="42" customWidth="1"/>
    <col min="2" max="2" width="87.69921875" style="42" bestFit="1" customWidth="1"/>
    <col min="3" max="3" width="6.8984375" style="42" bestFit="1" customWidth="1"/>
    <col min="4" max="4" width="30.09765625" style="42" bestFit="1" customWidth="1"/>
    <col min="5" max="16384" width="11" style="42"/>
  </cols>
  <sheetData>
    <row r="1" spans="2:7" ht="25.2" x14ac:dyDescent="0.4">
      <c r="B1" s="20" t="s">
        <v>3955</v>
      </c>
      <c r="C1" s="20"/>
      <c r="D1" s="20"/>
      <c r="E1" s="20"/>
      <c r="F1" s="20"/>
      <c r="G1" s="20"/>
    </row>
    <row r="3" spans="2:7" x14ac:dyDescent="0.4">
      <c r="B3" s="259" t="s">
        <v>173</v>
      </c>
      <c r="C3" s="259" t="s">
        <v>3960</v>
      </c>
      <c r="D3" s="259" t="s">
        <v>3876</v>
      </c>
      <c r="E3" s="260" t="s">
        <v>174</v>
      </c>
      <c r="F3" s="260" t="s">
        <v>3901</v>
      </c>
      <c r="G3" s="259" t="s">
        <v>3877</v>
      </c>
    </row>
    <row r="4" spans="2:7" x14ac:dyDescent="0.4">
      <c r="B4" s="42" t="s">
        <v>3980</v>
      </c>
      <c r="D4" s="42" t="s">
        <v>3934</v>
      </c>
      <c r="E4" s="42" t="s">
        <v>3956</v>
      </c>
      <c r="F4" s="42">
        <v>2015</v>
      </c>
    </row>
    <row r="5" spans="2:7" x14ac:dyDescent="0.4">
      <c r="B5" s="42" t="s">
        <v>3980</v>
      </c>
      <c r="D5" s="42" t="s">
        <v>3935</v>
      </c>
      <c r="E5" s="42" t="s">
        <v>3956</v>
      </c>
      <c r="F5" s="42">
        <v>2015</v>
      </c>
    </row>
    <row r="6" spans="2:7" x14ac:dyDescent="0.4">
      <c r="B6" s="42" t="s">
        <v>3980</v>
      </c>
      <c r="D6" s="42" t="s">
        <v>3936</v>
      </c>
      <c r="E6" s="42" t="s">
        <v>3956</v>
      </c>
      <c r="F6" s="42">
        <v>2015</v>
      </c>
    </row>
    <row r="7" spans="2:7" x14ac:dyDescent="0.4">
      <c r="B7" s="42" t="s">
        <v>3980</v>
      </c>
      <c r="D7" s="42" t="s">
        <v>3937</v>
      </c>
      <c r="E7" s="42" t="s">
        <v>3956</v>
      </c>
      <c r="F7" s="42">
        <v>2015</v>
      </c>
    </row>
    <row r="8" spans="2:7" x14ac:dyDescent="0.4">
      <c r="B8" s="42" t="s">
        <v>3980</v>
      </c>
      <c r="D8" s="42" t="s">
        <v>3939</v>
      </c>
      <c r="E8" s="42" t="s">
        <v>3956</v>
      </c>
      <c r="F8" s="42">
        <v>2015</v>
      </c>
    </row>
    <row r="9" spans="2:7" x14ac:dyDescent="0.4">
      <c r="B9" s="42" t="s">
        <v>3980</v>
      </c>
      <c r="D9" s="42" t="s">
        <v>3938</v>
      </c>
      <c r="E9" s="42" t="s">
        <v>3956</v>
      </c>
      <c r="F9" s="42">
        <v>2015</v>
      </c>
    </row>
    <row r="10" spans="2:7" x14ac:dyDescent="0.4">
      <c r="B10" s="42" t="s">
        <v>3981</v>
      </c>
      <c r="D10" s="42" t="s">
        <v>3884</v>
      </c>
      <c r="E10" s="42" t="s">
        <v>3956</v>
      </c>
      <c r="F10" s="42">
        <v>2015</v>
      </c>
    </row>
    <row r="11" spans="2:7" x14ac:dyDescent="0.4">
      <c r="B11" s="42" t="s">
        <v>3982</v>
      </c>
      <c r="D11" s="42" t="s">
        <v>3934</v>
      </c>
      <c r="E11" s="42" t="s">
        <v>3956</v>
      </c>
      <c r="F11" s="42">
        <v>2015</v>
      </c>
    </row>
    <row r="12" spans="2:7" x14ac:dyDescent="0.4">
      <c r="B12" s="42" t="s">
        <v>3982</v>
      </c>
      <c r="D12" s="42" t="s">
        <v>3935</v>
      </c>
      <c r="E12" s="42" t="s">
        <v>3956</v>
      </c>
      <c r="F12" s="42">
        <v>2015</v>
      </c>
    </row>
    <row r="13" spans="2:7" x14ac:dyDescent="0.4">
      <c r="B13" s="42" t="s">
        <v>3982</v>
      </c>
      <c r="D13" s="42" t="s">
        <v>3936</v>
      </c>
      <c r="E13" s="42" t="s">
        <v>3956</v>
      </c>
      <c r="F13" s="42">
        <v>2015</v>
      </c>
    </row>
    <row r="14" spans="2:7" x14ac:dyDescent="0.4">
      <c r="B14" s="42" t="s">
        <v>3982</v>
      </c>
      <c r="D14" s="42" t="s">
        <v>3937</v>
      </c>
      <c r="E14" s="42" t="s">
        <v>3956</v>
      </c>
      <c r="F14" s="42">
        <v>2015</v>
      </c>
    </row>
    <row r="15" spans="2:7" x14ac:dyDescent="0.4">
      <c r="B15" s="42" t="s">
        <v>3982</v>
      </c>
      <c r="D15" s="42" t="s">
        <v>3939</v>
      </c>
      <c r="E15" s="42" t="s">
        <v>3956</v>
      </c>
      <c r="F15" s="42">
        <v>2015</v>
      </c>
    </row>
    <row r="16" spans="2:7" x14ac:dyDescent="0.4">
      <c r="B16" s="42" t="s">
        <v>3982</v>
      </c>
      <c r="D16" s="42" t="s">
        <v>3938</v>
      </c>
      <c r="E16" s="42" t="s">
        <v>3956</v>
      </c>
      <c r="F16" s="42">
        <v>2015</v>
      </c>
    </row>
    <row r="17" spans="2:6" x14ac:dyDescent="0.4">
      <c r="B17" s="42" t="s">
        <v>3983</v>
      </c>
      <c r="D17" s="42" t="s">
        <v>3884</v>
      </c>
      <c r="E17" s="42" t="s">
        <v>3956</v>
      </c>
      <c r="F17" s="42">
        <v>2015</v>
      </c>
    </row>
    <row r="18" spans="2:6" x14ac:dyDescent="0.4">
      <c r="B18" s="42" t="s">
        <v>3957</v>
      </c>
      <c r="D18" s="42" t="s">
        <v>3934</v>
      </c>
      <c r="E18" s="42" t="s">
        <v>3959</v>
      </c>
      <c r="F18" s="42">
        <v>2015</v>
      </c>
    </row>
    <row r="19" spans="2:6" x14ac:dyDescent="0.4">
      <c r="B19" s="42" t="s">
        <v>3957</v>
      </c>
      <c r="D19" s="42" t="s">
        <v>3935</v>
      </c>
      <c r="E19" s="42" t="s">
        <v>3959</v>
      </c>
      <c r="F19" s="42">
        <v>2015</v>
      </c>
    </row>
    <row r="20" spans="2:6" x14ac:dyDescent="0.4">
      <c r="B20" s="42" t="s">
        <v>3957</v>
      </c>
      <c r="D20" s="42" t="s">
        <v>3936</v>
      </c>
      <c r="E20" s="42" t="s">
        <v>3959</v>
      </c>
      <c r="F20" s="42">
        <v>2015</v>
      </c>
    </row>
    <row r="21" spans="2:6" x14ac:dyDescent="0.4">
      <c r="B21" s="42" t="s">
        <v>3957</v>
      </c>
      <c r="D21" s="42" t="s">
        <v>3937</v>
      </c>
      <c r="E21" s="42" t="s">
        <v>3959</v>
      </c>
      <c r="F21" s="42">
        <v>2015</v>
      </c>
    </row>
    <row r="22" spans="2:6" x14ac:dyDescent="0.4">
      <c r="B22" s="42" t="s">
        <v>3957</v>
      </c>
      <c r="D22" s="42" t="s">
        <v>3939</v>
      </c>
      <c r="E22" s="42" t="s">
        <v>3959</v>
      </c>
      <c r="F22" s="42">
        <v>2015</v>
      </c>
    </row>
    <row r="23" spans="2:6" x14ac:dyDescent="0.4">
      <c r="B23" s="42" t="s">
        <v>3957</v>
      </c>
      <c r="D23" s="42" t="s">
        <v>3938</v>
      </c>
      <c r="E23" s="42" t="s">
        <v>3959</v>
      </c>
      <c r="F23" s="42">
        <v>2015</v>
      </c>
    </row>
    <row r="24" spans="2:6" x14ac:dyDescent="0.4">
      <c r="B24" s="42" t="s">
        <v>3958</v>
      </c>
      <c r="D24" s="42" t="s">
        <v>3884</v>
      </c>
      <c r="E24" s="42" t="s">
        <v>3959</v>
      </c>
      <c r="F24" s="42">
        <v>2015</v>
      </c>
    </row>
    <row r="25" spans="2:6" x14ac:dyDescent="0.4">
      <c r="B25" s="42" t="s">
        <v>3978</v>
      </c>
      <c r="D25" s="42" t="s">
        <v>3934</v>
      </c>
      <c r="E25" s="42" t="s">
        <v>3959</v>
      </c>
      <c r="F25" s="42">
        <v>2015</v>
      </c>
    </row>
    <row r="26" spans="2:6" x14ac:dyDescent="0.4">
      <c r="B26" s="42" t="s">
        <v>3978</v>
      </c>
      <c r="D26" s="42" t="s">
        <v>3935</v>
      </c>
      <c r="E26" s="42" t="s">
        <v>3959</v>
      </c>
      <c r="F26" s="42">
        <v>2015</v>
      </c>
    </row>
    <row r="27" spans="2:6" x14ac:dyDescent="0.4">
      <c r="B27" s="42" t="s">
        <v>3978</v>
      </c>
      <c r="D27" s="42" t="s">
        <v>3936</v>
      </c>
      <c r="E27" s="42" t="s">
        <v>3959</v>
      </c>
      <c r="F27" s="42">
        <v>2015</v>
      </c>
    </row>
    <row r="28" spans="2:6" x14ac:dyDescent="0.4">
      <c r="B28" s="42" t="s">
        <v>3978</v>
      </c>
      <c r="D28" s="42" t="s">
        <v>3937</v>
      </c>
      <c r="E28" s="42" t="s">
        <v>3959</v>
      </c>
      <c r="F28" s="42">
        <v>2015</v>
      </c>
    </row>
    <row r="29" spans="2:6" x14ac:dyDescent="0.4">
      <c r="B29" s="42" t="s">
        <v>3978</v>
      </c>
      <c r="D29" s="42" t="s">
        <v>3939</v>
      </c>
      <c r="E29" s="42" t="s">
        <v>3959</v>
      </c>
      <c r="F29" s="42">
        <v>2015</v>
      </c>
    </row>
    <row r="30" spans="2:6" x14ac:dyDescent="0.4">
      <c r="B30" s="42" t="s">
        <v>3978</v>
      </c>
      <c r="D30" s="42" t="s">
        <v>3938</v>
      </c>
      <c r="E30" s="42" t="s">
        <v>3959</v>
      </c>
      <c r="F30" s="42">
        <v>2015</v>
      </c>
    </row>
    <row r="31" spans="2:6" x14ac:dyDescent="0.4">
      <c r="B31" s="42" t="s">
        <v>3979</v>
      </c>
      <c r="D31" s="42" t="s">
        <v>3884</v>
      </c>
      <c r="E31" s="42" t="s">
        <v>3959</v>
      </c>
      <c r="F31" s="42">
        <v>2015</v>
      </c>
    </row>
    <row r="32" spans="2:6" x14ac:dyDescent="0.4">
      <c r="B32" s="42" t="s">
        <v>3984</v>
      </c>
      <c r="D32" s="42" t="s">
        <v>3934</v>
      </c>
      <c r="E32" s="42" t="s">
        <v>3959</v>
      </c>
      <c r="F32" s="42">
        <v>2015</v>
      </c>
    </row>
    <row r="33" spans="2:6" x14ac:dyDescent="0.4">
      <c r="B33" s="42" t="s">
        <v>3984</v>
      </c>
      <c r="D33" s="42" t="s">
        <v>3935</v>
      </c>
      <c r="E33" s="42" t="s">
        <v>3959</v>
      </c>
      <c r="F33" s="42">
        <v>2015</v>
      </c>
    </row>
    <row r="34" spans="2:6" x14ac:dyDescent="0.4">
      <c r="B34" s="42" t="s">
        <v>3984</v>
      </c>
      <c r="D34" s="42" t="s">
        <v>3936</v>
      </c>
      <c r="E34" s="42" t="s">
        <v>3959</v>
      </c>
      <c r="F34" s="42">
        <v>2015</v>
      </c>
    </row>
    <row r="35" spans="2:6" x14ac:dyDescent="0.4">
      <c r="B35" s="42" t="s">
        <v>3984</v>
      </c>
      <c r="D35" s="42" t="s">
        <v>3937</v>
      </c>
      <c r="E35" s="42" t="s">
        <v>3959</v>
      </c>
      <c r="F35" s="42">
        <v>2015</v>
      </c>
    </row>
    <row r="36" spans="2:6" x14ac:dyDescent="0.4">
      <c r="B36" s="42" t="s">
        <v>3984</v>
      </c>
      <c r="D36" s="42" t="s">
        <v>3939</v>
      </c>
      <c r="E36" s="42" t="s">
        <v>3959</v>
      </c>
      <c r="F36" s="42">
        <v>2015</v>
      </c>
    </row>
    <row r="37" spans="2:6" x14ac:dyDescent="0.4">
      <c r="B37" s="42" t="s">
        <v>3984</v>
      </c>
      <c r="D37" s="42" t="s">
        <v>3938</v>
      </c>
      <c r="E37" s="42" t="s">
        <v>3959</v>
      </c>
      <c r="F37" s="42">
        <v>2015</v>
      </c>
    </row>
    <row r="38" spans="2:6" x14ac:dyDescent="0.4">
      <c r="B38" s="42" t="s">
        <v>3985</v>
      </c>
      <c r="D38" s="42" t="s">
        <v>3884</v>
      </c>
      <c r="E38" s="42" t="s">
        <v>3959</v>
      </c>
      <c r="F38" s="42">
        <v>2015</v>
      </c>
    </row>
    <row r="39" spans="2:6" x14ac:dyDescent="0.4">
      <c r="B39" s="42" t="s">
        <v>20</v>
      </c>
      <c r="C39" s="42" t="s">
        <v>8</v>
      </c>
      <c r="D39" s="42" t="s">
        <v>3884</v>
      </c>
      <c r="E39" s="42" t="s">
        <v>21</v>
      </c>
      <c r="F39" s="42">
        <v>2015</v>
      </c>
    </row>
    <row r="40" spans="2:6" x14ac:dyDescent="0.4">
      <c r="B40" s="42" t="s">
        <v>20</v>
      </c>
      <c r="C40" s="42" t="s">
        <v>8</v>
      </c>
      <c r="D40" s="42" t="s">
        <v>3884</v>
      </c>
      <c r="E40" s="42" t="s">
        <v>220</v>
      </c>
      <c r="F40" s="42">
        <v>2015</v>
      </c>
    </row>
    <row r="41" spans="2:6" x14ac:dyDescent="0.4">
      <c r="B41" s="42" t="s">
        <v>22</v>
      </c>
      <c r="C41" s="42" t="s">
        <v>8</v>
      </c>
      <c r="D41" s="42" t="s">
        <v>3884</v>
      </c>
      <c r="E41" s="42" t="s">
        <v>21</v>
      </c>
      <c r="F41" s="42">
        <v>2015</v>
      </c>
    </row>
    <row r="42" spans="2:6" x14ac:dyDescent="0.4">
      <c r="B42" s="42" t="s">
        <v>22</v>
      </c>
      <c r="C42" s="42" t="s">
        <v>8</v>
      </c>
      <c r="D42" s="42" t="s">
        <v>3884</v>
      </c>
      <c r="E42" s="42" t="s">
        <v>220</v>
      </c>
      <c r="F42" s="42">
        <v>2015</v>
      </c>
    </row>
    <row r="43" spans="2:6" x14ac:dyDescent="0.4">
      <c r="B43" s="42" t="s">
        <v>24</v>
      </c>
      <c r="C43" s="42" t="s">
        <v>8</v>
      </c>
      <c r="D43" s="42" t="s">
        <v>3884</v>
      </c>
      <c r="E43" s="42" t="s">
        <v>21</v>
      </c>
      <c r="F43" s="42">
        <v>2015</v>
      </c>
    </row>
    <row r="44" spans="2:6" x14ac:dyDescent="0.4">
      <c r="B44" s="42" t="s">
        <v>24</v>
      </c>
      <c r="C44" s="42" t="s">
        <v>8</v>
      </c>
      <c r="D44" s="42" t="s">
        <v>3884</v>
      </c>
      <c r="E44" s="42" t="s">
        <v>220</v>
      </c>
      <c r="F44" s="42">
        <v>2015</v>
      </c>
    </row>
    <row r="45" spans="2:6" x14ac:dyDescent="0.4">
      <c r="B45" s="42" t="s">
        <v>26</v>
      </c>
      <c r="C45" s="42" t="s">
        <v>8</v>
      </c>
      <c r="D45" s="42" t="s">
        <v>3884</v>
      </c>
      <c r="E45" s="42" t="s">
        <v>27</v>
      </c>
      <c r="F45" s="42">
        <v>2015</v>
      </c>
    </row>
    <row r="46" spans="2:6" x14ac:dyDescent="0.4">
      <c r="B46" s="42" t="s">
        <v>26</v>
      </c>
      <c r="C46" s="42" t="s">
        <v>8</v>
      </c>
      <c r="D46" s="42" t="s">
        <v>3884</v>
      </c>
      <c r="E46" s="42" t="s">
        <v>140</v>
      </c>
      <c r="F46" s="42">
        <v>2015</v>
      </c>
    </row>
    <row r="47" spans="2:6" x14ac:dyDescent="0.4">
      <c r="B47" s="42" t="s">
        <v>28</v>
      </c>
      <c r="C47" s="42" t="s">
        <v>8</v>
      </c>
      <c r="D47" s="42" t="s">
        <v>3884</v>
      </c>
      <c r="E47" s="42" t="s">
        <v>27</v>
      </c>
      <c r="F47" s="42">
        <v>2015</v>
      </c>
    </row>
    <row r="48" spans="2:6" x14ac:dyDescent="0.4">
      <c r="B48" s="42" t="s">
        <v>28</v>
      </c>
      <c r="C48" s="42" t="s">
        <v>8</v>
      </c>
      <c r="D48" s="42" t="s">
        <v>3884</v>
      </c>
      <c r="E48" s="42" t="s">
        <v>140</v>
      </c>
      <c r="F48" s="42">
        <v>2015</v>
      </c>
    </row>
    <row r="49" spans="2:6" x14ac:dyDescent="0.4">
      <c r="B49" s="42" t="s">
        <v>29</v>
      </c>
      <c r="C49" s="42" t="s">
        <v>8</v>
      </c>
      <c r="D49" s="42" t="s">
        <v>3884</v>
      </c>
      <c r="E49" s="42" t="s">
        <v>27</v>
      </c>
      <c r="F49" s="42">
        <v>2015</v>
      </c>
    </row>
    <row r="50" spans="2:6" x14ac:dyDescent="0.4">
      <c r="B50" s="42" t="s">
        <v>29</v>
      </c>
      <c r="C50" s="42" t="s">
        <v>8</v>
      </c>
      <c r="D50" s="42" t="s">
        <v>3884</v>
      </c>
      <c r="E50" s="42" t="s">
        <v>140</v>
      </c>
      <c r="F50" s="42">
        <v>2015</v>
      </c>
    </row>
    <row r="51" spans="2:6" x14ac:dyDescent="0.4">
      <c r="B51" s="42" t="s">
        <v>222</v>
      </c>
      <c r="C51" s="42" t="s">
        <v>8</v>
      </c>
      <c r="D51" s="42" t="s">
        <v>3884</v>
      </c>
      <c r="E51" s="42">
        <v>1</v>
      </c>
      <c r="F51" s="42">
        <v>2015</v>
      </c>
    </row>
    <row r="52" spans="2:6" x14ac:dyDescent="0.4">
      <c r="B52" s="42" t="s">
        <v>142</v>
      </c>
      <c r="C52" s="42" t="s">
        <v>8</v>
      </c>
      <c r="D52" s="42" t="s">
        <v>3884</v>
      </c>
      <c r="E52" s="42">
        <v>1</v>
      </c>
      <c r="F52" s="42">
        <v>2015</v>
      </c>
    </row>
    <row r="53" spans="2:6" x14ac:dyDescent="0.4">
      <c r="B53" s="42" t="s">
        <v>223</v>
      </c>
      <c r="C53" s="42" t="s">
        <v>8</v>
      </c>
      <c r="D53" s="42" t="s">
        <v>3884</v>
      </c>
      <c r="E53" s="42" t="s">
        <v>27</v>
      </c>
      <c r="F53" s="42">
        <v>2015</v>
      </c>
    </row>
    <row r="54" spans="2:6" x14ac:dyDescent="0.4">
      <c r="B54" s="42" t="s">
        <v>142</v>
      </c>
      <c r="C54" s="42" t="s">
        <v>8</v>
      </c>
      <c r="D54" s="42" t="s">
        <v>3884</v>
      </c>
      <c r="E54" s="42" t="s">
        <v>27</v>
      </c>
      <c r="F54" s="42">
        <v>2015</v>
      </c>
    </row>
    <row r="55" spans="2:6" x14ac:dyDescent="0.4">
      <c r="B55" s="42" t="s">
        <v>20</v>
      </c>
      <c r="C55" s="42" t="s">
        <v>32</v>
      </c>
      <c r="D55" s="42" t="s">
        <v>3884</v>
      </c>
      <c r="E55" s="42" t="s">
        <v>21</v>
      </c>
      <c r="F55" s="42">
        <v>2015</v>
      </c>
    </row>
    <row r="56" spans="2:6" x14ac:dyDescent="0.4">
      <c r="B56" s="42" t="s">
        <v>20</v>
      </c>
      <c r="C56" s="42" t="s">
        <v>32</v>
      </c>
      <c r="D56" s="42" t="s">
        <v>3884</v>
      </c>
      <c r="E56" s="42" t="s">
        <v>220</v>
      </c>
      <c r="F56" s="42">
        <v>2015</v>
      </c>
    </row>
    <row r="57" spans="2:6" x14ac:dyDescent="0.4">
      <c r="B57" s="42" t="s">
        <v>22</v>
      </c>
      <c r="C57" s="42" t="s">
        <v>32</v>
      </c>
      <c r="D57" s="42" t="s">
        <v>3884</v>
      </c>
      <c r="E57" s="42" t="s">
        <v>21</v>
      </c>
      <c r="F57" s="42">
        <v>2015</v>
      </c>
    </row>
    <row r="58" spans="2:6" x14ac:dyDescent="0.4">
      <c r="B58" s="42" t="s">
        <v>22</v>
      </c>
      <c r="C58" s="42" t="s">
        <v>32</v>
      </c>
      <c r="D58" s="42" t="s">
        <v>3884</v>
      </c>
      <c r="E58" s="42" t="s">
        <v>220</v>
      </c>
      <c r="F58" s="42">
        <v>2015</v>
      </c>
    </row>
    <row r="59" spans="2:6" x14ac:dyDescent="0.4">
      <c r="B59" s="42" t="s">
        <v>24</v>
      </c>
      <c r="C59" s="42" t="s">
        <v>32</v>
      </c>
      <c r="D59" s="42" t="s">
        <v>3884</v>
      </c>
      <c r="E59" s="42" t="s">
        <v>21</v>
      </c>
      <c r="F59" s="42">
        <v>2015</v>
      </c>
    </row>
    <row r="60" spans="2:6" x14ac:dyDescent="0.4">
      <c r="B60" s="42" t="s">
        <v>24</v>
      </c>
      <c r="C60" s="42" t="s">
        <v>32</v>
      </c>
      <c r="D60" s="42" t="s">
        <v>3884</v>
      </c>
      <c r="E60" s="42" t="s">
        <v>220</v>
      </c>
      <c r="F60" s="42">
        <v>2015</v>
      </c>
    </row>
    <row r="61" spans="2:6" x14ac:dyDescent="0.4">
      <c r="B61" s="42" t="s">
        <v>26</v>
      </c>
      <c r="C61" s="42" t="s">
        <v>32</v>
      </c>
      <c r="D61" s="42" t="s">
        <v>3884</v>
      </c>
      <c r="E61" s="42" t="s">
        <v>27</v>
      </c>
      <c r="F61" s="42">
        <v>2015</v>
      </c>
    </row>
    <row r="62" spans="2:6" x14ac:dyDescent="0.4">
      <c r="B62" s="42" t="s">
        <v>26</v>
      </c>
      <c r="C62" s="42" t="s">
        <v>32</v>
      </c>
      <c r="D62" s="42" t="s">
        <v>3884</v>
      </c>
      <c r="E62" s="42" t="s">
        <v>140</v>
      </c>
      <c r="F62" s="42">
        <v>2015</v>
      </c>
    </row>
    <row r="63" spans="2:6" x14ac:dyDescent="0.4">
      <c r="B63" s="42" t="s">
        <v>28</v>
      </c>
      <c r="C63" s="42" t="s">
        <v>32</v>
      </c>
      <c r="D63" s="42" t="s">
        <v>3884</v>
      </c>
      <c r="E63" s="42" t="s">
        <v>27</v>
      </c>
      <c r="F63" s="42">
        <v>2015</v>
      </c>
    </row>
    <row r="64" spans="2:6" x14ac:dyDescent="0.4">
      <c r="B64" s="42" t="s">
        <v>28</v>
      </c>
      <c r="C64" s="42" t="s">
        <v>32</v>
      </c>
      <c r="D64" s="42" t="s">
        <v>3884</v>
      </c>
      <c r="E64" s="42" t="s">
        <v>140</v>
      </c>
      <c r="F64" s="42">
        <v>2015</v>
      </c>
    </row>
    <row r="65" spans="2:6" x14ac:dyDescent="0.4">
      <c r="B65" s="42" t="s">
        <v>29</v>
      </c>
      <c r="C65" s="42" t="s">
        <v>32</v>
      </c>
      <c r="D65" s="42" t="s">
        <v>3884</v>
      </c>
      <c r="E65" s="42" t="s">
        <v>27</v>
      </c>
      <c r="F65" s="42">
        <v>2015</v>
      </c>
    </row>
    <row r="66" spans="2:6" x14ac:dyDescent="0.4">
      <c r="B66" s="42" t="s">
        <v>29</v>
      </c>
      <c r="C66" s="42" t="s">
        <v>32</v>
      </c>
      <c r="D66" s="42" t="s">
        <v>3884</v>
      </c>
      <c r="E66" s="42" t="s">
        <v>140</v>
      </c>
      <c r="F66" s="42">
        <v>2015</v>
      </c>
    </row>
    <row r="67" spans="2:6" x14ac:dyDescent="0.4">
      <c r="B67" s="42" t="s">
        <v>222</v>
      </c>
      <c r="C67" s="42" t="s">
        <v>32</v>
      </c>
      <c r="D67" s="42" t="s">
        <v>3884</v>
      </c>
      <c r="E67" s="42">
        <v>1</v>
      </c>
      <c r="F67" s="42">
        <v>2015</v>
      </c>
    </row>
    <row r="68" spans="2:6" x14ac:dyDescent="0.4">
      <c r="B68" s="42" t="s">
        <v>142</v>
      </c>
      <c r="C68" s="42" t="s">
        <v>32</v>
      </c>
      <c r="D68" s="42" t="s">
        <v>3884</v>
      </c>
      <c r="E68" s="42">
        <v>1</v>
      </c>
      <c r="F68" s="42">
        <v>2015</v>
      </c>
    </row>
    <row r="69" spans="2:6" x14ac:dyDescent="0.4">
      <c r="B69" s="42" t="s">
        <v>223</v>
      </c>
      <c r="C69" s="42" t="s">
        <v>32</v>
      </c>
      <c r="D69" s="42" t="s">
        <v>3884</v>
      </c>
      <c r="E69" s="42" t="s">
        <v>27</v>
      </c>
      <c r="F69" s="42">
        <v>2015</v>
      </c>
    </row>
    <row r="70" spans="2:6" x14ac:dyDescent="0.4">
      <c r="B70" s="42" t="s">
        <v>142</v>
      </c>
      <c r="C70" s="42" t="s">
        <v>32</v>
      </c>
      <c r="D70" s="42" t="s">
        <v>3884</v>
      </c>
      <c r="E70" s="42" t="s">
        <v>27</v>
      </c>
      <c r="F70" s="42">
        <v>2015</v>
      </c>
    </row>
  </sheetData>
  <sheetProtection sheet="1" objects="1" selectLockedCells="1" selectUnlockedCells="1"/>
  <pageMargins left="0.7" right="0.7" top="0.78740157499999996" bottom="0.78740157499999996" header="0.3" footer="0.3"/>
  <pageSetup paperSize="25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417DBE"/>
  </sheetPr>
  <dimension ref="A1:M248"/>
  <sheetViews>
    <sheetView zoomScale="115" zoomScaleNormal="115" zoomScaleSheetLayoutView="100" workbookViewId="0"/>
  </sheetViews>
  <sheetFormatPr baseColWidth="10" defaultColWidth="11" defaultRowHeight="16.8" x14ac:dyDescent="0.4"/>
  <cols>
    <col min="1" max="1" width="30.09765625" style="42" bestFit="1" customWidth="1"/>
    <col min="2" max="2" width="77.8984375" style="42" bestFit="1" customWidth="1"/>
    <col min="3" max="3" width="11.69921875" style="42" bestFit="1" customWidth="1"/>
    <col min="4" max="4" width="24.69921875" style="42" bestFit="1" customWidth="1"/>
    <col min="5" max="5" width="18.69921875" style="42" customWidth="1"/>
    <col min="6" max="6" width="65.69921875" style="42" bestFit="1" customWidth="1"/>
    <col min="7" max="7" width="39.8984375" style="42" bestFit="1" customWidth="1"/>
    <col min="8" max="8" width="24.8984375" style="42" bestFit="1" customWidth="1"/>
    <col min="9" max="9" width="29.5" style="42" bestFit="1" customWidth="1"/>
    <col min="10" max="10" width="29.09765625" style="42" bestFit="1" customWidth="1"/>
    <col min="11" max="11" width="29.09765625" style="42" customWidth="1"/>
    <col min="12" max="12" width="11" style="42"/>
    <col min="13" max="13" width="21.3984375" style="42" bestFit="1" customWidth="1"/>
    <col min="14" max="16384" width="11" style="42"/>
  </cols>
  <sheetData>
    <row r="1" spans="1:13" ht="33.6" x14ac:dyDescent="0.4">
      <c r="A1" s="56" t="s">
        <v>33</v>
      </c>
      <c r="B1" s="56" t="s">
        <v>34</v>
      </c>
      <c r="C1" s="56" t="s">
        <v>3</v>
      </c>
      <c r="D1" s="45" t="s">
        <v>5</v>
      </c>
      <c r="E1" s="45" t="s">
        <v>2035</v>
      </c>
      <c r="F1" s="56" t="s">
        <v>38</v>
      </c>
      <c r="G1" s="56" t="s">
        <v>6</v>
      </c>
      <c r="H1" s="56" t="s">
        <v>50</v>
      </c>
      <c r="I1" s="56" t="s">
        <v>129</v>
      </c>
      <c r="J1" s="56" t="s">
        <v>130</v>
      </c>
      <c r="K1" s="56" t="s">
        <v>3998</v>
      </c>
      <c r="L1" s="56" t="s">
        <v>3890</v>
      </c>
      <c r="M1" s="56" t="s">
        <v>3969</v>
      </c>
    </row>
    <row r="2" spans="1:13" x14ac:dyDescent="0.4">
      <c r="A2" s="42" t="s">
        <v>3934</v>
      </c>
      <c r="B2" s="42" t="s">
        <v>132</v>
      </c>
      <c r="C2" s="42" t="s">
        <v>8</v>
      </c>
      <c r="D2" s="42" t="s">
        <v>36</v>
      </c>
      <c r="E2" s="42" t="s">
        <v>2033</v>
      </c>
      <c r="F2" s="42" t="s">
        <v>3987</v>
      </c>
      <c r="G2" s="42" t="s">
        <v>41</v>
      </c>
      <c r="H2" s="42" t="s">
        <v>51</v>
      </c>
      <c r="I2" s="42" t="s">
        <v>224</v>
      </c>
      <c r="J2" s="42" t="s">
        <v>228</v>
      </c>
      <c r="K2" s="42" t="s">
        <v>3880</v>
      </c>
      <c r="L2" s="146" t="s">
        <v>3885</v>
      </c>
      <c r="M2" s="42" t="s">
        <v>3965</v>
      </c>
    </row>
    <row r="3" spans="1:13" x14ac:dyDescent="0.4">
      <c r="A3" s="42" t="s">
        <v>3935</v>
      </c>
      <c r="B3" s="42" t="s">
        <v>133</v>
      </c>
      <c r="C3" s="42" t="s">
        <v>32</v>
      </c>
      <c r="D3" s="42" t="s">
        <v>37</v>
      </c>
      <c r="E3" s="42" t="s">
        <v>2034</v>
      </c>
      <c r="F3" s="42" t="s">
        <v>3988</v>
      </c>
      <c r="G3" s="42" t="s">
        <v>42</v>
      </c>
      <c r="H3" s="42" t="s">
        <v>52</v>
      </c>
      <c r="I3" s="42" t="s">
        <v>57</v>
      </c>
      <c r="J3" s="42" t="s">
        <v>81</v>
      </c>
      <c r="K3" s="42" t="s">
        <v>3932</v>
      </c>
      <c r="L3" s="43" t="s">
        <v>3893</v>
      </c>
      <c r="M3" s="42" t="s">
        <v>3966</v>
      </c>
    </row>
    <row r="4" spans="1:13" x14ac:dyDescent="0.4">
      <c r="A4" s="42" t="s">
        <v>3936</v>
      </c>
      <c r="B4" s="42" t="s">
        <v>134</v>
      </c>
      <c r="C4" s="42" t="s">
        <v>3883</v>
      </c>
      <c r="D4" s="42" t="s">
        <v>4</v>
      </c>
      <c r="F4" s="42" t="s">
        <v>3989</v>
      </c>
      <c r="H4" s="42" t="s">
        <v>53</v>
      </c>
      <c r="I4" s="42" t="s">
        <v>58</v>
      </c>
      <c r="J4" s="42" t="s">
        <v>82</v>
      </c>
      <c r="K4" s="42" t="s">
        <v>3999</v>
      </c>
      <c r="L4" s="211" t="s">
        <v>3886</v>
      </c>
      <c r="M4" s="42" t="s">
        <v>4267</v>
      </c>
    </row>
    <row r="5" spans="1:13" x14ac:dyDescent="0.4">
      <c r="A5" s="42" t="s">
        <v>3937</v>
      </c>
      <c r="B5" s="42" t="s">
        <v>135</v>
      </c>
      <c r="C5" s="42" t="s">
        <v>3882</v>
      </c>
      <c r="F5" s="42" t="s">
        <v>3990</v>
      </c>
      <c r="H5" s="42" t="s">
        <v>54</v>
      </c>
      <c r="I5" s="42" t="s">
        <v>59</v>
      </c>
      <c r="J5" s="42" t="s">
        <v>144</v>
      </c>
      <c r="K5" s="42" t="s">
        <v>4000</v>
      </c>
      <c r="L5" s="43" t="s">
        <v>3892</v>
      </c>
      <c r="M5" s="42" t="s">
        <v>3967</v>
      </c>
    </row>
    <row r="6" spans="1:13" x14ac:dyDescent="0.4">
      <c r="A6" s="42" t="s">
        <v>3962</v>
      </c>
      <c r="B6" s="42" t="s">
        <v>136</v>
      </c>
      <c r="F6" s="42" t="s">
        <v>3991</v>
      </c>
      <c r="H6" s="42" t="s">
        <v>3728</v>
      </c>
      <c r="I6" s="42" t="s">
        <v>60</v>
      </c>
      <c r="J6" s="42" t="s">
        <v>145</v>
      </c>
      <c r="K6" s="42" t="s">
        <v>4001</v>
      </c>
      <c r="L6" s="146" t="s">
        <v>3887</v>
      </c>
      <c r="M6" s="42" t="s">
        <v>3968</v>
      </c>
    </row>
    <row r="7" spans="1:13" x14ac:dyDescent="0.4">
      <c r="A7" s="42" t="s">
        <v>3938</v>
      </c>
      <c r="B7" s="42" t="s">
        <v>137</v>
      </c>
      <c r="F7" s="42" t="s">
        <v>4275</v>
      </c>
      <c r="H7" s="42" t="s">
        <v>56</v>
      </c>
      <c r="I7" s="42" t="s">
        <v>61</v>
      </c>
      <c r="J7" s="42" t="s">
        <v>3731</v>
      </c>
      <c r="K7" s="42" t="s">
        <v>4002</v>
      </c>
      <c r="L7" s="211" t="s">
        <v>3888</v>
      </c>
    </row>
    <row r="8" spans="1:13" x14ac:dyDescent="0.4">
      <c r="B8" s="42" t="s">
        <v>138</v>
      </c>
      <c r="F8" s="42" t="s">
        <v>3992</v>
      </c>
      <c r="H8" s="42" t="s">
        <v>3729</v>
      </c>
      <c r="I8" s="42" t="s">
        <v>62</v>
      </c>
      <c r="J8" s="42" t="s">
        <v>3732</v>
      </c>
      <c r="K8" s="42" t="s">
        <v>4003</v>
      </c>
      <c r="L8" s="211" t="s">
        <v>3889</v>
      </c>
    </row>
    <row r="9" spans="1:13" x14ac:dyDescent="0.4">
      <c r="F9" s="42" t="s">
        <v>3993</v>
      </c>
      <c r="H9" s="42" t="s">
        <v>3730</v>
      </c>
      <c r="I9" s="42" t="s">
        <v>139</v>
      </c>
      <c r="J9" s="42" t="s">
        <v>3733</v>
      </c>
      <c r="K9" s="42" t="s">
        <v>4004</v>
      </c>
      <c r="L9" s="146" t="s">
        <v>11</v>
      </c>
    </row>
    <row r="10" spans="1:13" x14ac:dyDescent="0.4">
      <c r="F10" s="42" t="s">
        <v>3994</v>
      </c>
      <c r="H10" s="42" t="s">
        <v>55</v>
      </c>
      <c r="I10" s="42" t="s">
        <v>147</v>
      </c>
      <c r="J10" s="42" t="s">
        <v>232</v>
      </c>
      <c r="K10" s="42" t="s">
        <v>4005</v>
      </c>
      <c r="L10" s="211" t="s">
        <v>3895</v>
      </c>
    </row>
    <row r="11" spans="1:13" x14ac:dyDescent="0.4">
      <c r="F11" s="42" t="s">
        <v>3995</v>
      </c>
      <c r="H11" s="42" t="s">
        <v>3871</v>
      </c>
      <c r="I11" s="42" t="s">
        <v>148</v>
      </c>
      <c r="J11" s="42" t="s">
        <v>3734</v>
      </c>
      <c r="K11" s="42" t="s">
        <v>4006</v>
      </c>
      <c r="L11" s="211" t="s">
        <v>3896</v>
      </c>
    </row>
    <row r="12" spans="1:13" x14ac:dyDescent="0.4">
      <c r="F12" s="42" t="s">
        <v>3996</v>
      </c>
      <c r="I12" s="42" t="s">
        <v>149</v>
      </c>
      <c r="J12" s="42" t="s">
        <v>3735</v>
      </c>
      <c r="K12" s="42" t="s">
        <v>4007</v>
      </c>
      <c r="L12" s="146" t="s">
        <v>12</v>
      </c>
    </row>
    <row r="13" spans="1:13" x14ac:dyDescent="0.4">
      <c r="F13" s="42" t="s">
        <v>3997</v>
      </c>
      <c r="H13" s="150"/>
      <c r="I13" s="42" t="s">
        <v>150</v>
      </c>
      <c r="J13" s="42" t="s">
        <v>3736</v>
      </c>
      <c r="K13" s="42" t="s">
        <v>4008</v>
      </c>
      <c r="L13" s="42" t="s">
        <v>3897</v>
      </c>
    </row>
    <row r="14" spans="1:13" x14ac:dyDescent="0.4">
      <c r="I14" s="42" t="s">
        <v>151</v>
      </c>
      <c r="J14" s="42" t="s">
        <v>3737</v>
      </c>
      <c r="K14" s="42" t="s">
        <v>4009</v>
      </c>
      <c r="L14" s="42" t="s">
        <v>3898</v>
      </c>
    </row>
    <row r="15" spans="1:13" x14ac:dyDescent="0.4">
      <c r="I15" s="42" t="s">
        <v>152</v>
      </c>
      <c r="J15" s="42" t="s">
        <v>3738</v>
      </c>
      <c r="K15" s="42" t="s">
        <v>4010</v>
      </c>
      <c r="L15" s="215" t="s">
        <v>3903</v>
      </c>
    </row>
    <row r="16" spans="1:13" x14ac:dyDescent="0.4">
      <c r="I16" s="42" t="s">
        <v>153</v>
      </c>
      <c r="J16" s="42" t="s">
        <v>3739</v>
      </c>
      <c r="K16" s="42" t="s">
        <v>4011</v>
      </c>
      <c r="L16" s="42" t="s">
        <v>3904</v>
      </c>
    </row>
    <row r="17" spans="9:12" x14ac:dyDescent="0.4">
      <c r="I17" s="42" t="s">
        <v>154</v>
      </c>
      <c r="J17" s="42" t="s">
        <v>3740</v>
      </c>
      <c r="K17" s="42" t="s">
        <v>4012</v>
      </c>
      <c r="L17" s="42" t="s">
        <v>3905</v>
      </c>
    </row>
    <row r="18" spans="9:12" x14ac:dyDescent="0.4">
      <c r="I18" s="42" t="s">
        <v>155</v>
      </c>
      <c r="J18" s="42" t="s">
        <v>3741</v>
      </c>
      <c r="K18" s="42" t="s">
        <v>4013</v>
      </c>
      <c r="L18" s="215" t="s">
        <v>3911</v>
      </c>
    </row>
    <row r="19" spans="9:12" x14ac:dyDescent="0.4">
      <c r="I19" s="42" t="s">
        <v>156</v>
      </c>
      <c r="J19" s="42" t="s">
        <v>3742</v>
      </c>
      <c r="K19" s="42" t="s">
        <v>4014</v>
      </c>
      <c r="L19" s="42" t="e">
        <f>"Ihre minimalen Benutzungsstunden bei der Einspeisung liegen bei " &amp; INT(Konsistenzprüfung!$I$68) &amp; ". Das sind mehr Benutzungsstunden als das Bezugsjahr (Schaltjahr 8784 Stunden) Stunden hat. Bitte korrigieren Sie Ihre Angaben."</f>
        <v>#VALUE!</v>
      </c>
    </row>
    <row r="20" spans="9:12" x14ac:dyDescent="0.4">
      <c r="I20" s="42" t="s">
        <v>157</v>
      </c>
      <c r="J20" s="42" t="s">
        <v>3743</v>
      </c>
      <c r="K20" s="42" t="s">
        <v>4015</v>
      </c>
      <c r="L20" s="42" t="e">
        <f>"Ihre minimalen Benutzungsstunden bei der Einspeisung liegen bei " &amp; INT(Konsistenzprüfung!$I$68) &amp; ". Dies erscheint sehr hoch. Bitte überprüfen Sie Ihre Angaben."</f>
        <v>#VALUE!</v>
      </c>
    </row>
    <row r="21" spans="9:12" x14ac:dyDescent="0.4">
      <c r="I21" s="42" t="s">
        <v>158</v>
      </c>
      <c r="J21" s="42" t="s">
        <v>3744</v>
      </c>
      <c r="K21" s="42" t="s">
        <v>4016</v>
      </c>
      <c r="L21" s="42" t="e">
        <f>"Ihre minimalen Benutzungsstunden bei der Einspeisung liegen bei " &amp; INT(Konsistenzprüfung!$I$68) &amp; ". Dies erscheint sehr gering. Bitte überprüfen Sie Ihre Angaben."</f>
        <v>#VALUE!</v>
      </c>
    </row>
    <row r="22" spans="9:12" x14ac:dyDescent="0.4">
      <c r="I22" s="42" t="s">
        <v>175</v>
      </c>
      <c r="J22" s="42" t="s">
        <v>3745</v>
      </c>
      <c r="K22" s="42" t="s">
        <v>4017</v>
      </c>
      <c r="L22" s="215" t="s">
        <v>3912</v>
      </c>
    </row>
    <row r="23" spans="9:12" x14ac:dyDescent="0.4">
      <c r="I23" s="42" t="s">
        <v>177</v>
      </c>
      <c r="J23" s="42" t="s">
        <v>3746</v>
      </c>
      <c r="K23" s="42" t="s">
        <v>4018</v>
      </c>
      <c r="L23" s="42" t="e">
        <f>"Ihre minimalen Benutzungsstunden bei der Ausspeisung liegen bei " &amp; INT(Konsistenzprüfung!$I$73) &amp; ". Das sind mehr Benutzungsstunden als das Bezugsjahr (Schaltjahr 8784 Stunden) Stunden hat. Bitte korrigieren Sie Ihre Angaben."</f>
        <v>#VALUE!</v>
      </c>
    </row>
    <row r="24" spans="9:12" x14ac:dyDescent="0.4">
      <c r="I24" s="42" t="s">
        <v>179</v>
      </c>
      <c r="J24" s="42" t="s">
        <v>3747</v>
      </c>
      <c r="K24" s="42" t="s">
        <v>4019</v>
      </c>
      <c r="L24" s="42" t="e">
        <f>"Ihre minimalen Benutzungsstunden bei der Ausspeisung liegen bei " &amp; INT(Konsistenzprüfung!$I$73) &amp; ". Dies erscheint sehr hoch. Bitte überprüfen Sie Ihre Angaben."</f>
        <v>#VALUE!</v>
      </c>
    </row>
    <row r="25" spans="9:12" x14ac:dyDescent="0.4">
      <c r="I25" s="42" t="s">
        <v>181</v>
      </c>
      <c r="J25" s="42" t="s">
        <v>3748</v>
      </c>
      <c r="K25" s="42" t="s">
        <v>4020</v>
      </c>
      <c r="L25" s="42" t="e">
        <f>"Ihre minimalen Benutzungsstunden bei der Ausspeisung liegen bei " &amp; INT(Konsistenzprüfung!$I$73) &amp; ". Dies erscheint sehr gering. Bitte überprüfen Sie Ihre Angaben."</f>
        <v>#VALUE!</v>
      </c>
    </row>
    <row r="26" spans="9:12" x14ac:dyDescent="0.4">
      <c r="I26" s="42" t="s">
        <v>183</v>
      </c>
      <c r="J26" s="42" t="s">
        <v>3749</v>
      </c>
      <c r="K26" s="42" t="s">
        <v>4021</v>
      </c>
      <c r="L26" s="146" t="s">
        <v>3914</v>
      </c>
    </row>
    <row r="27" spans="9:12" x14ac:dyDescent="0.4">
      <c r="I27" s="42" t="s">
        <v>185</v>
      </c>
      <c r="J27" s="42" t="s">
        <v>3750</v>
      </c>
      <c r="K27" s="42" t="s">
        <v>4022</v>
      </c>
      <c r="L27" s="211" t="s">
        <v>3915</v>
      </c>
    </row>
    <row r="28" spans="9:12" x14ac:dyDescent="0.4">
      <c r="I28" s="42" t="s">
        <v>187</v>
      </c>
      <c r="J28" s="42" t="s">
        <v>3751</v>
      </c>
      <c r="K28" s="42" t="s">
        <v>4023</v>
      </c>
      <c r="L28" s="146" t="s">
        <v>3917</v>
      </c>
    </row>
    <row r="29" spans="9:12" x14ac:dyDescent="0.4">
      <c r="I29" s="42" t="s">
        <v>189</v>
      </c>
      <c r="J29" s="42" t="s">
        <v>3752</v>
      </c>
      <c r="K29" s="42" t="s">
        <v>4024</v>
      </c>
      <c r="L29" s="43" t="s">
        <v>3918</v>
      </c>
    </row>
    <row r="30" spans="9:12" x14ac:dyDescent="0.4">
      <c r="I30" s="42" t="s">
        <v>191</v>
      </c>
      <c r="J30" s="42" t="s">
        <v>3753</v>
      </c>
      <c r="K30" s="42" t="s">
        <v>4025</v>
      </c>
      <c r="L30" s="215" t="s">
        <v>3920</v>
      </c>
    </row>
    <row r="31" spans="9:12" x14ac:dyDescent="0.4">
      <c r="I31" s="42" t="s">
        <v>193</v>
      </c>
      <c r="J31" s="42" t="s">
        <v>3754</v>
      </c>
      <c r="K31" s="42" t="s">
        <v>4026</v>
      </c>
      <c r="L31" s="42" t="e">
        <f>"Ihre minimalen Benutzungsstunden bei der Einspeisung liegen bei " &amp; INT(Konsistenzprüfung!$I$93) &amp; ". Das sind mehr Benutzungsstunden als das Bezugsjahr (Schaltjahr 8784 Stunden) Stunden hat. Bitte korrigieren Sie Ihre Angaben."</f>
        <v>#VALUE!</v>
      </c>
    </row>
    <row r="32" spans="9:12" x14ac:dyDescent="0.4">
      <c r="I32" s="42" t="s">
        <v>195</v>
      </c>
      <c r="J32" s="42" t="s">
        <v>3755</v>
      </c>
      <c r="K32" s="42" t="s">
        <v>4027</v>
      </c>
      <c r="L32" s="42" t="e">
        <f>"Ihre minimalen Benutzungsstunden bei der Einspeisung liegen bei " &amp; INT(Konsistenzprüfung!$I$93) &amp; ". Dies erscheint sehr hoch. Bitte überprüfen Sie Ihre Angaben."</f>
        <v>#VALUE!</v>
      </c>
    </row>
    <row r="33" spans="9:12" x14ac:dyDescent="0.4">
      <c r="I33" s="42" t="s">
        <v>197</v>
      </c>
      <c r="J33" s="42" t="s">
        <v>3756</v>
      </c>
      <c r="K33" s="42" t="s">
        <v>4028</v>
      </c>
      <c r="L33" s="42" t="e">
        <f>"Ihre minimalen Benutzungsstunden bei der Einspeisung liegen bei " &amp; INT(Konsistenzprüfung!$I$93) &amp; ". Dies erscheint sehr gering. Bitte überprüfen Sie Ihre Angaben."</f>
        <v>#VALUE!</v>
      </c>
    </row>
    <row r="34" spans="9:12" x14ac:dyDescent="0.4">
      <c r="I34" s="42" t="s">
        <v>199</v>
      </c>
      <c r="J34" s="42" t="s">
        <v>3757</v>
      </c>
      <c r="K34" s="42" t="s">
        <v>4029</v>
      </c>
      <c r="L34" s="215" t="s">
        <v>3921</v>
      </c>
    </row>
    <row r="35" spans="9:12" x14ac:dyDescent="0.4">
      <c r="I35" s="42" t="s">
        <v>201</v>
      </c>
      <c r="J35" s="42" t="s">
        <v>3758</v>
      </c>
      <c r="K35" s="42" t="s">
        <v>4030</v>
      </c>
      <c r="L35" s="42" t="e">
        <f>"Ihre minimalen Benutzungsstunden bei der Ausspeisung liegen bei " &amp; INT(Konsistenzprüfung!$I$98) &amp; ". Das sind mehr Benutzungsstunden als das Bezugsjahr (Schaltjahr 8784 Stunden) Stunden hat. Bitte korrigieren Sie Ihre Angaben."</f>
        <v>#VALUE!</v>
      </c>
    </row>
    <row r="36" spans="9:12" x14ac:dyDescent="0.4">
      <c r="I36" s="42" t="s">
        <v>203</v>
      </c>
      <c r="J36" s="42" t="s">
        <v>3759</v>
      </c>
      <c r="K36" s="42" t="s">
        <v>4031</v>
      </c>
      <c r="L36" s="42" t="e">
        <f>"Ihre minimalen Benutzungsstunden bei der Ausspeisung liegen bei " &amp; INT(Konsistenzprüfung!$I$98) &amp; ". Dies erscheint sehr hoch. Bitte überprüfen Sie Ihre Angaben."</f>
        <v>#VALUE!</v>
      </c>
    </row>
    <row r="37" spans="9:12" x14ac:dyDescent="0.4">
      <c r="I37" s="42" t="s">
        <v>205</v>
      </c>
      <c r="J37" s="42" t="s">
        <v>3760</v>
      </c>
      <c r="K37" s="42" t="s">
        <v>4032</v>
      </c>
      <c r="L37" s="42" t="e">
        <f>"Ihre minimalen Benutzungsstunden bei der Ausspeisung liegen bei " &amp; INT(Konsistenzprüfung!$I$98) &amp; ". Dies erscheint sehr gering. Bitte überprüfen Sie Ihre Angaben."</f>
        <v>#VALUE!</v>
      </c>
    </row>
    <row r="38" spans="9:12" x14ac:dyDescent="0.4">
      <c r="I38" s="42" t="s">
        <v>207</v>
      </c>
      <c r="J38" s="42" t="s">
        <v>3761</v>
      </c>
      <c r="K38" s="42" t="s">
        <v>4033</v>
      </c>
      <c r="L38" s="146" t="s">
        <v>3922</v>
      </c>
    </row>
    <row r="39" spans="9:12" x14ac:dyDescent="0.4">
      <c r="I39" s="42" t="s">
        <v>209</v>
      </c>
      <c r="J39" s="42" t="s">
        <v>3762</v>
      </c>
      <c r="K39" s="42" t="s">
        <v>4034</v>
      </c>
      <c r="L39" s="42" t="s">
        <v>3926</v>
      </c>
    </row>
    <row r="40" spans="9:12" x14ac:dyDescent="0.4">
      <c r="I40" s="42" t="s">
        <v>211</v>
      </c>
      <c r="J40" s="42" t="s">
        <v>3763</v>
      </c>
      <c r="K40" s="42" t="s">
        <v>4035</v>
      </c>
      <c r="L40" s="42" t="s">
        <v>3927</v>
      </c>
    </row>
    <row r="41" spans="9:12" x14ac:dyDescent="0.4">
      <c r="I41" s="42" t="s">
        <v>225</v>
      </c>
      <c r="J41" s="42" t="s">
        <v>229</v>
      </c>
      <c r="K41" s="42" t="s">
        <v>4036</v>
      </c>
      <c r="L41" s="42" t="s">
        <v>3928</v>
      </c>
    </row>
    <row r="42" spans="9:12" x14ac:dyDescent="0.4">
      <c r="I42" s="42" t="s">
        <v>63</v>
      </c>
      <c r="J42" s="42" t="s">
        <v>83</v>
      </c>
      <c r="K42" s="42" t="s">
        <v>4037</v>
      </c>
      <c r="L42" s="42" t="s">
        <v>3929</v>
      </c>
    </row>
    <row r="43" spans="9:12" x14ac:dyDescent="0.4">
      <c r="I43" s="42" t="s">
        <v>64</v>
      </c>
      <c r="J43" s="42" t="s">
        <v>3764</v>
      </c>
      <c r="K43" s="42" t="s">
        <v>4038</v>
      </c>
      <c r="L43" s="42" t="s">
        <v>3930</v>
      </c>
    </row>
    <row r="44" spans="9:12" x14ac:dyDescent="0.4">
      <c r="I44" s="42" t="s">
        <v>65</v>
      </c>
      <c r="J44" s="42" t="s">
        <v>3765</v>
      </c>
      <c r="K44" s="42" t="s">
        <v>4039</v>
      </c>
    </row>
    <row r="45" spans="9:12" x14ac:dyDescent="0.4">
      <c r="I45" s="42" t="s">
        <v>66</v>
      </c>
      <c r="J45" s="42" t="s">
        <v>3766</v>
      </c>
      <c r="K45" s="42" t="s">
        <v>4040</v>
      </c>
    </row>
    <row r="46" spans="9:12" x14ac:dyDescent="0.4">
      <c r="I46" s="42" t="s">
        <v>67</v>
      </c>
      <c r="J46" s="42" t="s">
        <v>84</v>
      </c>
      <c r="K46" s="42" t="s">
        <v>4041</v>
      </c>
    </row>
    <row r="47" spans="9:12" x14ac:dyDescent="0.4">
      <c r="I47" s="42" t="s">
        <v>68</v>
      </c>
      <c r="J47" s="42" t="s">
        <v>85</v>
      </c>
      <c r="K47" s="42" t="s">
        <v>4042</v>
      </c>
    </row>
    <row r="48" spans="9:12" x14ac:dyDescent="0.4">
      <c r="I48" s="42" t="s">
        <v>69</v>
      </c>
      <c r="J48" s="42" t="s">
        <v>86</v>
      </c>
      <c r="K48" s="42" t="s">
        <v>4043</v>
      </c>
    </row>
    <row r="49" spans="9:11" x14ac:dyDescent="0.4">
      <c r="I49" s="42" t="s">
        <v>226</v>
      </c>
      <c r="J49" s="42" t="s">
        <v>230</v>
      </c>
      <c r="K49" s="42" t="s">
        <v>4044</v>
      </c>
    </row>
    <row r="50" spans="9:11" x14ac:dyDescent="0.4">
      <c r="I50" s="42" t="s">
        <v>70</v>
      </c>
      <c r="J50" s="42" t="s">
        <v>87</v>
      </c>
      <c r="K50" s="42" t="s">
        <v>4045</v>
      </c>
    </row>
    <row r="51" spans="9:11" x14ac:dyDescent="0.4">
      <c r="I51" s="42" t="s">
        <v>71</v>
      </c>
      <c r="J51" s="42" t="s">
        <v>88</v>
      </c>
      <c r="K51" s="42" t="s">
        <v>4046</v>
      </c>
    </row>
    <row r="52" spans="9:11" x14ac:dyDescent="0.4">
      <c r="I52" s="42" t="s">
        <v>72</v>
      </c>
      <c r="J52" s="42" t="s">
        <v>89</v>
      </c>
      <c r="K52" s="42" t="s">
        <v>4047</v>
      </c>
    </row>
    <row r="53" spans="9:11" x14ac:dyDescent="0.4">
      <c r="I53" s="42" t="s">
        <v>73</v>
      </c>
      <c r="J53" s="42" t="s">
        <v>90</v>
      </c>
      <c r="K53" s="42" t="s">
        <v>4048</v>
      </c>
    </row>
    <row r="54" spans="9:11" x14ac:dyDescent="0.4">
      <c r="I54" s="42" t="s">
        <v>74</v>
      </c>
      <c r="J54" s="42" t="s">
        <v>91</v>
      </c>
      <c r="K54" s="42" t="s">
        <v>4049</v>
      </c>
    </row>
    <row r="55" spans="9:11" x14ac:dyDescent="0.4">
      <c r="I55" s="42" t="s">
        <v>75</v>
      </c>
      <c r="J55" s="42" t="s">
        <v>92</v>
      </c>
      <c r="K55" s="42" t="s">
        <v>4050</v>
      </c>
    </row>
    <row r="56" spans="9:11" x14ac:dyDescent="0.4">
      <c r="I56" s="42" t="s">
        <v>76</v>
      </c>
      <c r="J56" s="42" t="s">
        <v>93</v>
      </c>
      <c r="K56" s="42" t="s">
        <v>4051</v>
      </c>
    </row>
    <row r="57" spans="9:11" x14ac:dyDescent="0.4">
      <c r="I57" s="42" t="s">
        <v>227</v>
      </c>
      <c r="J57" s="42" t="s">
        <v>231</v>
      </c>
      <c r="K57" s="42" t="s">
        <v>4052</v>
      </c>
    </row>
    <row r="58" spans="9:11" x14ac:dyDescent="0.4">
      <c r="I58" s="42" t="s">
        <v>77</v>
      </c>
      <c r="J58" s="42" t="s">
        <v>94</v>
      </c>
      <c r="K58" s="42" t="s">
        <v>4053</v>
      </c>
    </row>
    <row r="59" spans="9:11" x14ac:dyDescent="0.4">
      <c r="I59" s="42" t="s">
        <v>78</v>
      </c>
      <c r="J59" s="42" t="s">
        <v>3767</v>
      </c>
      <c r="K59" s="42" t="s">
        <v>4054</v>
      </c>
    </row>
    <row r="60" spans="9:11" x14ac:dyDescent="0.4">
      <c r="I60" s="42" t="s">
        <v>143</v>
      </c>
      <c r="J60" s="42" t="s">
        <v>3768</v>
      </c>
      <c r="K60" s="42" t="s">
        <v>4055</v>
      </c>
    </row>
    <row r="61" spans="9:11" x14ac:dyDescent="0.4">
      <c r="I61" s="42" t="s">
        <v>79</v>
      </c>
      <c r="J61" s="42" t="s">
        <v>95</v>
      </c>
      <c r="K61" s="42" t="s">
        <v>4056</v>
      </c>
    </row>
    <row r="62" spans="9:11" x14ac:dyDescent="0.4">
      <c r="I62" s="42" t="s">
        <v>80</v>
      </c>
      <c r="J62" s="42" t="s">
        <v>96</v>
      </c>
      <c r="K62" s="42" t="s">
        <v>4057</v>
      </c>
    </row>
    <row r="63" spans="9:11" x14ac:dyDescent="0.4">
      <c r="I63" s="42" t="s">
        <v>131</v>
      </c>
      <c r="J63" s="42" t="s">
        <v>97</v>
      </c>
      <c r="K63" s="42" t="s">
        <v>4058</v>
      </c>
    </row>
    <row r="64" spans="9:11" x14ac:dyDescent="0.4">
      <c r="K64" s="42" t="s">
        <v>4059</v>
      </c>
    </row>
    <row r="65" spans="11:11" x14ac:dyDescent="0.4">
      <c r="K65" s="42" t="s">
        <v>4060</v>
      </c>
    </row>
    <row r="66" spans="11:11" x14ac:dyDescent="0.4">
      <c r="K66" s="42" t="s">
        <v>4061</v>
      </c>
    </row>
    <row r="67" spans="11:11" x14ac:dyDescent="0.4">
      <c r="K67" s="42" t="s">
        <v>4062</v>
      </c>
    </row>
    <row r="68" spans="11:11" x14ac:dyDescent="0.4">
      <c r="K68" s="42" t="s">
        <v>4063</v>
      </c>
    </row>
    <row r="69" spans="11:11" x14ac:dyDescent="0.4">
      <c r="K69" s="42" t="s">
        <v>4064</v>
      </c>
    </row>
    <row r="70" spans="11:11" x14ac:dyDescent="0.4">
      <c r="K70" s="42" t="s">
        <v>4065</v>
      </c>
    </row>
    <row r="71" spans="11:11" x14ac:dyDescent="0.4">
      <c r="K71" s="42" t="s">
        <v>4066</v>
      </c>
    </row>
    <row r="72" spans="11:11" x14ac:dyDescent="0.4">
      <c r="K72" s="42" t="s">
        <v>4067</v>
      </c>
    </row>
    <row r="73" spans="11:11" x14ac:dyDescent="0.4">
      <c r="K73" s="42" t="s">
        <v>4068</v>
      </c>
    </row>
    <row r="74" spans="11:11" x14ac:dyDescent="0.4">
      <c r="K74" s="42" t="s">
        <v>4069</v>
      </c>
    </row>
    <row r="75" spans="11:11" x14ac:dyDescent="0.4">
      <c r="K75" s="42" t="s">
        <v>4070</v>
      </c>
    </row>
    <row r="76" spans="11:11" x14ac:dyDescent="0.4">
      <c r="K76" s="42" t="s">
        <v>4071</v>
      </c>
    </row>
    <row r="77" spans="11:11" x14ac:dyDescent="0.4">
      <c r="K77" s="42" t="s">
        <v>4072</v>
      </c>
    </row>
    <row r="78" spans="11:11" x14ac:dyDescent="0.4">
      <c r="K78" s="42" t="s">
        <v>4073</v>
      </c>
    </row>
    <row r="79" spans="11:11" x14ac:dyDescent="0.4">
      <c r="K79" s="42" t="s">
        <v>4074</v>
      </c>
    </row>
    <row r="80" spans="11:11" x14ac:dyDescent="0.4">
      <c r="K80" s="42" t="s">
        <v>4075</v>
      </c>
    </row>
    <row r="81" spans="11:11" x14ac:dyDescent="0.4">
      <c r="K81" s="42" t="s">
        <v>4076</v>
      </c>
    </row>
    <row r="82" spans="11:11" x14ac:dyDescent="0.4">
      <c r="K82" s="42" t="s">
        <v>4077</v>
      </c>
    </row>
    <row r="83" spans="11:11" x14ac:dyDescent="0.4">
      <c r="K83" s="42" t="s">
        <v>4078</v>
      </c>
    </row>
    <row r="84" spans="11:11" x14ac:dyDescent="0.4">
      <c r="K84" s="42" t="s">
        <v>4079</v>
      </c>
    </row>
    <row r="85" spans="11:11" x14ac:dyDescent="0.4">
      <c r="K85" s="42" t="s">
        <v>4080</v>
      </c>
    </row>
    <row r="86" spans="11:11" x14ac:dyDescent="0.4">
      <c r="K86" s="42" t="s">
        <v>4081</v>
      </c>
    </row>
    <row r="87" spans="11:11" x14ac:dyDescent="0.4">
      <c r="K87" s="42" t="s">
        <v>4082</v>
      </c>
    </row>
    <row r="88" spans="11:11" x14ac:dyDescent="0.4">
      <c r="K88" s="42" t="s">
        <v>4083</v>
      </c>
    </row>
    <row r="89" spans="11:11" x14ac:dyDescent="0.4">
      <c r="K89" s="42" t="s">
        <v>4084</v>
      </c>
    </row>
    <row r="90" spans="11:11" x14ac:dyDescent="0.4">
      <c r="K90" s="42" t="s">
        <v>4085</v>
      </c>
    </row>
    <row r="91" spans="11:11" x14ac:dyDescent="0.4">
      <c r="K91" s="42" t="s">
        <v>4086</v>
      </c>
    </row>
    <row r="92" spans="11:11" x14ac:dyDescent="0.4">
      <c r="K92" s="42" t="s">
        <v>4087</v>
      </c>
    </row>
    <row r="93" spans="11:11" x14ac:dyDescent="0.4">
      <c r="K93" s="42" t="s">
        <v>4088</v>
      </c>
    </row>
    <row r="94" spans="11:11" x14ac:dyDescent="0.4">
      <c r="K94" s="42" t="s">
        <v>4089</v>
      </c>
    </row>
    <row r="95" spans="11:11" x14ac:dyDescent="0.4">
      <c r="K95" s="42" t="s">
        <v>4090</v>
      </c>
    </row>
    <row r="96" spans="11:11" x14ac:dyDescent="0.4">
      <c r="K96" s="42" t="s">
        <v>4091</v>
      </c>
    </row>
    <row r="97" spans="11:11" x14ac:dyDescent="0.4">
      <c r="K97" s="42" t="s">
        <v>4092</v>
      </c>
    </row>
    <row r="98" spans="11:11" x14ac:dyDescent="0.4">
      <c r="K98" s="42" t="s">
        <v>4093</v>
      </c>
    </row>
    <row r="99" spans="11:11" x14ac:dyDescent="0.4">
      <c r="K99" s="42" t="s">
        <v>4094</v>
      </c>
    </row>
    <row r="100" spans="11:11" x14ac:dyDescent="0.4">
      <c r="K100" s="42" t="s">
        <v>4095</v>
      </c>
    </row>
    <row r="101" spans="11:11" x14ac:dyDescent="0.4">
      <c r="K101" s="42" t="s">
        <v>4096</v>
      </c>
    </row>
    <row r="102" spans="11:11" x14ac:dyDescent="0.4">
      <c r="K102" s="42" t="s">
        <v>4097</v>
      </c>
    </row>
    <row r="103" spans="11:11" x14ac:dyDescent="0.4">
      <c r="K103" s="42" t="s">
        <v>4098</v>
      </c>
    </row>
    <row r="104" spans="11:11" x14ac:dyDescent="0.4">
      <c r="K104" s="42" t="s">
        <v>4099</v>
      </c>
    </row>
    <row r="105" spans="11:11" x14ac:dyDescent="0.4">
      <c r="K105" s="42" t="s">
        <v>4100</v>
      </c>
    </row>
    <row r="106" spans="11:11" x14ac:dyDescent="0.4">
      <c r="K106" s="42" t="s">
        <v>4101</v>
      </c>
    </row>
    <row r="107" spans="11:11" x14ac:dyDescent="0.4">
      <c r="K107" s="42" t="s">
        <v>4102</v>
      </c>
    </row>
    <row r="108" spans="11:11" x14ac:dyDescent="0.4">
      <c r="K108" s="42" t="s">
        <v>4103</v>
      </c>
    </row>
    <row r="109" spans="11:11" x14ac:dyDescent="0.4">
      <c r="K109" s="42" t="s">
        <v>4104</v>
      </c>
    </row>
    <row r="110" spans="11:11" x14ac:dyDescent="0.4">
      <c r="K110" s="42" t="s">
        <v>4105</v>
      </c>
    </row>
    <row r="111" spans="11:11" x14ac:dyDescent="0.4">
      <c r="K111" s="42" t="s">
        <v>4106</v>
      </c>
    </row>
    <row r="112" spans="11:11" x14ac:dyDescent="0.4">
      <c r="K112" s="42" t="s">
        <v>4107</v>
      </c>
    </row>
    <row r="113" spans="9:11" x14ac:dyDescent="0.4">
      <c r="K113" s="42" t="s">
        <v>4108</v>
      </c>
    </row>
    <row r="114" spans="9:11" x14ac:dyDescent="0.4">
      <c r="K114" s="42" t="s">
        <v>4109</v>
      </c>
    </row>
    <row r="115" spans="9:11" x14ac:dyDescent="0.4">
      <c r="K115" s="42" t="s">
        <v>4110</v>
      </c>
    </row>
    <row r="116" spans="9:11" x14ac:dyDescent="0.4">
      <c r="K116" s="42" t="s">
        <v>4111</v>
      </c>
    </row>
    <row r="117" spans="9:11" x14ac:dyDescent="0.4">
      <c r="I117" s="59"/>
      <c r="J117" s="59"/>
      <c r="K117" s="59" t="s">
        <v>4112</v>
      </c>
    </row>
    <row r="118" spans="9:11" x14ac:dyDescent="0.4">
      <c r="I118" s="59"/>
      <c r="J118" s="59"/>
      <c r="K118" s="59" t="s">
        <v>4113</v>
      </c>
    </row>
    <row r="119" spans="9:11" x14ac:dyDescent="0.4">
      <c r="K119" s="42" t="s">
        <v>4114</v>
      </c>
    </row>
    <row r="120" spans="9:11" x14ac:dyDescent="0.4">
      <c r="I120" s="59"/>
      <c r="J120" s="59"/>
      <c r="K120" s="59" t="s">
        <v>4115</v>
      </c>
    </row>
    <row r="121" spans="9:11" x14ac:dyDescent="0.4">
      <c r="I121" s="59"/>
      <c r="J121" s="59"/>
      <c r="K121" s="59" t="s">
        <v>4116</v>
      </c>
    </row>
    <row r="122" spans="9:11" x14ac:dyDescent="0.4">
      <c r="K122" s="42" t="s">
        <v>4117</v>
      </c>
    </row>
    <row r="123" spans="9:11" x14ac:dyDescent="0.4">
      <c r="K123" s="42" t="s">
        <v>4118</v>
      </c>
    </row>
    <row r="124" spans="9:11" x14ac:dyDescent="0.4">
      <c r="K124" s="42" t="s">
        <v>4119</v>
      </c>
    </row>
    <row r="125" spans="9:11" x14ac:dyDescent="0.4">
      <c r="K125" s="42" t="s">
        <v>4120</v>
      </c>
    </row>
    <row r="126" spans="9:11" x14ac:dyDescent="0.4">
      <c r="K126" s="42" t="s">
        <v>4121</v>
      </c>
    </row>
    <row r="127" spans="9:11" x14ac:dyDescent="0.4">
      <c r="K127" s="42" t="s">
        <v>4122</v>
      </c>
    </row>
    <row r="128" spans="9:11" x14ac:dyDescent="0.4">
      <c r="K128" s="42" t="s">
        <v>4123</v>
      </c>
    </row>
    <row r="129" spans="11:11" x14ac:dyDescent="0.4">
      <c r="K129" s="42" t="s">
        <v>4124</v>
      </c>
    </row>
    <row r="130" spans="11:11" x14ac:dyDescent="0.4">
      <c r="K130" s="42" t="s">
        <v>4125</v>
      </c>
    </row>
    <row r="131" spans="11:11" x14ac:dyDescent="0.4">
      <c r="K131" s="42" t="s">
        <v>4126</v>
      </c>
    </row>
    <row r="132" spans="11:11" x14ac:dyDescent="0.4">
      <c r="K132" s="42" t="s">
        <v>4127</v>
      </c>
    </row>
    <row r="133" spans="11:11" x14ac:dyDescent="0.4">
      <c r="K133" s="42" t="s">
        <v>4128</v>
      </c>
    </row>
    <row r="134" spans="11:11" x14ac:dyDescent="0.4">
      <c r="K134" s="42" t="s">
        <v>4129</v>
      </c>
    </row>
    <row r="135" spans="11:11" x14ac:dyDescent="0.4">
      <c r="K135" s="42" t="s">
        <v>4130</v>
      </c>
    </row>
    <row r="136" spans="11:11" x14ac:dyDescent="0.4">
      <c r="K136" s="42" t="s">
        <v>4131</v>
      </c>
    </row>
    <row r="137" spans="11:11" x14ac:dyDescent="0.4">
      <c r="K137" s="42" t="s">
        <v>4132</v>
      </c>
    </row>
    <row r="138" spans="11:11" x14ac:dyDescent="0.4">
      <c r="K138" s="42" t="s">
        <v>4133</v>
      </c>
    </row>
    <row r="139" spans="11:11" x14ac:dyDescent="0.4">
      <c r="K139" s="42" t="s">
        <v>4134</v>
      </c>
    </row>
    <row r="140" spans="11:11" x14ac:dyDescent="0.4">
      <c r="K140" s="42" t="s">
        <v>4135</v>
      </c>
    </row>
    <row r="141" spans="11:11" x14ac:dyDescent="0.4">
      <c r="K141" s="42" t="s">
        <v>4136</v>
      </c>
    </row>
    <row r="142" spans="11:11" x14ac:dyDescent="0.4">
      <c r="K142" s="42" t="s">
        <v>4137</v>
      </c>
    </row>
    <row r="143" spans="11:11" x14ac:dyDescent="0.4">
      <c r="K143" s="42" t="s">
        <v>4138</v>
      </c>
    </row>
    <row r="144" spans="11:11" x14ac:dyDescent="0.4">
      <c r="K144" s="42" t="s">
        <v>4139</v>
      </c>
    </row>
    <row r="145" spans="11:11" x14ac:dyDescent="0.4">
      <c r="K145" s="42" t="s">
        <v>4140</v>
      </c>
    </row>
    <row r="146" spans="11:11" x14ac:dyDescent="0.4">
      <c r="K146" s="42" t="s">
        <v>4141</v>
      </c>
    </row>
    <row r="147" spans="11:11" x14ac:dyDescent="0.4">
      <c r="K147" s="42" t="s">
        <v>4142</v>
      </c>
    </row>
    <row r="148" spans="11:11" x14ac:dyDescent="0.4">
      <c r="K148" s="42" t="s">
        <v>4143</v>
      </c>
    </row>
    <row r="149" spans="11:11" x14ac:dyDescent="0.4">
      <c r="K149" s="42" t="s">
        <v>4144</v>
      </c>
    </row>
    <row r="150" spans="11:11" x14ac:dyDescent="0.4">
      <c r="K150" s="42" t="s">
        <v>4145</v>
      </c>
    </row>
    <row r="151" spans="11:11" x14ac:dyDescent="0.4">
      <c r="K151" s="42" t="s">
        <v>4146</v>
      </c>
    </row>
    <row r="152" spans="11:11" x14ac:dyDescent="0.4">
      <c r="K152" s="42" t="s">
        <v>4147</v>
      </c>
    </row>
    <row r="153" spans="11:11" x14ac:dyDescent="0.4">
      <c r="K153" s="42" t="s">
        <v>4148</v>
      </c>
    </row>
    <row r="154" spans="11:11" x14ac:dyDescent="0.4">
      <c r="K154" s="42" t="s">
        <v>4149</v>
      </c>
    </row>
    <row r="155" spans="11:11" x14ac:dyDescent="0.4">
      <c r="K155" s="42" t="s">
        <v>4150</v>
      </c>
    </row>
    <row r="156" spans="11:11" x14ac:dyDescent="0.4">
      <c r="K156" s="42" t="s">
        <v>4151</v>
      </c>
    </row>
    <row r="157" spans="11:11" x14ac:dyDescent="0.4">
      <c r="K157" s="42" t="s">
        <v>4152</v>
      </c>
    </row>
    <row r="158" spans="11:11" x14ac:dyDescent="0.4">
      <c r="K158" s="42" t="s">
        <v>4153</v>
      </c>
    </row>
    <row r="159" spans="11:11" x14ac:dyDescent="0.4">
      <c r="K159" s="42" t="s">
        <v>4154</v>
      </c>
    </row>
    <row r="160" spans="11:11" x14ac:dyDescent="0.4">
      <c r="K160" s="42" t="s">
        <v>4155</v>
      </c>
    </row>
    <row r="161" spans="11:11" x14ac:dyDescent="0.4">
      <c r="K161" s="42" t="s">
        <v>4156</v>
      </c>
    </row>
    <row r="162" spans="11:11" x14ac:dyDescent="0.4">
      <c r="K162" s="42" t="s">
        <v>4157</v>
      </c>
    </row>
    <row r="163" spans="11:11" x14ac:dyDescent="0.4">
      <c r="K163" s="42" t="s">
        <v>4158</v>
      </c>
    </row>
    <row r="164" spans="11:11" x14ac:dyDescent="0.4">
      <c r="K164" s="42" t="s">
        <v>4159</v>
      </c>
    </row>
    <row r="165" spans="11:11" x14ac:dyDescent="0.4">
      <c r="K165" s="42" t="s">
        <v>4160</v>
      </c>
    </row>
    <row r="166" spans="11:11" x14ac:dyDescent="0.4">
      <c r="K166" s="42" t="s">
        <v>4161</v>
      </c>
    </row>
    <row r="167" spans="11:11" x14ac:dyDescent="0.4">
      <c r="K167" s="42" t="s">
        <v>4162</v>
      </c>
    </row>
    <row r="168" spans="11:11" x14ac:dyDescent="0.4">
      <c r="K168" s="42" t="s">
        <v>4163</v>
      </c>
    </row>
    <row r="169" spans="11:11" x14ac:dyDescent="0.4">
      <c r="K169" s="42" t="s">
        <v>4164</v>
      </c>
    </row>
    <row r="170" spans="11:11" x14ac:dyDescent="0.4">
      <c r="K170" s="42" t="s">
        <v>4165</v>
      </c>
    </row>
    <row r="171" spans="11:11" x14ac:dyDescent="0.4">
      <c r="K171" s="42" t="s">
        <v>4166</v>
      </c>
    </row>
    <row r="172" spans="11:11" x14ac:dyDescent="0.4">
      <c r="K172" s="42" t="s">
        <v>4167</v>
      </c>
    </row>
    <row r="173" spans="11:11" x14ac:dyDescent="0.4">
      <c r="K173" s="42" t="s">
        <v>4168</v>
      </c>
    </row>
    <row r="174" spans="11:11" x14ac:dyDescent="0.4">
      <c r="K174" s="42" t="s">
        <v>4169</v>
      </c>
    </row>
    <row r="175" spans="11:11" x14ac:dyDescent="0.4">
      <c r="K175" s="42" t="s">
        <v>4170</v>
      </c>
    </row>
    <row r="176" spans="11:11" x14ac:dyDescent="0.4">
      <c r="K176" s="42" t="s">
        <v>4171</v>
      </c>
    </row>
    <row r="177" spans="11:11" x14ac:dyDescent="0.4">
      <c r="K177" s="42" t="s">
        <v>4172</v>
      </c>
    </row>
    <row r="178" spans="11:11" x14ac:dyDescent="0.4">
      <c r="K178" s="42" t="s">
        <v>4173</v>
      </c>
    </row>
    <row r="179" spans="11:11" x14ac:dyDescent="0.4">
      <c r="K179" s="42" t="s">
        <v>4174</v>
      </c>
    </row>
    <row r="180" spans="11:11" x14ac:dyDescent="0.4">
      <c r="K180" s="42" t="s">
        <v>4175</v>
      </c>
    </row>
    <row r="181" spans="11:11" x14ac:dyDescent="0.4">
      <c r="K181" s="42" t="s">
        <v>4176</v>
      </c>
    </row>
    <row r="182" spans="11:11" x14ac:dyDescent="0.4">
      <c r="K182" s="42" t="s">
        <v>4177</v>
      </c>
    </row>
    <row r="183" spans="11:11" x14ac:dyDescent="0.4">
      <c r="K183" s="42" t="s">
        <v>4178</v>
      </c>
    </row>
    <row r="184" spans="11:11" x14ac:dyDescent="0.4">
      <c r="K184" s="42" t="s">
        <v>4179</v>
      </c>
    </row>
    <row r="185" spans="11:11" x14ac:dyDescent="0.4">
      <c r="K185" s="42" t="s">
        <v>4180</v>
      </c>
    </row>
    <row r="186" spans="11:11" x14ac:dyDescent="0.4">
      <c r="K186" s="42" t="s">
        <v>4181</v>
      </c>
    </row>
    <row r="187" spans="11:11" x14ac:dyDescent="0.4">
      <c r="K187" s="42" t="s">
        <v>4182</v>
      </c>
    </row>
    <row r="188" spans="11:11" x14ac:dyDescent="0.4">
      <c r="K188" s="42" t="s">
        <v>4183</v>
      </c>
    </row>
    <row r="189" spans="11:11" x14ac:dyDescent="0.4">
      <c r="K189" s="42" t="s">
        <v>4184</v>
      </c>
    </row>
    <row r="190" spans="11:11" x14ac:dyDescent="0.4">
      <c r="K190" s="42" t="s">
        <v>4185</v>
      </c>
    </row>
    <row r="191" spans="11:11" x14ac:dyDescent="0.4">
      <c r="K191" s="42" t="s">
        <v>4186</v>
      </c>
    </row>
    <row r="192" spans="11:11" x14ac:dyDescent="0.4">
      <c r="K192" s="42" t="s">
        <v>4187</v>
      </c>
    </row>
    <row r="193" spans="11:11" x14ac:dyDescent="0.4">
      <c r="K193" s="42" t="s">
        <v>4188</v>
      </c>
    </row>
    <row r="194" spans="11:11" x14ac:dyDescent="0.4">
      <c r="K194" s="42" t="s">
        <v>4189</v>
      </c>
    </row>
    <row r="195" spans="11:11" x14ac:dyDescent="0.4">
      <c r="K195" s="42" t="s">
        <v>4190</v>
      </c>
    </row>
    <row r="196" spans="11:11" x14ac:dyDescent="0.4">
      <c r="K196" s="42" t="s">
        <v>4191</v>
      </c>
    </row>
    <row r="197" spans="11:11" x14ac:dyDescent="0.4">
      <c r="K197" s="42" t="s">
        <v>4192</v>
      </c>
    </row>
    <row r="198" spans="11:11" x14ac:dyDescent="0.4">
      <c r="K198" s="42" t="s">
        <v>4193</v>
      </c>
    </row>
    <row r="199" spans="11:11" x14ac:dyDescent="0.4">
      <c r="K199" s="42" t="s">
        <v>4194</v>
      </c>
    </row>
    <row r="200" spans="11:11" x14ac:dyDescent="0.4">
      <c r="K200" s="42" t="s">
        <v>4195</v>
      </c>
    </row>
    <row r="201" spans="11:11" x14ac:dyDescent="0.4">
      <c r="K201" s="42" t="s">
        <v>4196</v>
      </c>
    </row>
    <row r="202" spans="11:11" x14ac:dyDescent="0.4">
      <c r="K202" s="42" t="s">
        <v>4197</v>
      </c>
    </row>
    <row r="203" spans="11:11" x14ac:dyDescent="0.4">
      <c r="K203" s="42" t="s">
        <v>4198</v>
      </c>
    </row>
    <row r="204" spans="11:11" x14ac:dyDescent="0.4">
      <c r="K204" s="42" t="s">
        <v>4199</v>
      </c>
    </row>
    <row r="205" spans="11:11" x14ac:dyDescent="0.4">
      <c r="K205" s="42" t="s">
        <v>4200</v>
      </c>
    </row>
    <row r="206" spans="11:11" x14ac:dyDescent="0.4">
      <c r="K206" s="42" t="s">
        <v>4201</v>
      </c>
    </row>
    <row r="207" spans="11:11" x14ac:dyDescent="0.4">
      <c r="K207" s="42" t="s">
        <v>4202</v>
      </c>
    </row>
    <row r="208" spans="11:11" x14ac:dyDescent="0.4">
      <c r="K208" s="42" t="s">
        <v>4203</v>
      </c>
    </row>
    <row r="209" spans="11:11" x14ac:dyDescent="0.4">
      <c r="K209" s="42" t="s">
        <v>4204</v>
      </c>
    </row>
    <row r="210" spans="11:11" x14ac:dyDescent="0.4">
      <c r="K210" s="42" t="s">
        <v>4205</v>
      </c>
    </row>
    <row r="211" spans="11:11" x14ac:dyDescent="0.4">
      <c r="K211" s="42" t="s">
        <v>4206</v>
      </c>
    </row>
    <row r="212" spans="11:11" x14ac:dyDescent="0.4">
      <c r="K212" s="42" t="s">
        <v>4207</v>
      </c>
    </row>
    <row r="213" spans="11:11" x14ac:dyDescent="0.4">
      <c r="K213" s="42" t="s">
        <v>4208</v>
      </c>
    </row>
    <row r="214" spans="11:11" x14ac:dyDescent="0.4">
      <c r="K214" s="42" t="s">
        <v>4209</v>
      </c>
    </row>
    <row r="215" spans="11:11" x14ac:dyDescent="0.4">
      <c r="K215" s="42" t="s">
        <v>4210</v>
      </c>
    </row>
    <row r="216" spans="11:11" x14ac:dyDescent="0.4">
      <c r="K216" s="42" t="s">
        <v>4211</v>
      </c>
    </row>
    <row r="217" spans="11:11" x14ac:dyDescent="0.4">
      <c r="K217" s="42" t="s">
        <v>4212</v>
      </c>
    </row>
    <row r="218" spans="11:11" x14ac:dyDescent="0.4">
      <c r="K218" s="42" t="s">
        <v>4213</v>
      </c>
    </row>
    <row r="219" spans="11:11" x14ac:dyDescent="0.4">
      <c r="K219" s="42" t="s">
        <v>4214</v>
      </c>
    </row>
    <row r="220" spans="11:11" x14ac:dyDescent="0.4">
      <c r="K220" s="42" t="s">
        <v>4215</v>
      </c>
    </row>
    <row r="221" spans="11:11" x14ac:dyDescent="0.4">
      <c r="K221" s="42" t="s">
        <v>4216</v>
      </c>
    </row>
    <row r="222" spans="11:11" x14ac:dyDescent="0.4">
      <c r="K222" s="42" t="s">
        <v>4217</v>
      </c>
    </row>
    <row r="223" spans="11:11" x14ac:dyDescent="0.4">
      <c r="K223" s="42" t="s">
        <v>4218</v>
      </c>
    </row>
    <row r="224" spans="11:11" x14ac:dyDescent="0.4">
      <c r="K224" s="42" t="s">
        <v>4219</v>
      </c>
    </row>
    <row r="225" spans="11:11" x14ac:dyDescent="0.4">
      <c r="K225" s="42" t="s">
        <v>4220</v>
      </c>
    </row>
    <row r="226" spans="11:11" x14ac:dyDescent="0.4">
      <c r="K226" s="42" t="s">
        <v>4221</v>
      </c>
    </row>
    <row r="227" spans="11:11" x14ac:dyDescent="0.4">
      <c r="K227" s="42" t="s">
        <v>4222</v>
      </c>
    </row>
    <row r="228" spans="11:11" x14ac:dyDescent="0.4">
      <c r="K228" s="42" t="s">
        <v>4223</v>
      </c>
    </row>
    <row r="229" spans="11:11" x14ac:dyDescent="0.4">
      <c r="K229" s="42" t="s">
        <v>4224</v>
      </c>
    </row>
    <row r="230" spans="11:11" x14ac:dyDescent="0.4">
      <c r="K230" s="42" t="s">
        <v>4225</v>
      </c>
    </row>
    <row r="231" spans="11:11" x14ac:dyDescent="0.4">
      <c r="K231" s="42" t="s">
        <v>4226</v>
      </c>
    </row>
    <row r="232" spans="11:11" x14ac:dyDescent="0.4">
      <c r="K232" s="42" t="s">
        <v>4227</v>
      </c>
    </row>
    <row r="233" spans="11:11" x14ac:dyDescent="0.4">
      <c r="K233" s="42" t="s">
        <v>4228</v>
      </c>
    </row>
    <row r="234" spans="11:11" x14ac:dyDescent="0.4">
      <c r="K234" s="42" t="s">
        <v>4229</v>
      </c>
    </row>
    <row r="235" spans="11:11" x14ac:dyDescent="0.4">
      <c r="K235" s="42" t="s">
        <v>4230</v>
      </c>
    </row>
    <row r="236" spans="11:11" x14ac:dyDescent="0.4">
      <c r="K236" s="42" t="s">
        <v>4231</v>
      </c>
    </row>
    <row r="237" spans="11:11" x14ac:dyDescent="0.4">
      <c r="K237" s="42" t="s">
        <v>4232</v>
      </c>
    </row>
    <row r="238" spans="11:11" x14ac:dyDescent="0.4">
      <c r="K238" s="42" t="s">
        <v>4233</v>
      </c>
    </row>
    <row r="239" spans="11:11" x14ac:dyDescent="0.4">
      <c r="K239" s="42" t="s">
        <v>4234</v>
      </c>
    </row>
    <row r="240" spans="11:11" x14ac:dyDescent="0.4">
      <c r="K240" s="42" t="s">
        <v>4235</v>
      </c>
    </row>
    <row r="241" spans="11:11" x14ac:dyDescent="0.4">
      <c r="K241" s="42" t="s">
        <v>4236</v>
      </c>
    </row>
    <row r="242" spans="11:11" x14ac:dyDescent="0.4">
      <c r="K242" s="42" t="s">
        <v>4237</v>
      </c>
    </row>
    <row r="243" spans="11:11" x14ac:dyDescent="0.4">
      <c r="K243" s="42" t="s">
        <v>4238</v>
      </c>
    </row>
    <row r="244" spans="11:11" x14ac:dyDescent="0.4">
      <c r="K244" s="42" t="s">
        <v>4239</v>
      </c>
    </row>
    <row r="245" spans="11:11" x14ac:dyDescent="0.4">
      <c r="K245" s="42" t="s">
        <v>4240</v>
      </c>
    </row>
    <row r="246" spans="11:11" x14ac:dyDescent="0.4">
      <c r="K246" s="42" t="s">
        <v>4241</v>
      </c>
    </row>
    <row r="247" spans="11:11" x14ac:dyDescent="0.4">
      <c r="K247" s="42" t="s">
        <v>4242</v>
      </c>
    </row>
    <row r="248" spans="11:11" x14ac:dyDescent="0.4">
      <c r="K248" s="42" t="s">
        <v>4243</v>
      </c>
    </row>
  </sheetData>
  <sheetProtection sheet="1" objects="1" scenarios="1" selectLockedCells="1" selectUnlockedCells="1"/>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417DBE"/>
  </sheetPr>
  <dimension ref="B1:V94"/>
  <sheetViews>
    <sheetView showGridLines="0" zoomScale="70" zoomScaleNormal="70" zoomScaleSheetLayoutView="70" workbookViewId="0"/>
  </sheetViews>
  <sheetFormatPr baseColWidth="10" defaultColWidth="9" defaultRowHeight="16.8" x14ac:dyDescent="0.4"/>
  <cols>
    <col min="1" max="1" width="1.19921875" style="74" customWidth="1"/>
    <col min="2" max="2" width="8.3984375" style="75" customWidth="1"/>
    <col min="3" max="3" width="1.19921875" style="74" customWidth="1"/>
    <col min="4" max="4" width="93.59765625" style="74" customWidth="1"/>
    <col min="5" max="5" width="1.19921875" style="74" customWidth="1"/>
    <col min="6" max="6" width="25.59765625" style="74" customWidth="1"/>
    <col min="7" max="7" width="1.19921875" style="74" customWidth="1"/>
    <col min="8" max="8" width="25.59765625" style="76" customWidth="1"/>
    <col min="9" max="9" width="1.19921875" style="74" customWidth="1"/>
    <col min="10" max="10" width="25.59765625" style="74" customWidth="1"/>
    <col min="11" max="11" width="1.19921875" style="74" customWidth="1"/>
    <col min="12" max="12" width="25.59765625" style="77" customWidth="1"/>
    <col min="13" max="13" width="1.19921875" style="74" customWidth="1"/>
    <col min="14" max="14" width="9" style="74"/>
    <col min="15" max="15" width="25.59765625" style="74" customWidth="1"/>
    <col min="16" max="16" width="1.19921875" style="74" customWidth="1"/>
    <col min="17" max="17" width="25.59765625" style="74" customWidth="1"/>
    <col min="18" max="18" width="1.19921875" style="74" customWidth="1"/>
    <col min="19" max="19" width="25.59765625" style="74" customWidth="1"/>
    <col min="20" max="20" width="1.19921875" style="74" customWidth="1"/>
    <col min="21" max="21" width="25.59765625" style="74" customWidth="1"/>
    <col min="22" max="22" width="1.19921875" style="74" customWidth="1"/>
    <col min="23" max="16384" width="9" style="74"/>
  </cols>
  <sheetData>
    <row r="1" spans="2:22" ht="30" x14ac:dyDescent="0.4">
      <c r="B1" s="72" t="s">
        <v>8</v>
      </c>
      <c r="C1" s="73"/>
      <c r="D1" s="20"/>
      <c r="E1" s="20"/>
      <c r="F1" s="20"/>
      <c r="G1" s="20"/>
      <c r="H1" s="40"/>
      <c r="I1" s="20"/>
      <c r="J1" s="20"/>
      <c r="K1" s="20"/>
      <c r="L1" s="80"/>
      <c r="M1" s="20"/>
      <c r="O1" s="80"/>
      <c r="P1" s="80"/>
      <c r="Q1" s="80"/>
      <c r="R1" s="80"/>
      <c r="S1" s="80"/>
      <c r="T1" s="80"/>
      <c r="U1" s="80"/>
      <c r="V1" s="80"/>
    </row>
    <row r="2" spans="2:22" ht="16.5" customHeight="1" x14ac:dyDescent="0.4">
      <c r="L2" s="76"/>
      <c r="O2" s="177"/>
      <c r="P2" s="177"/>
      <c r="Q2" s="177"/>
      <c r="R2" s="177"/>
      <c r="S2" s="177"/>
      <c r="T2" s="177"/>
      <c r="U2" s="177"/>
      <c r="V2" s="177"/>
    </row>
    <row r="3" spans="2:22" s="221" customFormat="1" ht="16.5" customHeight="1" x14ac:dyDescent="0.4">
      <c r="B3" s="218"/>
      <c r="C3" s="219"/>
      <c r="D3" s="218"/>
      <c r="E3" s="220"/>
      <c r="F3" s="287" t="s">
        <v>3940</v>
      </c>
      <c r="G3" s="287"/>
      <c r="H3" s="287"/>
      <c r="I3" s="287"/>
      <c r="J3" s="287"/>
      <c r="K3" s="287"/>
      <c r="L3" s="287"/>
      <c r="M3" s="220"/>
      <c r="O3" s="288" t="s">
        <v>3941</v>
      </c>
      <c r="P3" s="288"/>
      <c r="Q3" s="288"/>
      <c r="R3" s="288"/>
      <c r="S3" s="288"/>
      <c r="T3" s="288"/>
      <c r="U3" s="288"/>
      <c r="V3" s="222"/>
    </row>
    <row r="4" spans="2:22" s="221" customFormat="1" ht="16.5" customHeight="1" x14ac:dyDescent="0.4">
      <c r="B4" s="218"/>
      <c r="C4" s="219"/>
      <c r="D4" s="218"/>
      <c r="E4" s="220"/>
      <c r="F4" s="287"/>
      <c r="G4" s="287"/>
      <c r="H4" s="287"/>
      <c r="I4" s="287"/>
      <c r="J4" s="287"/>
      <c r="K4" s="287"/>
      <c r="L4" s="287"/>
      <c r="M4" s="220"/>
      <c r="O4" s="288"/>
      <c r="P4" s="288"/>
      <c r="Q4" s="288"/>
      <c r="R4" s="288"/>
      <c r="S4" s="288"/>
      <c r="T4" s="288"/>
      <c r="U4" s="288"/>
      <c r="V4" s="222"/>
    </row>
    <row r="5" spans="2:22" s="221" customFormat="1" ht="16.5" customHeight="1" x14ac:dyDescent="0.4">
      <c r="B5" s="218"/>
      <c r="C5" s="219"/>
      <c r="D5" s="218"/>
      <c r="E5" s="220"/>
      <c r="F5" s="287"/>
      <c r="G5" s="287"/>
      <c r="H5" s="287"/>
      <c r="I5" s="287"/>
      <c r="J5" s="287"/>
      <c r="K5" s="287"/>
      <c r="L5" s="287"/>
      <c r="M5" s="220"/>
      <c r="O5" s="288"/>
      <c r="P5" s="288"/>
      <c r="Q5" s="288"/>
      <c r="R5" s="288"/>
      <c r="S5" s="288"/>
      <c r="T5" s="288"/>
      <c r="U5" s="288"/>
      <c r="V5" s="222"/>
    </row>
    <row r="6" spans="2:22" s="221" customFormat="1" ht="16.5" customHeight="1" x14ac:dyDescent="0.4">
      <c r="B6" s="218"/>
      <c r="C6" s="219"/>
      <c r="D6" s="218"/>
      <c r="E6" s="220"/>
      <c r="F6" s="287"/>
      <c r="G6" s="287"/>
      <c r="H6" s="287"/>
      <c r="I6" s="287"/>
      <c r="J6" s="287"/>
      <c r="K6" s="287"/>
      <c r="L6" s="287"/>
      <c r="M6" s="220"/>
      <c r="O6" s="288"/>
      <c r="P6" s="288"/>
      <c r="Q6" s="288"/>
      <c r="R6" s="288"/>
      <c r="S6" s="288"/>
      <c r="T6" s="288"/>
      <c r="U6" s="288"/>
      <c r="V6" s="222"/>
    </row>
    <row r="7" spans="2:22" s="221" customFormat="1" ht="16.5" customHeight="1" x14ac:dyDescent="0.4">
      <c r="B7" s="218"/>
      <c r="C7" s="219"/>
      <c r="D7" s="218"/>
      <c r="E7" s="220"/>
      <c r="F7" s="287"/>
      <c r="G7" s="287"/>
      <c r="H7" s="287"/>
      <c r="I7" s="287"/>
      <c r="J7" s="287"/>
      <c r="K7" s="287"/>
      <c r="L7" s="287"/>
      <c r="M7" s="220"/>
      <c r="O7" s="288"/>
      <c r="P7" s="288"/>
      <c r="Q7" s="288"/>
      <c r="R7" s="288"/>
      <c r="S7" s="288"/>
      <c r="T7" s="288"/>
      <c r="U7" s="288"/>
      <c r="V7" s="222"/>
    </row>
    <row r="8" spans="2:22" s="221" customFormat="1" ht="16.5" customHeight="1" x14ac:dyDescent="0.4">
      <c r="B8" s="218"/>
      <c r="C8" s="219"/>
      <c r="D8" s="218"/>
      <c r="E8" s="220"/>
      <c r="F8" s="287"/>
      <c r="G8" s="287"/>
      <c r="H8" s="287"/>
      <c r="I8" s="287"/>
      <c r="J8" s="287"/>
      <c r="K8" s="287"/>
      <c r="L8" s="287"/>
      <c r="M8" s="220"/>
      <c r="O8" s="288"/>
      <c r="P8" s="288"/>
      <c r="Q8" s="288"/>
      <c r="R8" s="288"/>
      <c r="S8" s="288"/>
      <c r="T8" s="288"/>
      <c r="U8" s="288"/>
      <c r="V8" s="222"/>
    </row>
    <row r="9" spans="2:22" s="221" customFormat="1" ht="16.5" customHeight="1" x14ac:dyDescent="0.4">
      <c r="B9" s="218"/>
      <c r="C9" s="219"/>
      <c r="D9" s="218"/>
      <c r="E9" s="220"/>
      <c r="F9" s="287"/>
      <c r="G9" s="287"/>
      <c r="H9" s="287"/>
      <c r="I9" s="287"/>
      <c r="J9" s="287"/>
      <c r="K9" s="287"/>
      <c r="L9" s="287"/>
      <c r="M9" s="220"/>
      <c r="O9" s="288"/>
      <c r="P9" s="288"/>
      <c r="Q9" s="288"/>
      <c r="R9" s="288"/>
      <c r="S9" s="288"/>
      <c r="T9" s="288"/>
      <c r="U9" s="288"/>
      <c r="V9" s="222"/>
    </row>
    <row r="10" spans="2:22" s="221" customFormat="1" ht="16.5" customHeight="1" x14ac:dyDescent="0.4">
      <c r="B10" s="223"/>
      <c r="H10" s="224"/>
      <c r="L10" s="224"/>
      <c r="O10" s="225"/>
      <c r="P10" s="225"/>
      <c r="Q10" s="225"/>
      <c r="R10" s="225"/>
      <c r="S10" s="225"/>
      <c r="T10" s="225"/>
      <c r="U10" s="225"/>
      <c r="V10" s="225"/>
    </row>
    <row r="11" spans="2:22" ht="25.5" customHeight="1" x14ac:dyDescent="0.4">
      <c r="B11" s="38" t="s">
        <v>224</v>
      </c>
      <c r="C11" s="39"/>
      <c r="D11" s="20" t="s">
        <v>10</v>
      </c>
      <c r="E11" s="20"/>
      <c r="F11" s="20"/>
      <c r="G11" s="20"/>
      <c r="H11" s="40"/>
      <c r="I11" s="20"/>
      <c r="J11" s="20"/>
      <c r="K11" s="20"/>
      <c r="L11" s="80"/>
      <c r="M11" s="20"/>
      <c r="O11" s="80"/>
      <c r="P11" s="80"/>
      <c r="Q11" s="80"/>
      <c r="R11" s="80"/>
      <c r="S11" s="80"/>
      <c r="T11" s="80"/>
      <c r="U11" s="80"/>
      <c r="V11" s="80"/>
    </row>
    <row r="12" spans="2:22" ht="16.5" customHeight="1" x14ac:dyDescent="0.4">
      <c r="B12" s="74"/>
      <c r="L12" s="76"/>
      <c r="O12" s="177"/>
      <c r="P12" s="177"/>
      <c r="Q12" s="177"/>
      <c r="R12" s="177"/>
      <c r="S12" s="177"/>
      <c r="T12" s="177"/>
      <c r="U12" s="177"/>
      <c r="V12" s="177"/>
    </row>
    <row r="13" spans="2:22" x14ac:dyDescent="0.4">
      <c r="B13" s="119" t="s">
        <v>57</v>
      </c>
      <c r="C13" s="84"/>
      <c r="D13" s="108" t="s">
        <v>14</v>
      </c>
      <c r="E13" s="56"/>
      <c r="F13" s="11"/>
      <c r="G13" s="56"/>
      <c r="H13" s="81"/>
      <c r="I13" s="56"/>
      <c r="K13" s="56"/>
      <c r="L13" s="76"/>
      <c r="M13" s="56"/>
      <c r="O13" s="177"/>
      <c r="P13" s="177"/>
      <c r="Q13" s="177"/>
      <c r="R13" s="177"/>
      <c r="S13" s="177"/>
      <c r="T13" s="177"/>
      <c r="U13" s="177"/>
      <c r="V13" s="177"/>
    </row>
    <row r="14" spans="2:22" x14ac:dyDescent="0.4">
      <c r="B14" s="118"/>
      <c r="C14" s="84"/>
      <c r="D14" s="84"/>
      <c r="F14" s="78"/>
      <c r="L14" s="76"/>
      <c r="O14" s="177"/>
      <c r="P14" s="177"/>
      <c r="Q14" s="177"/>
      <c r="R14" s="177"/>
      <c r="S14" s="177"/>
      <c r="T14" s="177"/>
      <c r="U14" s="177"/>
      <c r="V14" s="177"/>
    </row>
    <row r="15" spans="2:22" x14ac:dyDescent="0.4">
      <c r="B15" s="119" t="s">
        <v>58</v>
      </c>
      <c r="C15" s="84"/>
      <c r="D15" s="108" t="s">
        <v>15</v>
      </c>
      <c r="E15" s="56"/>
      <c r="F15" s="78"/>
      <c r="G15" s="56"/>
      <c r="I15" s="56"/>
      <c r="K15" s="56"/>
      <c r="L15" s="76"/>
      <c r="M15" s="56"/>
      <c r="O15" s="177"/>
      <c r="P15" s="177"/>
      <c r="Q15" s="177"/>
      <c r="R15" s="177"/>
      <c r="S15" s="177"/>
      <c r="T15" s="177"/>
      <c r="U15" s="177"/>
      <c r="V15" s="177"/>
    </row>
    <row r="16" spans="2:22" x14ac:dyDescent="0.4">
      <c r="B16" s="118"/>
      <c r="C16" s="84"/>
      <c r="D16" s="84"/>
      <c r="F16" s="82"/>
      <c r="L16" s="76"/>
      <c r="O16" s="177"/>
      <c r="P16" s="177"/>
      <c r="Q16" s="177"/>
      <c r="R16" s="177"/>
      <c r="S16" s="177"/>
      <c r="T16" s="177"/>
      <c r="U16" s="177"/>
      <c r="V16" s="177"/>
    </row>
    <row r="17" spans="2:22" x14ac:dyDescent="0.4">
      <c r="B17" s="117" t="str">
        <f>$B$15&amp;"."&amp;1</f>
        <v>1.2.1</v>
      </c>
      <c r="C17" s="84"/>
      <c r="D17" s="84" t="s">
        <v>16</v>
      </c>
      <c r="F17" s="12"/>
      <c r="L17" s="76"/>
      <c r="O17" s="177"/>
      <c r="P17" s="177"/>
      <c r="Q17" s="177"/>
      <c r="R17" s="177"/>
      <c r="S17" s="177"/>
      <c r="T17" s="177"/>
      <c r="U17" s="177"/>
      <c r="V17" s="177"/>
    </row>
    <row r="18" spans="2:22" ht="16.5" customHeight="1" x14ac:dyDescent="0.4">
      <c r="B18" s="117" t="str">
        <f>$B$15&amp;"."&amp;1+RIGHT(B17,1)</f>
        <v>1.2.2</v>
      </c>
      <c r="C18" s="84"/>
      <c r="D18" s="84" t="s">
        <v>17</v>
      </c>
      <c r="F18" s="13"/>
      <c r="L18" s="76"/>
      <c r="O18" s="177"/>
      <c r="P18" s="177"/>
      <c r="Q18" s="177"/>
      <c r="R18" s="177"/>
      <c r="S18" s="177"/>
      <c r="T18" s="177"/>
      <c r="U18" s="177"/>
      <c r="V18" s="177"/>
    </row>
    <row r="19" spans="2:22" x14ac:dyDescent="0.4">
      <c r="B19" s="117" t="str">
        <f t="shared" ref="B19:B21" si="0">$B$15&amp;"."&amp;1+RIGHT(B18,1)</f>
        <v>1.2.3</v>
      </c>
      <c r="C19" s="84"/>
      <c r="D19" s="84" t="s">
        <v>18</v>
      </c>
      <c r="F19" s="13"/>
      <c r="L19" s="76"/>
      <c r="O19" s="177"/>
      <c r="P19" s="177"/>
      <c r="Q19" s="177"/>
      <c r="R19" s="177"/>
      <c r="S19" s="177"/>
      <c r="T19" s="177"/>
      <c r="U19" s="177"/>
      <c r="V19" s="177"/>
    </row>
    <row r="20" spans="2:22" x14ac:dyDescent="0.4">
      <c r="B20" s="117" t="str">
        <f t="shared" si="0"/>
        <v>1.2.4</v>
      </c>
      <c r="C20" s="84"/>
      <c r="D20" s="84" t="s">
        <v>171</v>
      </c>
      <c r="F20" s="11"/>
      <c r="L20" s="76"/>
      <c r="O20" s="177"/>
      <c r="P20" s="177"/>
      <c r="Q20" s="177"/>
      <c r="R20" s="177"/>
      <c r="S20" s="177"/>
      <c r="T20" s="177"/>
      <c r="U20" s="177"/>
      <c r="V20" s="177"/>
    </row>
    <row r="21" spans="2:22" x14ac:dyDescent="0.4">
      <c r="B21" s="117" t="str">
        <f t="shared" si="0"/>
        <v>1.2.5</v>
      </c>
      <c r="C21" s="84"/>
      <c r="D21" s="84" t="s">
        <v>172</v>
      </c>
      <c r="F21" s="11"/>
      <c r="L21" s="76"/>
      <c r="O21" s="177"/>
      <c r="P21" s="177"/>
      <c r="Q21" s="177"/>
      <c r="R21" s="177"/>
      <c r="S21" s="177"/>
      <c r="T21" s="177"/>
      <c r="U21" s="177"/>
      <c r="V21" s="177"/>
    </row>
    <row r="22" spans="2:22" x14ac:dyDescent="0.4">
      <c r="B22" s="83"/>
      <c r="C22" s="84"/>
      <c r="D22" s="84"/>
      <c r="F22" s="85"/>
      <c r="G22" s="78"/>
      <c r="H22" s="86"/>
      <c r="L22" s="76"/>
      <c r="O22" s="177"/>
      <c r="P22" s="177"/>
      <c r="Q22" s="177"/>
      <c r="R22" s="177"/>
      <c r="S22" s="177"/>
      <c r="T22" s="177"/>
      <c r="U22" s="177"/>
      <c r="V22" s="177"/>
    </row>
    <row r="23" spans="2:22" ht="50.4" x14ac:dyDescent="0.4">
      <c r="B23" s="119" t="s">
        <v>147</v>
      </c>
      <c r="C23" s="84"/>
      <c r="D23" s="251" t="s">
        <v>3977</v>
      </c>
      <c r="F23" s="85"/>
      <c r="G23" s="78"/>
      <c r="H23" s="86"/>
      <c r="L23" s="76"/>
      <c r="O23" s="177"/>
      <c r="P23" s="177"/>
      <c r="Q23" s="177"/>
      <c r="R23" s="177"/>
      <c r="S23" s="177"/>
      <c r="T23" s="177"/>
      <c r="U23" s="177"/>
      <c r="V23" s="177"/>
    </row>
    <row r="24" spans="2:22" x14ac:dyDescent="0.4">
      <c r="B24" s="83"/>
      <c r="C24" s="84"/>
      <c r="D24" s="84"/>
      <c r="F24" s="85"/>
      <c r="G24" s="78"/>
      <c r="H24" s="86"/>
      <c r="L24" s="76"/>
      <c r="O24" s="177"/>
      <c r="P24" s="177"/>
      <c r="Q24" s="177"/>
      <c r="R24" s="177"/>
      <c r="S24" s="177"/>
      <c r="T24" s="177"/>
      <c r="U24" s="177"/>
      <c r="V24" s="177"/>
    </row>
    <row r="25" spans="2:22" x14ac:dyDescent="0.4">
      <c r="B25" s="117" t="str">
        <f>$B$23&amp;"."&amp;1</f>
        <v>1.3.1</v>
      </c>
      <c r="C25" s="84"/>
      <c r="D25" s="42" t="s">
        <v>160</v>
      </c>
      <c r="F25" s="12"/>
      <c r="G25" s="78"/>
      <c r="H25" s="86"/>
      <c r="L25" s="76"/>
      <c r="O25" s="177"/>
      <c r="P25" s="177"/>
      <c r="Q25" s="177"/>
      <c r="R25" s="177"/>
      <c r="S25" s="177"/>
      <c r="T25" s="177"/>
      <c r="U25" s="177"/>
      <c r="V25" s="177"/>
    </row>
    <row r="26" spans="2:22" x14ac:dyDescent="0.4">
      <c r="B26" s="117" t="str">
        <f>$B$23&amp;"."&amp;1+RIGHT(B25,1)</f>
        <v>1.3.2</v>
      </c>
      <c r="C26" s="84"/>
      <c r="D26" s="42" t="s">
        <v>161</v>
      </c>
      <c r="F26" s="12"/>
      <c r="G26" s="78"/>
      <c r="H26" s="86"/>
      <c r="L26" s="76"/>
      <c r="O26" s="177"/>
      <c r="P26" s="177"/>
      <c r="Q26" s="177"/>
      <c r="R26" s="177"/>
      <c r="S26" s="177"/>
      <c r="T26" s="177"/>
      <c r="U26" s="177"/>
      <c r="V26" s="177"/>
    </row>
    <row r="27" spans="2:22" x14ac:dyDescent="0.4">
      <c r="B27" s="117" t="str">
        <f t="shared" ref="B27:B34" si="1">$B$23&amp;"."&amp;1+RIGHT(B26,1)</f>
        <v>1.3.3</v>
      </c>
      <c r="C27" s="84"/>
      <c r="D27" s="42" t="s">
        <v>162</v>
      </c>
      <c r="F27" s="12"/>
      <c r="G27" s="78"/>
      <c r="H27" s="86"/>
      <c r="L27" s="76"/>
      <c r="O27" s="177"/>
      <c r="P27" s="177"/>
      <c r="Q27" s="177"/>
      <c r="R27" s="177"/>
      <c r="S27" s="177"/>
      <c r="T27" s="177"/>
      <c r="U27" s="177"/>
      <c r="V27" s="177"/>
    </row>
    <row r="28" spans="2:22" x14ac:dyDescent="0.4">
      <c r="B28" s="117" t="str">
        <f t="shared" si="1"/>
        <v>1.3.4</v>
      </c>
      <c r="C28" s="84"/>
      <c r="D28" s="42" t="s">
        <v>163</v>
      </c>
      <c r="F28" s="12"/>
      <c r="G28" s="78"/>
      <c r="H28" s="86"/>
      <c r="L28" s="76"/>
      <c r="O28" s="177"/>
      <c r="P28" s="177"/>
      <c r="Q28" s="177"/>
      <c r="R28" s="177"/>
      <c r="S28" s="177"/>
      <c r="T28" s="177"/>
      <c r="U28" s="177"/>
      <c r="V28" s="177"/>
    </row>
    <row r="29" spans="2:22" x14ac:dyDescent="0.4">
      <c r="B29" s="117" t="str">
        <f t="shared" si="1"/>
        <v>1.3.5</v>
      </c>
      <c r="C29" s="84"/>
      <c r="D29" s="42" t="s">
        <v>164</v>
      </c>
      <c r="F29" s="12"/>
      <c r="G29" s="78"/>
      <c r="H29" s="86"/>
      <c r="L29" s="76"/>
      <c r="O29" s="177"/>
      <c r="P29" s="177"/>
      <c r="Q29" s="177"/>
      <c r="R29" s="177"/>
      <c r="S29" s="177"/>
      <c r="T29" s="177"/>
      <c r="U29" s="177"/>
      <c r="V29" s="177"/>
    </row>
    <row r="30" spans="2:22" x14ac:dyDescent="0.4">
      <c r="B30" s="117" t="str">
        <f t="shared" si="1"/>
        <v>1.3.6</v>
      </c>
      <c r="C30" s="84"/>
      <c r="D30" s="42" t="s">
        <v>165</v>
      </c>
      <c r="F30" s="12"/>
      <c r="G30" s="78"/>
      <c r="H30" s="86"/>
      <c r="L30" s="76"/>
      <c r="O30" s="177"/>
      <c r="P30" s="177"/>
      <c r="Q30" s="177"/>
      <c r="R30" s="177"/>
      <c r="S30" s="177"/>
      <c r="T30" s="177"/>
      <c r="U30" s="177"/>
      <c r="V30" s="177"/>
    </row>
    <row r="31" spans="2:22" x14ac:dyDescent="0.4">
      <c r="B31" s="117" t="str">
        <f t="shared" si="1"/>
        <v>1.3.7</v>
      </c>
      <c r="C31" s="84"/>
      <c r="D31" s="42" t="s">
        <v>166</v>
      </c>
      <c r="F31" s="12"/>
      <c r="G31" s="78"/>
      <c r="H31" s="86"/>
      <c r="L31" s="76"/>
      <c r="O31" s="177"/>
      <c r="P31" s="177"/>
      <c r="Q31" s="177"/>
      <c r="R31" s="177"/>
      <c r="S31" s="177"/>
      <c r="T31" s="177"/>
      <c r="U31" s="177"/>
      <c r="V31" s="177"/>
    </row>
    <row r="32" spans="2:22" x14ac:dyDescent="0.4">
      <c r="B32" s="117" t="str">
        <f t="shared" si="1"/>
        <v>1.3.8</v>
      </c>
      <c r="C32" s="84"/>
      <c r="D32" s="42" t="s">
        <v>167</v>
      </c>
      <c r="F32" s="12"/>
      <c r="G32" s="78"/>
      <c r="H32" s="86"/>
      <c r="L32" s="76"/>
      <c r="O32" s="177"/>
      <c r="P32" s="177"/>
      <c r="Q32" s="177"/>
      <c r="R32" s="177"/>
      <c r="S32" s="177"/>
      <c r="T32" s="177"/>
      <c r="U32" s="177"/>
      <c r="V32" s="177"/>
    </row>
    <row r="33" spans="2:22" x14ac:dyDescent="0.4">
      <c r="B33" s="117" t="str">
        <f t="shared" si="1"/>
        <v>1.3.9</v>
      </c>
      <c r="C33" s="84"/>
      <c r="D33" s="42" t="s">
        <v>168</v>
      </c>
      <c r="F33" s="12"/>
      <c r="G33" s="78"/>
      <c r="H33" s="86"/>
      <c r="L33" s="76"/>
      <c r="O33" s="177"/>
      <c r="P33" s="177"/>
      <c r="Q33" s="177"/>
      <c r="R33" s="177"/>
      <c r="S33" s="177"/>
      <c r="T33" s="177"/>
      <c r="U33" s="177"/>
      <c r="V33" s="177"/>
    </row>
    <row r="34" spans="2:22" x14ac:dyDescent="0.4">
      <c r="B34" s="117" t="str">
        <f t="shared" si="1"/>
        <v>1.3.10</v>
      </c>
      <c r="C34" s="84"/>
      <c r="D34" s="42" t="s">
        <v>169</v>
      </c>
      <c r="F34" s="12"/>
      <c r="G34" s="78"/>
      <c r="H34" s="86"/>
      <c r="L34" s="76"/>
      <c r="O34" s="177"/>
      <c r="P34" s="177"/>
      <c r="Q34" s="177"/>
      <c r="R34" s="177"/>
      <c r="S34" s="177"/>
      <c r="T34" s="177"/>
      <c r="U34" s="177"/>
      <c r="V34" s="177"/>
    </row>
    <row r="35" spans="2:22" x14ac:dyDescent="0.4">
      <c r="B35" s="117" t="str">
        <f>$B$23&amp;"."&amp;1+RIGHT(B34,2)</f>
        <v>1.3.11</v>
      </c>
      <c r="C35" s="84"/>
      <c r="D35" s="42" t="s">
        <v>170</v>
      </c>
      <c r="F35" s="12"/>
      <c r="G35" s="78"/>
      <c r="H35" s="86"/>
      <c r="L35" s="76"/>
      <c r="O35" s="177"/>
      <c r="P35" s="177"/>
      <c r="Q35" s="177"/>
      <c r="R35" s="177"/>
      <c r="S35" s="177"/>
      <c r="T35" s="177"/>
      <c r="U35" s="177"/>
      <c r="V35" s="177"/>
    </row>
    <row r="36" spans="2:22" x14ac:dyDescent="0.4">
      <c r="B36" s="117" t="str">
        <f t="shared" ref="B36:B54" si="2">$B$23&amp;"."&amp;1+RIGHT(B35,2)</f>
        <v>1.3.12</v>
      </c>
      <c r="C36" s="84"/>
      <c r="D36" s="42" t="s">
        <v>176</v>
      </c>
      <c r="F36" s="12"/>
      <c r="G36" s="78"/>
      <c r="H36" s="86"/>
      <c r="L36" s="76"/>
      <c r="O36" s="177"/>
      <c r="P36" s="177"/>
      <c r="Q36" s="177"/>
      <c r="R36" s="177"/>
      <c r="S36" s="177"/>
      <c r="T36" s="177"/>
      <c r="U36" s="177"/>
      <c r="V36" s="177"/>
    </row>
    <row r="37" spans="2:22" x14ac:dyDescent="0.4">
      <c r="B37" s="117" t="str">
        <f t="shared" si="2"/>
        <v>1.3.13</v>
      </c>
      <c r="C37" s="84"/>
      <c r="D37" s="42" t="s">
        <v>178</v>
      </c>
      <c r="F37" s="12"/>
      <c r="G37" s="78"/>
      <c r="H37" s="86"/>
      <c r="L37" s="76"/>
      <c r="O37" s="177"/>
      <c r="P37" s="177"/>
      <c r="Q37" s="177"/>
      <c r="R37" s="177"/>
      <c r="S37" s="177"/>
      <c r="T37" s="177"/>
      <c r="U37" s="177"/>
      <c r="V37" s="177"/>
    </row>
    <row r="38" spans="2:22" x14ac:dyDescent="0.4">
      <c r="B38" s="117" t="str">
        <f t="shared" si="2"/>
        <v>1.3.14</v>
      </c>
      <c r="C38" s="84"/>
      <c r="D38" s="42" t="s">
        <v>180</v>
      </c>
      <c r="F38" s="12"/>
      <c r="G38" s="78"/>
      <c r="H38" s="86"/>
      <c r="L38" s="76"/>
      <c r="O38" s="177"/>
      <c r="P38" s="177"/>
      <c r="Q38" s="177"/>
      <c r="R38" s="177"/>
      <c r="S38" s="177"/>
      <c r="T38" s="177"/>
      <c r="U38" s="177"/>
      <c r="V38" s="177"/>
    </row>
    <row r="39" spans="2:22" x14ac:dyDescent="0.4">
      <c r="B39" s="117" t="str">
        <f t="shared" si="2"/>
        <v>1.3.15</v>
      </c>
      <c r="C39" s="84"/>
      <c r="D39" s="42" t="s">
        <v>182</v>
      </c>
      <c r="F39" s="12"/>
      <c r="G39" s="78"/>
      <c r="H39" s="86"/>
      <c r="L39" s="76"/>
      <c r="O39" s="177"/>
      <c r="P39" s="177"/>
      <c r="Q39" s="177"/>
      <c r="R39" s="177"/>
      <c r="S39" s="177"/>
      <c r="T39" s="177"/>
      <c r="U39" s="177"/>
      <c r="V39" s="177"/>
    </row>
    <row r="40" spans="2:22" x14ac:dyDescent="0.4">
      <c r="B40" s="117" t="str">
        <f t="shared" si="2"/>
        <v>1.3.16</v>
      </c>
      <c r="C40" s="84"/>
      <c r="D40" s="42" t="s">
        <v>184</v>
      </c>
      <c r="F40" s="12"/>
      <c r="G40" s="78"/>
      <c r="H40" s="86"/>
      <c r="L40" s="76"/>
      <c r="O40" s="177"/>
      <c r="P40" s="177"/>
      <c r="Q40" s="177"/>
      <c r="R40" s="177"/>
      <c r="S40" s="177"/>
      <c r="T40" s="177"/>
      <c r="U40" s="177"/>
      <c r="V40" s="177"/>
    </row>
    <row r="41" spans="2:22" x14ac:dyDescent="0.4">
      <c r="B41" s="117" t="str">
        <f t="shared" si="2"/>
        <v>1.3.17</v>
      </c>
      <c r="C41" s="84"/>
      <c r="D41" s="42" t="s">
        <v>186</v>
      </c>
      <c r="F41" s="12"/>
      <c r="G41" s="78"/>
      <c r="H41" s="86"/>
      <c r="L41" s="76"/>
      <c r="O41" s="177"/>
      <c r="P41" s="177"/>
      <c r="Q41" s="177"/>
      <c r="R41" s="177"/>
      <c r="S41" s="177"/>
      <c r="T41" s="177"/>
      <c r="U41" s="177"/>
      <c r="V41" s="177"/>
    </row>
    <row r="42" spans="2:22" x14ac:dyDescent="0.4">
      <c r="B42" s="117" t="str">
        <f t="shared" si="2"/>
        <v>1.3.18</v>
      </c>
      <c r="C42" s="84"/>
      <c r="D42" s="42" t="s">
        <v>188</v>
      </c>
      <c r="F42" s="12"/>
      <c r="G42" s="78"/>
      <c r="H42" s="86"/>
      <c r="L42" s="76"/>
      <c r="O42" s="177"/>
      <c r="P42" s="177"/>
      <c r="Q42" s="177"/>
      <c r="R42" s="177"/>
      <c r="S42" s="177"/>
      <c r="T42" s="177"/>
      <c r="U42" s="177"/>
      <c r="V42" s="177"/>
    </row>
    <row r="43" spans="2:22" x14ac:dyDescent="0.4">
      <c r="B43" s="117" t="str">
        <f t="shared" si="2"/>
        <v>1.3.19</v>
      </c>
      <c r="C43" s="84"/>
      <c r="D43" s="42" t="s">
        <v>190</v>
      </c>
      <c r="F43" s="12"/>
      <c r="G43" s="78"/>
      <c r="H43" s="86"/>
      <c r="L43" s="76"/>
      <c r="O43" s="177"/>
      <c r="P43" s="177"/>
      <c r="Q43" s="177"/>
      <c r="R43" s="177"/>
      <c r="S43" s="177"/>
      <c r="T43" s="177"/>
      <c r="U43" s="177"/>
      <c r="V43" s="177"/>
    </row>
    <row r="44" spans="2:22" x14ac:dyDescent="0.4">
      <c r="B44" s="117" t="str">
        <f t="shared" si="2"/>
        <v>1.3.20</v>
      </c>
      <c r="C44" s="84"/>
      <c r="D44" s="42" t="s">
        <v>192</v>
      </c>
      <c r="F44" s="12"/>
      <c r="G44" s="78"/>
      <c r="H44" s="86"/>
      <c r="L44" s="76"/>
      <c r="O44" s="177"/>
      <c r="P44" s="177"/>
      <c r="Q44" s="177"/>
      <c r="R44" s="177"/>
      <c r="S44" s="177"/>
      <c r="T44" s="177"/>
      <c r="U44" s="177"/>
      <c r="V44" s="177"/>
    </row>
    <row r="45" spans="2:22" x14ac:dyDescent="0.4">
      <c r="B45" s="117" t="str">
        <f t="shared" si="2"/>
        <v>1.3.21</v>
      </c>
      <c r="C45" s="84"/>
      <c r="D45" s="42" t="s">
        <v>194</v>
      </c>
      <c r="F45" s="12"/>
      <c r="G45" s="78"/>
      <c r="H45" s="86"/>
      <c r="L45" s="76"/>
      <c r="O45" s="177"/>
      <c r="P45" s="177"/>
      <c r="Q45" s="177"/>
      <c r="R45" s="177"/>
      <c r="S45" s="177"/>
      <c r="T45" s="177"/>
      <c r="U45" s="177"/>
      <c r="V45" s="177"/>
    </row>
    <row r="46" spans="2:22" x14ac:dyDescent="0.4">
      <c r="B46" s="117" t="str">
        <f t="shared" si="2"/>
        <v>1.3.22</v>
      </c>
      <c r="C46" s="84"/>
      <c r="D46" s="42" t="s">
        <v>196</v>
      </c>
      <c r="F46" s="12"/>
      <c r="G46" s="78"/>
      <c r="H46" s="86"/>
      <c r="L46" s="76"/>
      <c r="O46" s="177"/>
      <c r="P46" s="177"/>
      <c r="Q46" s="177"/>
      <c r="R46" s="177"/>
      <c r="S46" s="177"/>
      <c r="T46" s="177"/>
      <c r="U46" s="177"/>
      <c r="V46" s="177"/>
    </row>
    <row r="47" spans="2:22" x14ac:dyDescent="0.4">
      <c r="B47" s="117" t="str">
        <f t="shared" si="2"/>
        <v>1.3.23</v>
      </c>
      <c r="C47" s="84"/>
      <c r="D47" s="42" t="s">
        <v>198</v>
      </c>
      <c r="F47" s="12"/>
      <c r="G47" s="78"/>
      <c r="H47" s="86"/>
      <c r="L47" s="76"/>
      <c r="O47" s="177"/>
      <c r="P47" s="177"/>
      <c r="Q47" s="177"/>
      <c r="R47" s="177"/>
      <c r="S47" s="177"/>
      <c r="T47" s="177"/>
      <c r="U47" s="177"/>
      <c r="V47" s="177"/>
    </row>
    <row r="48" spans="2:22" x14ac:dyDescent="0.4">
      <c r="B48" s="117" t="str">
        <f t="shared" si="2"/>
        <v>1.3.24</v>
      </c>
      <c r="C48" s="84"/>
      <c r="D48" s="42" t="s">
        <v>200</v>
      </c>
      <c r="F48" s="12"/>
      <c r="G48" s="78"/>
      <c r="H48" s="86"/>
      <c r="L48" s="76"/>
      <c r="O48" s="177"/>
      <c r="P48" s="177"/>
      <c r="Q48" s="177"/>
      <c r="R48" s="177"/>
      <c r="S48" s="177"/>
      <c r="T48" s="177"/>
      <c r="U48" s="177"/>
      <c r="V48" s="177"/>
    </row>
    <row r="49" spans="2:22" x14ac:dyDescent="0.4">
      <c r="B49" s="117" t="str">
        <f t="shared" si="2"/>
        <v>1.3.25</v>
      </c>
      <c r="C49" s="84"/>
      <c r="D49" s="42" t="s">
        <v>202</v>
      </c>
      <c r="F49" s="12"/>
      <c r="G49" s="78"/>
      <c r="H49" s="86"/>
      <c r="L49" s="76"/>
      <c r="O49" s="177"/>
      <c r="P49" s="177"/>
      <c r="Q49" s="177"/>
      <c r="R49" s="177"/>
      <c r="S49" s="177"/>
      <c r="T49" s="177"/>
      <c r="U49" s="177"/>
      <c r="V49" s="177"/>
    </row>
    <row r="50" spans="2:22" x14ac:dyDescent="0.4">
      <c r="B50" s="117" t="str">
        <f t="shared" si="2"/>
        <v>1.3.26</v>
      </c>
      <c r="C50" s="84"/>
      <c r="D50" s="42" t="s">
        <v>204</v>
      </c>
      <c r="F50" s="12"/>
      <c r="G50" s="78"/>
      <c r="H50" s="86"/>
      <c r="L50" s="76"/>
      <c r="O50" s="177"/>
      <c r="P50" s="177"/>
      <c r="Q50" s="177"/>
      <c r="R50" s="177"/>
      <c r="S50" s="177"/>
      <c r="T50" s="177"/>
      <c r="U50" s="177"/>
      <c r="V50" s="177"/>
    </row>
    <row r="51" spans="2:22" x14ac:dyDescent="0.4">
      <c r="B51" s="117" t="str">
        <f t="shared" si="2"/>
        <v>1.3.27</v>
      </c>
      <c r="C51" s="84"/>
      <c r="D51" s="42" t="s">
        <v>206</v>
      </c>
      <c r="F51" s="12"/>
      <c r="G51" s="78"/>
      <c r="H51" s="86"/>
      <c r="L51" s="76"/>
      <c r="O51" s="177"/>
      <c r="P51" s="177"/>
      <c r="Q51" s="177"/>
      <c r="R51" s="177"/>
      <c r="S51" s="177"/>
      <c r="T51" s="177"/>
      <c r="U51" s="177"/>
      <c r="V51" s="177"/>
    </row>
    <row r="52" spans="2:22" x14ac:dyDescent="0.4">
      <c r="B52" s="117" t="str">
        <f t="shared" si="2"/>
        <v>1.3.28</v>
      </c>
      <c r="C52" s="84"/>
      <c r="D52" s="42" t="s">
        <v>208</v>
      </c>
      <c r="F52" s="12"/>
      <c r="G52" s="78"/>
      <c r="H52" s="86"/>
      <c r="L52" s="76"/>
      <c r="O52" s="177"/>
      <c r="P52" s="177"/>
      <c r="Q52" s="177"/>
      <c r="R52" s="177"/>
      <c r="S52" s="177"/>
      <c r="T52" s="177"/>
      <c r="U52" s="177"/>
      <c r="V52" s="177"/>
    </row>
    <row r="53" spans="2:22" x14ac:dyDescent="0.4">
      <c r="B53" s="117" t="str">
        <f t="shared" si="2"/>
        <v>1.3.29</v>
      </c>
      <c r="C53" s="84"/>
      <c r="D53" s="42" t="s">
        <v>210</v>
      </c>
      <c r="F53" s="12"/>
      <c r="G53" s="78"/>
      <c r="H53" s="86"/>
      <c r="L53" s="76"/>
      <c r="O53" s="177"/>
      <c r="P53" s="177"/>
      <c r="Q53" s="177"/>
      <c r="R53" s="177"/>
      <c r="S53" s="177"/>
      <c r="T53" s="177"/>
      <c r="U53" s="177"/>
      <c r="V53" s="177"/>
    </row>
    <row r="54" spans="2:22" x14ac:dyDescent="0.4">
      <c r="B54" s="117" t="str">
        <f t="shared" si="2"/>
        <v>1.3.30</v>
      </c>
      <c r="C54" s="84"/>
      <c r="D54" s="42" t="s">
        <v>212</v>
      </c>
      <c r="F54" s="12"/>
      <c r="G54" s="78"/>
      <c r="H54" s="86"/>
      <c r="L54" s="76"/>
      <c r="O54" s="177"/>
      <c r="P54" s="177"/>
      <c r="Q54" s="177"/>
      <c r="R54" s="177"/>
      <c r="S54" s="177"/>
      <c r="T54" s="177"/>
      <c r="U54" s="177"/>
      <c r="V54" s="177"/>
    </row>
    <row r="55" spans="2:22" x14ac:dyDescent="0.4">
      <c r="B55" s="74"/>
      <c r="F55" s="76"/>
      <c r="L55" s="76"/>
      <c r="O55" s="178"/>
      <c r="P55" s="178"/>
      <c r="Q55" s="178"/>
      <c r="R55" s="178"/>
      <c r="S55" s="178"/>
      <c r="T55" s="178"/>
      <c r="U55" s="178"/>
      <c r="V55" s="178"/>
    </row>
    <row r="56" spans="2:22" ht="25.2" x14ac:dyDescent="0.4">
      <c r="B56" s="38" t="s">
        <v>225</v>
      </c>
      <c r="C56" s="39"/>
      <c r="D56" s="20" t="s">
        <v>11</v>
      </c>
      <c r="E56" s="20"/>
      <c r="F56" s="20"/>
      <c r="G56" s="20"/>
      <c r="H56" s="40"/>
      <c r="I56" s="20"/>
      <c r="J56" s="20"/>
      <c r="K56" s="20"/>
      <c r="L56" s="80"/>
      <c r="M56" s="20"/>
      <c r="O56" s="80"/>
      <c r="P56" s="80"/>
      <c r="Q56" s="80"/>
      <c r="R56" s="80"/>
      <c r="S56" s="80"/>
      <c r="T56" s="80"/>
      <c r="U56" s="80"/>
      <c r="V56" s="80"/>
    </row>
    <row r="57" spans="2:22" x14ac:dyDescent="0.4">
      <c r="F57" s="76"/>
      <c r="O57" s="177"/>
      <c r="P57" s="177"/>
      <c r="Q57" s="177"/>
      <c r="R57" s="177"/>
      <c r="S57" s="177"/>
      <c r="T57" s="177"/>
      <c r="U57" s="177"/>
      <c r="V57" s="177"/>
    </row>
    <row r="58" spans="2:22" x14ac:dyDescent="0.4">
      <c r="B58" s="57" t="s">
        <v>63</v>
      </c>
      <c r="D58" s="56" t="s">
        <v>19</v>
      </c>
      <c r="F58" s="76"/>
      <c r="O58" s="177"/>
      <c r="P58" s="177"/>
      <c r="Q58" s="177"/>
      <c r="R58" s="177"/>
      <c r="S58" s="177"/>
      <c r="T58" s="177"/>
      <c r="U58" s="177"/>
      <c r="V58" s="177"/>
    </row>
    <row r="59" spans="2:22" x14ac:dyDescent="0.4">
      <c r="D59" s="84"/>
      <c r="F59" s="87"/>
      <c r="G59" s="88"/>
      <c r="H59" s="87"/>
      <c r="I59" s="88"/>
      <c r="J59" s="88"/>
      <c r="K59" s="78"/>
      <c r="L59" s="89"/>
      <c r="O59" s="177"/>
      <c r="P59" s="177"/>
      <c r="Q59" s="177"/>
      <c r="R59" s="177"/>
      <c r="S59" s="177"/>
      <c r="T59" s="177"/>
      <c r="U59" s="177"/>
      <c r="V59" s="177"/>
    </row>
    <row r="60" spans="2:22" x14ac:dyDescent="0.4">
      <c r="B60" s="117" t="str">
        <f>$B$58&amp;"."&amp;1</f>
        <v>2.1.1</v>
      </c>
      <c r="D60" s="42" t="s">
        <v>20</v>
      </c>
      <c r="F60" s="239">
        <f>SUMIFS('II NKP und NAP'!$R$7:$R$1048576,'II NKP und NAP'!$L$7:$L$1048576,Liste!$C$2)</f>
        <v>0</v>
      </c>
      <c r="G60" s="90"/>
      <c r="H60" s="91" t="s">
        <v>21</v>
      </c>
      <c r="I60" s="90"/>
      <c r="J60" s="241"/>
      <c r="K60" s="92"/>
      <c r="L60" s="91" t="s">
        <v>220</v>
      </c>
      <c r="O60" s="244">
        <f>Altdaten!G39</f>
        <v>0</v>
      </c>
      <c r="P60" s="179"/>
      <c r="Q60" s="180" t="s">
        <v>21</v>
      </c>
      <c r="R60" s="179"/>
      <c r="S60" s="244">
        <f>Altdaten!G40</f>
        <v>0</v>
      </c>
      <c r="T60" s="181"/>
      <c r="U60" s="180" t="s">
        <v>220</v>
      </c>
      <c r="V60" s="177"/>
    </row>
    <row r="61" spans="2:22" ht="16.5" customHeight="1" x14ac:dyDescent="0.4">
      <c r="B61" s="117" t="str">
        <f>$B$58&amp;"."&amp;1+RIGHT(B60,1)</f>
        <v>2.1.2</v>
      </c>
      <c r="D61" s="44" t="s">
        <v>22</v>
      </c>
      <c r="F61" s="240">
        <f>SUMIFS('II NKP und NAP'!$R$7:$R$1048576,'II NKP und NAP'!$L$7:$L$1048576,Liste!$C$2,'II NKP und NAP'!$P$7:$P$1048576,Liste!$F$6)</f>
        <v>0</v>
      </c>
      <c r="G61" s="90"/>
      <c r="H61" s="91" t="s">
        <v>21</v>
      </c>
      <c r="I61" s="90"/>
      <c r="J61" s="242"/>
      <c r="K61" s="92"/>
      <c r="L61" s="91" t="s">
        <v>220</v>
      </c>
      <c r="O61" s="245">
        <f>Altdaten!G41</f>
        <v>0</v>
      </c>
      <c r="P61" s="179"/>
      <c r="Q61" s="180" t="s">
        <v>21</v>
      </c>
      <c r="R61" s="179"/>
      <c r="S61" s="245">
        <f>Altdaten!G42</f>
        <v>0</v>
      </c>
      <c r="T61" s="181"/>
      <c r="U61" s="180" t="s">
        <v>220</v>
      </c>
      <c r="V61" s="177"/>
    </row>
    <row r="62" spans="2:22" ht="50.4" x14ac:dyDescent="0.4">
      <c r="B62" s="117" t="str">
        <f>$B$58&amp;"."&amp;1+RIGHT(B61,1)</f>
        <v>2.1.3</v>
      </c>
      <c r="D62" s="246" t="s">
        <v>3971</v>
      </c>
      <c r="F62" s="240">
        <f>SUMIFS('II NKP und NAP'!$R$7:$R$1048576,'II NKP und NAP'!$L$7:$L$1048576,Liste!$C$2,'II NKP und NAP'!$AN$7:$AN$1048576,Liste!$E$3)</f>
        <v>0</v>
      </c>
      <c r="G62" s="90"/>
      <c r="H62" s="91" t="s">
        <v>21</v>
      </c>
      <c r="I62" s="90"/>
      <c r="J62" s="242"/>
      <c r="K62" s="92"/>
      <c r="L62" s="91" t="s">
        <v>220</v>
      </c>
      <c r="O62" s="182"/>
      <c r="P62" s="182"/>
      <c r="Q62" s="182"/>
      <c r="R62" s="182"/>
      <c r="S62" s="182"/>
      <c r="T62" s="182"/>
      <c r="U62" s="182"/>
      <c r="V62" s="177"/>
    </row>
    <row r="63" spans="2:22" s="94" customFormat="1" x14ac:dyDescent="0.4">
      <c r="B63" s="93"/>
      <c r="F63" s="95"/>
      <c r="G63" s="96"/>
      <c r="H63" s="97"/>
      <c r="I63" s="96"/>
      <c r="J63" s="95"/>
      <c r="K63" s="98"/>
      <c r="L63" s="99"/>
      <c r="O63" s="182"/>
      <c r="P63" s="183"/>
      <c r="Q63" s="184"/>
      <c r="R63" s="183"/>
      <c r="S63" s="182"/>
      <c r="T63" s="185"/>
      <c r="U63" s="186"/>
      <c r="V63" s="187"/>
    </row>
    <row r="64" spans="2:22" s="94" customFormat="1" x14ac:dyDescent="0.4">
      <c r="B64" s="100" t="s">
        <v>67</v>
      </c>
      <c r="D64" s="101" t="s">
        <v>23</v>
      </c>
      <c r="F64" s="95"/>
      <c r="G64" s="96"/>
      <c r="H64" s="97"/>
      <c r="I64" s="96"/>
      <c r="J64" s="95"/>
      <c r="K64" s="98"/>
      <c r="L64" s="97"/>
      <c r="O64" s="182"/>
      <c r="P64" s="183"/>
      <c r="Q64" s="184"/>
      <c r="R64" s="183"/>
      <c r="S64" s="182"/>
      <c r="T64" s="185"/>
      <c r="U64" s="184"/>
      <c r="V64" s="187"/>
    </row>
    <row r="65" spans="2:22" s="94" customFormat="1" x14ac:dyDescent="0.4">
      <c r="B65" s="93"/>
      <c r="F65" s="95"/>
      <c r="G65" s="96"/>
      <c r="H65" s="97"/>
      <c r="I65" s="96"/>
      <c r="J65" s="95"/>
      <c r="K65" s="98"/>
      <c r="L65" s="97"/>
      <c r="O65" s="182"/>
      <c r="P65" s="183"/>
      <c r="Q65" s="184"/>
      <c r="R65" s="183"/>
      <c r="S65" s="182"/>
      <c r="T65" s="185"/>
      <c r="U65" s="184"/>
      <c r="V65" s="187"/>
    </row>
    <row r="66" spans="2:22" x14ac:dyDescent="0.4">
      <c r="B66" s="117" t="str">
        <f>$B$64&amp;"."&amp;1</f>
        <v>2.2.1</v>
      </c>
      <c r="D66" s="44" t="s">
        <v>24</v>
      </c>
      <c r="F66" s="239">
        <f>SUMIFS('II NKP und NAP'!$T$7:$T$1048576,'II NKP und NAP'!$L$7:$L$1048576,Liste!$C$2)</f>
        <v>0</v>
      </c>
      <c r="G66" s="102"/>
      <c r="H66" s="103" t="s">
        <v>21</v>
      </c>
      <c r="I66" s="102"/>
      <c r="J66" s="241"/>
      <c r="K66" s="92"/>
      <c r="L66" s="91" t="s">
        <v>220</v>
      </c>
      <c r="O66" s="244">
        <f>Altdaten!G43</f>
        <v>0</v>
      </c>
      <c r="P66" s="188"/>
      <c r="Q66" s="189" t="s">
        <v>21</v>
      </c>
      <c r="R66" s="188"/>
      <c r="S66" s="244">
        <f>Altdaten!G44</f>
        <v>0</v>
      </c>
      <c r="T66" s="181"/>
      <c r="U66" s="180" t="s">
        <v>220</v>
      </c>
      <c r="V66" s="177"/>
    </row>
    <row r="67" spans="2:22" ht="50.4" x14ac:dyDescent="0.4">
      <c r="B67" s="117" t="str">
        <f>$B$64&amp;"."&amp;1+RIGHT(B66,1)</f>
        <v>2.2.2</v>
      </c>
      <c r="D67" s="246" t="s">
        <v>3972</v>
      </c>
      <c r="F67" s="240">
        <f>SUMIFS('II NKP und NAP'!$T$7:$T$1048576,'II NKP und NAP'!$L$7:$L$1048576,Liste!$C$2,'II NKP und NAP'!$AN$7:$AN$1048576,Liste!$E$3)</f>
        <v>0</v>
      </c>
      <c r="G67" s="102"/>
      <c r="H67" s="103" t="s">
        <v>21</v>
      </c>
      <c r="I67" s="102"/>
      <c r="J67" s="242"/>
      <c r="K67" s="92"/>
      <c r="L67" s="91" t="s">
        <v>220</v>
      </c>
      <c r="O67" s="182"/>
      <c r="P67" s="182"/>
      <c r="Q67" s="182"/>
      <c r="R67" s="182"/>
      <c r="S67" s="182"/>
      <c r="T67" s="182"/>
      <c r="U67" s="182"/>
      <c r="V67" s="177"/>
    </row>
    <row r="68" spans="2:22" s="94" customFormat="1" x14ac:dyDescent="0.4">
      <c r="B68" s="104"/>
      <c r="D68" s="105"/>
      <c r="F68" s="106"/>
      <c r="G68" s="107"/>
      <c r="H68" s="97"/>
      <c r="I68" s="107"/>
      <c r="J68" s="106"/>
      <c r="K68" s="98"/>
      <c r="L68" s="99"/>
      <c r="O68" s="187"/>
      <c r="P68" s="187"/>
      <c r="Q68" s="187"/>
      <c r="R68" s="187"/>
      <c r="S68" s="187"/>
      <c r="T68" s="187"/>
      <c r="U68" s="187"/>
      <c r="V68" s="187"/>
    </row>
    <row r="69" spans="2:22" ht="25.2" x14ac:dyDescent="0.4">
      <c r="B69" s="38" t="s">
        <v>226</v>
      </c>
      <c r="C69" s="39"/>
      <c r="D69" s="20" t="s">
        <v>12</v>
      </c>
      <c r="E69" s="20"/>
      <c r="F69" s="20"/>
      <c r="G69" s="20"/>
      <c r="H69" s="40"/>
      <c r="I69" s="20"/>
      <c r="J69" s="20"/>
      <c r="K69" s="20"/>
      <c r="L69" s="80"/>
      <c r="M69" s="20"/>
      <c r="O69" s="80"/>
      <c r="P69" s="80"/>
      <c r="Q69" s="80"/>
      <c r="R69" s="80"/>
      <c r="S69" s="80"/>
      <c r="T69" s="80"/>
      <c r="U69" s="80"/>
      <c r="V69" s="80"/>
    </row>
    <row r="70" spans="2:22" x14ac:dyDescent="0.4">
      <c r="O70" s="177"/>
      <c r="P70" s="177"/>
      <c r="Q70" s="177"/>
      <c r="R70" s="177"/>
      <c r="S70" s="177"/>
      <c r="T70" s="177"/>
      <c r="U70" s="177"/>
      <c r="V70" s="177"/>
    </row>
    <row r="71" spans="2:22" x14ac:dyDescent="0.4">
      <c r="B71" s="57" t="s">
        <v>70</v>
      </c>
      <c r="D71" s="108" t="s">
        <v>25</v>
      </c>
      <c r="O71" s="177"/>
      <c r="P71" s="177"/>
      <c r="Q71" s="177"/>
      <c r="R71" s="177"/>
      <c r="S71" s="177"/>
      <c r="T71" s="177"/>
      <c r="U71" s="177"/>
      <c r="V71" s="177"/>
    </row>
    <row r="72" spans="2:22" x14ac:dyDescent="0.4">
      <c r="D72" s="84"/>
      <c r="F72" s="78"/>
      <c r="G72" s="78"/>
      <c r="H72" s="82"/>
      <c r="I72" s="78"/>
      <c r="J72" s="78"/>
      <c r="K72" s="78"/>
      <c r="L72" s="89"/>
      <c r="O72" s="177"/>
      <c r="P72" s="177"/>
      <c r="Q72" s="177"/>
      <c r="R72" s="177"/>
      <c r="S72" s="177"/>
      <c r="T72" s="177"/>
      <c r="U72" s="177"/>
      <c r="V72" s="177"/>
    </row>
    <row r="73" spans="2:22" x14ac:dyDescent="0.4">
      <c r="B73" s="117" t="str">
        <f>$B$71&amp;"."&amp;1</f>
        <v>3.1.1</v>
      </c>
      <c r="D73" s="42" t="s">
        <v>26</v>
      </c>
      <c r="E73" s="84"/>
      <c r="F73" s="239">
        <f>SUMIFS('II NKP und NAP'!$X$7:$X$1048576,'II NKP und NAP'!$L$7:$L$1048576,Liste!$C$2)</f>
        <v>0</v>
      </c>
      <c r="G73" s="103"/>
      <c r="H73" s="91" t="s">
        <v>27</v>
      </c>
      <c r="I73" s="103"/>
      <c r="J73" s="241"/>
      <c r="K73" s="92"/>
      <c r="L73" s="91" t="s">
        <v>140</v>
      </c>
      <c r="O73" s="244">
        <f>Altdaten!G45</f>
        <v>0</v>
      </c>
      <c r="P73" s="189"/>
      <c r="Q73" s="180" t="s">
        <v>27</v>
      </c>
      <c r="R73" s="189"/>
      <c r="S73" s="244">
        <f>Altdaten!G46</f>
        <v>0</v>
      </c>
      <c r="T73" s="181"/>
      <c r="U73" s="180" t="s">
        <v>140</v>
      </c>
      <c r="V73" s="177"/>
    </row>
    <row r="74" spans="2:22" x14ac:dyDescent="0.4">
      <c r="B74" s="117" t="str">
        <f>$B$71&amp;"."&amp;1+RIGHT(B73,1)</f>
        <v>3.1.2</v>
      </c>
      <c r="D74" s="42" t="s">
        <v>28</v>
      </c>
      <c r="E74" s="84"/>
      <c r="F74" s="240">
        <f>SUMIFS('II NKP und NAP'!$X$7:$X$1048576,'II NKP und NAP'!$L$7:$L$1048576,Liste!$C$2,'II NKP und NAP'!$P$7:$P$1048576,Liste!$F$6)</f>
        <v>0</v>
      </c>
      <c r="G74" s="103"/>
      <c r="H74" s="91" t="s">
        <v>27</v>
      </c>
      <c r="I74" s="103"/>
      <c r="J74" s="241"/>
      <c r="K74" s="92"/>
      <c r="L74" s="91" t="s">
        <v>140</v>
      </c>
      <c r="O74" s="245">
        <f>Altdaten!G47</f>
        <v>0</v>
      </c>
      <c r="P74" s="189"/>
      <c r="Q74" s="180" t="s">
        <v>27</v>
      </c>
      <c r="R74" s="189"/>
      <c r="S74" s="244">
        <f>Altdaten!G48</f>
        <v>0</v>
      </c>
      <c r="T74" s="181"/>
      <c r="U74" s="180" t="s">
        <v>140</v>
      </c>
      <c r="V74" s="177"/>
    </row>
    <row r="75" spans="2:22" ht="50.4" x14ac:dyDescent="0.4">
      <c r="B75" s="117" t="str">
        <f>$B$71&amp;"."&amp;1+RIGHT(B74,1)</f>
        <v>3.1.3</v>
      </c>
      <c r="D75" s="246" t="s">
        <v>3973</v>
      </c>
      <c r="E75" s="84"/>
      <c r="F75" s="240">
        <f>SUMIFS('II NKP und NAP'!$X$7:$X$1048576,'II NKP und NAP'!$L$7:$L$1048576,Liste!$C$2,'II NKP und NAP'!$AN$7:$AN$1048576,Liste!$E$3)</f>
        <v>0</v>
      </c>
      <c r="G75" s="103"/>
      <c r="H75" s="91" t="s">
        <v>27</v>
      </c>
      <c r="I75" s="103"/>
      <c r="J75" s="241"/>
      <c r="K75" s="92"/>
      <c r="L75" s="91" t="s">
        <v>140</v>
      </c>
      <c r="O75" s="182"/>
      <c r="P75" s="182"/>
      <c r="Q75" s="182"/>
      <c r="R75" s="182"/>
      <c r="S75" s="182"/>
      <c r="T75" s="182"/>
      <c r="U75" s="182"/>
      <c r="V75" s="177"/>
    </row>
    <row r="76" spans="2:22" x14ac:dyDescent="0.4">
      <c r="B76" s="58"/>
      <c r="D76" s="84"/>
      <c r="E76" s="84"/>
      <c r="F76" s="109"/>
      <c r="G76" s="92"/>
      <c r="H76" s="91"/>
      <c r="I76" s="92"/>
      <c r="J76" s="243"/>
      <c r="K76" s="92"/>
      <c r="L76" s="91"/>
      <c r="O76" s="190"/>
      <c r="P76" s="181"/>
      <c r="Q76" s="180"/>
      <c r="R76" s="181"/>
      <c r="S76" s="190"/>
      <c r="T76" s="181"/>
      <c r="U76" s="180"/>
      <c r="V76" s="177"/>
    </row>
    <row r="77" spans="2:22" x14ac:dyDescent="0.4">
      <c r="B77" s="57" t="s">
        <v>74</v>
      </c>
      <c r="D77" s="108" t="s">
        <v>141</v>
      </c>
      <c r="E77" s="84"/>
      <c r="F77" s="109"/>
      <c r="G77" s="92"/>
      <c r="H77" s="91"/>
      <c r="I77" s="92"/>
      <c r="J77" s="250"/>
      <c r="K77" s="92"/>
      <c r="L77" s="91"/>
      <c r="O77" s="190"/>
      <c r="P77" s="181"/>
      <c r="Q77" s="180"/>
      <c r="R77" s="181"/>
      <c r="S77" s="190"/>
      <c r="T77" s="181"/>
      <c r="U77" s="180"/>
      <c r="V77" s="177"/>
    </row>
    <row r="78" spans="2:22" x14ac:dyDescent="0.4">
      <c r="B78" s="118"/>
      <c r="D78" s="84"/>
      <c r="E78" s="84"/>
      <c r="F78" s="109"/>
      <c r="G78" s="92"/>
      <c r="H78" s="91"/>
      <c r="I78" s="92"/>
      <c r="J78" s="250"/>
      <c r="K78" s="92"/>
      <c r="L78" s="91"/>
      <c r="O78" s="190"/>
      <c r="P78" s="181"/>
      <c r="Q78" s="180"/>
      <c r="R78" s="181"/>
      <c r="S78" s="190"/>
      <c r="T78" s="181"/>
      <c r="U78" s="180"/>
      <c r="V78" s="177"/>
    </row>
    <row r="79" spans="2:22" x14ac:dyDescent="0.4">
      <c r="B79" s="117" t="str">
        <f>$B$77&amp;"."&amp;1</f>
        <v>3.2.1</v>
      </c>
      <c r="D79" s="44" t="s">
        <v>29</v>
      </c>
      <c r="E79" s="84"/>
      <c r="F79" s="239">
        <f>SUMIFS('II NKP und NAP'!$AB$7:$AB$1048576,'II NKP und NAP'!$L$7:$L$1048576,Liste!$C$2)</f>
        <v>0</v>
      </c>
      <c r="G79" s="103"/>
      <c r="H79" s="91" t="s">
        <v>27</v>
      </c>
      <c r="I79" s="103"/>
      <c r="J79" s="241"/>
      <c r="K79" s="92"/>
      <c r="L79" s="91" t="s">
        <v>140</v>
      </c>
      <c r="O79" s="244">
        <f>Altdaten!G49</f>
        <v>0</v>
      </c>
      <c r="P79" s="189"/>
      <c r="Q79" s="180" t="s">
        <v>27</v>
      </c>
      <c r="R79" s="189"/>
      <c r="S79" s="244">
        <f>Altdaten!G50</f>
        <v>0</v>
      </c>
      <c r="T79" s="181"/>
      <c r="U79" s="180" t="s">
        <v>140</v>
      </c>
      <c r="V79" s="177"/>
    </row>
    <row r="80" spans="2:22" ht="50.4" x14ac:dyDescent="0.4">
      <c r="B80" s="117" t="str">
        <f>$B$77&amp;"."&amp;1+RIGHT(B79,1)</f>
        <v>3.2.2</v>
      </c>
      <c r="D80" s="246" t="s">
        <v>3974</v>
      </c>
      <c r="E80" s="84"/>
      <c r="F80" s="240">
        <f>SUMIFS('II NKP und NAP'!$AB$7:$AB$1048576,'II NKP und NAP'!$L$7:$L$1048576,Liste!$C$2,'II NKP und NAP'!$AN$7:$AN$1048576,Liste!$E$3)</f>
        <v>0</v>
      </c>
      <c r="G80" s="103"/>
      <c r="H80" s="91" t="s">
        <v>27</v>
      </c>
      <c r="I80" s="103"/>
      <c r="J80" s="241"/>
      <c r="K80" s="92"/>
      <c r="L80" s="91" t="s">
        <v>140</v>
      </c>
      <c r="O80" s="182"/>
      <c r="P80" s="182"/>
      <c r="Q80" s="182"/>
      <c r="R80" s="182"/>
      <c r="S80" s="182"/>
      <c r="T80" s="182"/>
      <c r="U80" s="182"/>
      <c r="V80" s="177"/>
    </row>
    <row r="81" spans="2:22" s="76" customFormat="1" x14ac:dyDescent="0.4">
      <c r="B81" s="110"/>
      <c r="D81" s="77"/>
      <c r="F81" s="111"/>
      <c r="G81" s="103"/>
      <c r="H81" s="91"/>
      <c r="I81" s="103"/>
      <c r="J81" s="111"/>
      <c r="K81" s="103"/>
      <c r="L81" s="91"/>
      <c r="O81" s="178"/>
      <c r="P81" s="178"/>
      <c r="Q81" s="178"/>
      <c r="R81" s="178"/>
      <c r="S81" s="178"/>
      <c r="T81" s="178"/>
      <c r="U81" s="178"/>
      <c r="V81" s="178"/>
    </row>
    <row r="82" spans="2:22" ht="25.2" x14ac:dyDescent="0.4">
      <c r="B82" s="38" t="s">
        <v>227</v>
      </c>
      <c r="C82" s="39"/>
      <c r="D82" s="20" t="s">
        <v>221</v>
      </c>
      <c r="E82" s="20"/>
      <c r="F82" s="112"/>
      <c r="G82" s="20"/>
      <c r="H82" s="40"/>
      <c r="I82" s="20"/>
      <c r="J82" s="20"/>
      <c r="K82" s="20"/>
      <c r="L82" s="80"/>
      <c r="M82" s="20"/>
      <c r="O82" s="80"/>
      <c r="P82" s="80"/>
      <c r="Q82" s="80"/>
      <c r="R82" s="80"/>
      <c r="S82" s="80"/>
      <c r="T82" s="80"/>
      <c r="U82" s="80"/>
      <c r="V82" s="80"/>
    </row>
    <row r="83" spans="2:22" x14ac:dyDescent="0.4">
      <c r="F83" s="85"/>
      <c r="G83" s="79"/>
      <c r="H83" s="113"/>
      <c r="O83" s="177"/>
      <c r="P83" s="177"/>
      <c r="Q83" s="177"/>
      <c r="R83" s="177"/>
      <c r="S83" s="177"/>
      <c r="T83" s="177"/>
      <c r="U83" s="177"/>
      <c r="V83" s="177"/>
    </row>
    <row r="84" spans="2:22" x14ac:dyDescent="0.4">
      <c r="B84" s="119" t="s">
        <v>77</v>
      </c>
      <c r="D84" s="146" t="s">
        <v>222</v>
      </c>
      <c r="F84" s="241"/>
      <c r="G84" s="114"/>
      <c r="H84" s="91">
        <v>1</v>
      </c>
      <c r="O84" s="247">
        <f>Altdaten!G51</f>
        <v>0</v>
      </c>
      <c r="P84" s="191"/>
      <c r="Q84" s="180">
        <v>1</v>
      </c>
      <c r="R84" s="177"/>
      <c r="S84" s="177"/>
      <c r="T84" s="177"/>
      <c r="U84" s="177"/>
      <c r="V84" s="177"/>
    </row>
    <row r="85" spans="2:22" x14ac:dyDescent="0.4">
      <c r="B85" s="117" t="str">
        <f>$B$84&amp;"."&amp;1</f>
        <v>4.1.1</v>
      </c>
      <c r="D85" s="42" t="s">
        <v>142</v>
      </c>
      <c r="F85" s="242"/>
      <c r="G85" s="114"/>
      <c r="H85" s="284">
        <v>1</v>
      </c>
      <c r="O85" s="248">
        <f>Altdaten!G52</f>
        <v>0</v>
      </c>
      <c r="P85" s="191"/>
      <c r="Q85" s="285">
        <v>1</v>
      </c>
      <c r="R85" s="177"/>
      <c r="S85" s="177"/>
      <c r="T85" s="177"/>
      <c r="U85" s="177"/>
      <c r="V85" s="177"/>
    </row>
    <row r="86" spans="2:22" ht="50.4" x14ac:dyDescent="0.4">
      <c r="B86" s="117" t="str">
        <f>$B$84&amp;"."&amp;1+RIGHT(B85,1)</f>
        <v>4.1.2</v>
      </c>
      <c r="D86" s="246" t="s">
        <v>3975</v>
      </c>
      <c r="F86" s="242"/>
      <c r="G86" s="114"/>
      <c r="H86" s="91">
        <v>1</v>
      </c>
      <c r="O86" s="182"/>
      <c r="P86" s="182"/>
      <c r="Q86" s="182"/>
      <c r="R86" s="182"/>
      <c r="S86" s="182"/>
      <c r="T86" s="182"/>
      <c r="U86" s="182"/>
      <c r="V86" s="177"/>
    </row>
    <row r="87" spans="2:22" x14ac:dyDescent="0.4">
      <c r="D87" s="84"/>
      <c r="F87" s="120"/>
      <c r="G87" s="79"/>
      <c r="H87" s="115"/>
      <c r="O87" s="192"/>
      <c r="P87" s="192"/>
      <c r="Q87" s="193"/>
      <c r="R87" s="177"/>
      <c r="S87" s="177"/>
      <c r="T87" s="177"/>
      <c r="U87" s="177"/>
      <c r="V87" s="177"/>
    </row>
    <row r="88" spans="2:22" x14ac:dyDescent="0.4">
      <c r="B88" s="119" t="s">
        <v>79</v>
      </c>
      <c r="D88" s="108" t="s">
        <v>223</v>
      </c>
      <c r="F88" s="241"/>
      <c r="H88" s="91" t="s">
        <v>27</v>
      </c>
      <c r="O88" s="249">
        <f>Altdaten!G53</f>
        <v>0</v>
      </c>
      <c r="P88" s="177"/>
      <c r="Q88" s="180" t="s">
        <v>27</v>
      </c>
      <c r="R88" s="177"/>
      <c r="S88" s="177"/>
      <c r="T88" s="177"/>
      <c r="U88" s="177"/>
      <c r="V88" s="177"/>
    </row>
    <row r="89" spans="2:22" x14ac:dyDescent="0.4">
      <c r="B89" s="117" t="str">
        <f>$B$88&amp;"."&amp;1</f>
        <v>4.2.1</v>
      </c>
      <c r="D89" s="236" t="s">
        <v>142</v>
      </c>
      <c r="F89" s="242"/>
      <c r="H89" s="91" t="s">
        <v>27</v>
      </c>
      <c r="O89" s="248">
        <f>Altdaten!G54</f>
        <v>0</v>
      </c>
      <c r="P89" s="177"/>
      <c r="Q89" s="180" t="s">
        <v>27</v>
      </c>
      <c r="R89" s="177"/>
      <c r="S89" s="177"/>
      <c r="T89" s="177"/>
      <c r="U89" s="177"/>
      <c r="V89" s="177"/>
    </row>
    <row r="90" spans="2:22" ht="67.2" x14ac:dyDescent="0.4">
      <c r="B90" s="117" t="str">
        <f>$B$88&amp;"."&amp;1+RIGHT(B89,1)</f>
        <v>4.2.2</v>
      </c>
      <c r="D90" s="237" t="s">
        <v>3976</v>
      </c>
      <c r="F90" s="242"/>
      <c r="H90" s="91" t="s">
        <v>27</v>
      </c>
      <c r="O90" s="182"/>
      <c r="P90" s="182"/>
      <c r="Q90" s="182"/>
      <c r="R90" s="182"/>
      <c r="S90" s="182"/>
      <c r="T90" s="182"/>
      <c r="U90" s="182"/>
      <c r="V90" s="177"/>
    </row>
    <row r="91" spans="2:22" x14ac:dyDescent="0.4">
      <c r="B91" s="74"/>
      <c r="D91" s="78"/>
      <c r="F91" s="84"/>
      <c r="O91" s="177"/>
      <c r="P91" s="177"/>
      <c r="Q91" s="177"/>
      <c r="R91" s="177"/>
      <c r="S91" s="177"/>
      <c r="T91" s="177"/>
      <c r="U91" s="177"/>
      <c r="V91" s="177"/>
    </row>
    <row r="92" spans="2:22" x14ac:dyDescent="0.4">
      <c r="B92" s="74"/>
      <c r="D92" s="56"/>
      <c r="F92" s="84"/>
    </row>
    <row r="93" spans="2:22" x14ac:dyDescent="0.4">
      <c r="B93" s="74"/>
      <c r="D93" s="78"/>
      <c r="F93" s="84"/>
    </row>
    <row r="94" spans="2:22" x14ac:dyDescent="0.4">
      <c r="B94" s="74"/>
      <c r="D94" s="78"/>
    </row>
  </sheetData>
  <sheetProtection sheet="1" insertHyperlinks="0"/>
  <mergeCells count="2">
    <mergeCell ref="F3:L9"/>
    <mergeCell ref="O3:U9"/>
  </mergeCells>
  <conditionalFormatting sqref="F18:F19 F84 F86 O84">
    <cfRule type="expression" dxfId="23" priority="30">
      <formula>MOD(F18,1)&lt;&gt;0</formula>
    </cfRule>
  </conditionalFormatting>
  <conditionalFormatting sqref="F13 F17:F21">
    <cfRule type="expression" dxfId="22" priority="29">
      <formula>OR(F13="",F13=0)</formula>
    </cfRule>
  </conditionalFormatting>
  <conditionalFormatting sqref="F18:F19 F60:F62 J60:J62 F66:F67 J66:J67 F73:F75 J73:J75 F79:F80 J79:J80 F84:F86 F88:F90 O60:O61 S60:S61 O66 S66 O73:O74 S73:S74 O79 S79 O84:O85 O88:O89">
    <cfRule type="expression" dxfId="21" priority="28">
      <formula>F18&lt;0</formula>
    </cfRule>
  </conditionalFormatting>
  <conditionalFormatting sqref="F60 J60 F66 J66 F73 J73 F79 J79 F84 F88 O60 S60 O66 S66 O73 S73 O79 S79 O84 O88">
    <cfRule type="expression" dxfId="20" priority="27">
      <formula>F60&lt;F61</formula>
    </cfRule>
  </conditionalFormatting>
  <conditionalFormatting sqref="F60 J60 F73 J73 F84 F88 O60 S60 O73 S73 O84 O88">
    <cfRule type="expression" dxfId="19" priority="26">
      <formula>F60&lt;F62</formula>
    </cfRule>
  </conditionalFormatting>
  <conditionalFormatting sqref="F61 J61 F67 J67 F74 J74 F80 J80 F85 F89 O61 S61 O74 S74 O85 O89">
    <cfRule type="expression" dxfId="18" priority="25">
      <formula>F61&gt;F60</formula>
    </cfRule>
  </conditionalFormatting>
  <conditionalFormatting sqref="F62 J62 F75 J75 F86 F90">
    <cfRule type="expression" dxfId="17" priority="24">
      <formula>F62&gt;F60</formula>
    </cfRule>
  </conditionalFormatting>
  <conditionalFormatting sqref="F60:F62 F66:F67 F73:F75 F79:F80 O60:O61 O66 O73:O74 O79">
    <cfRule type="expression" dxfId="16" priority="2">
      <formula>AND(OR(F60=0,F60=""),J60&gt;0)</formula>
    </cfRule>
  </conditionalFormatting>
  <conditionalFormatting sqref="J60:J62 J66:J67 J73:J75 J79:J80 S60:S61 S66 S73:S74 S79">
    <cfRule type="expression" dxfId="15" priority="1">
      <formula>AND(OR(J60=0,J60=""),F60&gt;0)</formula>
    </cfRule>
  </conditionalFormatting>
  <dataValidations xWindow="830" yWindow="769" count="19">
    <dataValidation type="whole" allowBlank="1" showInputMessage="1" showErrorMessage="1" errorTitle="Fehlerhafte Betriebsnummer" error="Ihre Betriebsnummer muss zwischen 12000000 und 12999999 liegen._x000a__x000a_Bitte wiederholen Sie Ihre Eingabe." sqref="F18">
      <formula1>12000000</formula1>
      <formula2>12999999</formula2>
    </dataValidation>
    <dataValidation type="whole" showInputMessage="1" showErrorMessage="1" errorTitle="Fehlermöglichkeiten" error="Sie haben_x000a_1. einen Wert kleiner 0 oder größer 10 eingegeben_x000a_2. keine ganze Zahl eingegeben" sqref="F19">
      <formula1>1</formula1>
      <formula2>10</formula2>
    </dataValidation>
    <dataValidation type="whole" operator="greaterThanOrEqual" allowBlank="1" showInputMessage="1" showErrorMessage="1" errorTitle="Fehlerhafte Eingabe" error="Folgende Fehler können aufgetreten sein:_x000a__x000a_1. Der Wert ist keine ganze Zahl_x000a_2. Der Wert ist kleiner 0_x000a_" sqref="F22:F24">
      <formula1>0</formula1>
    </dataValidation>
    <dataValidation type="custom" operator="greaterThanOrEqual" showInputMessage="1" showErrorMessage="1" errorTitle="Fehlermöglichkeiten" error="Sie haben_x000a_1. unter 2.1.1 keinen Wert eingegeben_x000a_2. einen größeren Wert als in 2.1.1 eingegeben_x000a_3. einen Wert kleiner 0 eingegeben" sqref="J61 F61 S61 O61">
      <formula1>AND(F61&lt;=F60,F61&gt;=0)</formula1>
    </dataValidation>
    <dataValidation type="custom" operator="greaterThanOrEqual" showInputMessage="1" showErrorMessage="1" errorTitle="Fehlermöglichkeiten" error="Sie haben_x000a_1. unter 2.1.1 keinen Wert eingegeben_x000a_2. einen größeren Wert als in 2.1.1 eingegeben_x000a_3. einen Wert kleiner 0 eingegeben" promptTitle="Nicht vergessen" prompt="_x000a_Bitte geben Sie im Tabellenblatt &quot;Erläuterung der FNB &quot; alle Beschlüsse zu Investitionsmaßnahmen an, die mit dieser Angabe in Verbindung stehen." sqref="J62 F62">
      <formula1>AND(F62&lt;=F60,F62&gt;=0)</formula1>
    </dataValidation>
    <dataValidation type="custom" showInputMessage="1" showErrorMessage="1" errorTitle="Fehlermöglichkeiten" error="Sie haben_x000a_1. einen Wert kleiner 0 eingegeben_x000a_2. einen kleineren Wert als in 2.1.2 bzw. 2.1.3 eingegeben" sqref="S60 O60 J60 F60">
      <formula1>AND(F60&gt;=0,F60&gt;=F61,F60&gt;=F62)</formula1>
    </dataValidation>
    <dataValidation type="custom" showInputMessage="1" showErrorMessage="1" errorTitle="Fehlermöglichkeiten" error="Sie haben_x000a_1. einen Wert kleiner 0 eingegeben_x000a_2. einen kleineren Wert als in 3.1.2 bzw. 3.1.3 eingegeben" sqref="J73 F73 S73 O73">
      <formula1>AND(F73&gt;=0,F73&gt;=F74,F73&gt;=F75)</formula1>
    </dataValidation>
    <dataValidation type="custom" showInputMessage="1" showErrorMessage="1" errorTitle="Fehlermöglichkeiten" error="Sie haben_x000a_1. einen Wert kleiner 0 eingegeben_x000a_2. einen kleineren Wert als in 4.2.1 bzw. 4.2.2 eingegeben" sqref="F88 O88">
      <formula1>AND(F88&gt;=0,F88&gt;=F89,F88&gt;=F90)</formula1>
    </dataValidation>
    <dataValidation type="custom" operator="greaterThanOrEqual" showInputMessage="1" showErrorMessage="1" errorTitle="Fehlermöglichkeiten" error="Sie haben_x000a_1. unter 3.1.1 keinen Wert eingegeben_x000a_2. einen größeren Wert als in 3.1.1 eingegeben_x000a_3. einen Wert kleiner 0 eingegeben" sqref="J74 F74 S74 O74">
      <formula1>AND(F74&lt;=F73,F74&gt;=0)</formula1>
    </dataValidation>
    <dataValidation type="custom" operator="greaterThanOrEqual" showInputMessage="1" showErrorMessage="1" errorTitle="Fehlermöglichkeiten" error="Sie haben_x000a_1. unter 4.1 keinen Wert eingegeben_x000a_2. einen größeren Wert als in 4.1 eingegeben_x000a_3. einen Wert kleiner 0 eingegeben" sqref="F85 O85">
      <formula1>AND(F85&lt;=F84,F85&gt;=0)</formula1>
    </dataValidation>
    <dataValidation type="custom" operator="greaterThanOrEqual" showInputMessage="1" showErrorMessage="1" errorTitle="Fehlermöglichkeiten" error="Sie haben_x000a_1. unter 4.2 keinen Wert eingegeben_x000a_2. einen größeren Wert als in 4.2 eingegeben_x000a_3. einen Wert kleiner 0 eingegeben" sqref="F89 O89">
      <formula1>AND(F89&lt;=F88,F89&gt;=0)</formula1>
    </dataValidation>
    <dataValidation type="custom" operator="greaterThanOrEqual" showInputMessage="1" showErrorMessage="1" errorTitle="Fehlermöglichkeiten" error="Sie haben_x000a_1. unter 3.1.1 keinen Wert eingegeben_x000a_2. einen größeren Wert als in 3.1.1 eingegeben_x000a_3. einen Wert kleiner 0 eingegeben" promptTitle="Nicht vergessen" prompt="_x000a_Bitte geben Sie im Tabellenblatt &quot;Erläuterung der FNB &quot; alle Beschlüsse zu Investitionsmaßnahmen an, die mit dieser Angabe in Verbindung stehen." sqref="J75 F75">
      <formula1>AND(F75&lt;=F73,F75&gt;=0)</formula1>
    </dataValidation>
    <dataValidation type="custom" operator="greaterThanOrEqual" showInputMessage="1" showErrorMessage="1" errorTitle="Fehlermöglichkeiten" error="Sie haben_x000a_1. unter 4.2 keinen Wert eingegeben_x000a_2. einen größeren Wert als in 4.2 eingegeben_x000a_3. einen Wert kleiner 0 eingegeben" promptTitle="Nicht vergessen" prompt="_x000a_Bitte geben Sie im Tabellenblatt &quot;Erläuterung der FNB &quot; alle Beschlüsse zu Investitionsmaßnahmen an, die mit dieser Angabe in Verbindung stehen." sqref="F90">
      <formula1>AND(F90&lt;=F88,F90&gt;=0)</formula1>
    </dataValidation>
    <dataValidation type="custom" showInputMessage="1" showErrorMessage="1" errorTitle="Fehlermöglichkeiten" error="Sie haben_x000a_1. einen Wert kleiner 0 eingegeben_x000a_2. einen kleineren Wert als in 2.2.1 eingegeben" sqref="S66 O66 J66 F66">
      <formula1>AND(F66&gt;=0,F66&gt;=F67)</formula1>
    </dataValidation>
    <dataValidation type="custom" operator="greaterThanOrEqual" showInputMessage="1" showErrorMessage="1" errorTitle="Fehlermöglichkeiten" error="Sie haben_x000a_1. unter 2.2.1 keinen Wert eingegeben_x000a_2. einen größeren Wert als in 2.2.1 eingegeben_x000a_3. einen Wert kleiner 0 eingegeben" sqref="F67 J67">
      <formula1>AND(F67&lt;=F66,F67&gt;=0)</formula1>
    </dataValidation>
    <dataValidation type="custom" showInputMessage="1" showErrorMessage="1" errorTitle="Fehlermöglichkeiten" error="Sie haben_x000a_1. einen Wert kleiner 0 eingegeben_x000a_2. einen kleineren Wert als in 3.2.2 eingegeben" sqref="F79 J79 O79 S79">
      <formula1>AND(F79&gt;=0,F79&gt;=F80)</formula1>
    </dataValidation>
    <dataValidation type="custom" operator="greaterThanOrEqual" showInputMessage="1" showErrorMessage="1" errorTitle="Fehlermöglichkeiten" error="Sie haben_x000a_1. unter 3.2.1 keinen Wert eingegeben_x000a_2. einen größeren Wert als in 3.2.1 eingegeben_x000a_3. einen Wert kleiner 0 eingegeben" sqref="F80 J80">
      <formula1>AND(F80&lt;=F79,F80&gt;=0)</formula1>
    </dataValidation>
    <dataValidation type="custom" showInputMessage="1" showErrorMessage="1" errorTitle="Fehlermöglichkeiten" error="Sie haben_x000a_1. einen Wert kleiner 0 eingegeben_x000a_2. einen kleineren Wert als in 4.1.1 bzw. 4.1.2 eingegeben_x000a_3. keine ganze Zahl eingegeben" sqref="F84 O84">
      <formula1>AND(F84&gt;=0,F84&gt;=F85,F84&gt;=F86,MOD(F84,1)=0)</formula1>
    </dataValidation>
    <dataValidation type="custom" operator="greaterThanOrEqual" showInputMessage="1" showErrorMessage="1" errorTitle="Fehlermöglichkeiten" error="Sie haben_x000a_1. unter 4.1 keinen Wert eingegeben_x000a_2. einen größeren Wert als in 4.1 eingegeben_x000a_3. einen Wert kleiner 0 eingegeben_x000a_4. keine ganze Zahl eingegeben" promptTitle="Nicht vergessen" prompt="_x000a_Bitte geben Sie im Tabellenblatt &quot;Erläuterung der FNB &quot; alle Beschlüsse zu Investitionsmaßnahmen an, die mit dieser Angabe in Verbindung stehen." sqref="F86">
      <formula1>AND(F86&lt;=F84,F86&gt;=0,MOD(F86,1)=0)</formula1>
    </dataValidation>
  </dataValidations>
  <pageMargins left="0.70866141732283472" right="0.70866141732283472" top="0.78740157480314965" bottom="0.78740157480314965" header="0.31496062992125984" footer="0.31496062992125984"/>
  <pageSetup paperSize="9" scale="36" fitToHeight="4" orientation="landscape" r:id="rId1"/>
  <headerFooter>
    <oddHeader>&amp;LArbeitsblatt: &amp;A&amp;CAnlage F</oddHeader>
    <oddFooter>&amp;CSeite &amp;P von &amp;N</oddFooter>
  </headerFooter>
  <rowBreaks count="1" manualBreakCount="1">
    <brk id="55" max="2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tabColor rgb="FF417DBE"/>
  </sheetPr>
  <dimension ref="B1:V94"/>
  <sheetViews>
    <sheetView showGridLines="0" zoomScale="70" zoomScaleNormal="70" zoomScaleSheetLayoutView="70" workbookViewId="0"/>
  </sheetViews>
  <sheetFormatPr baseColWidth="10" defaultColWidth="9" defaultRowHeight="16.8" x14ac:dyDescent="0.4"/>
  <cols>
    <col min="1" max="1" width="1.19921875" style="74" customWidth="1"/>
    <col min="2" max="2" width="8.3984375" style="75" customWidth="1"/>
    <col min="3" max="3" width="1.19921875" style="74" customWidth="1"/>
    <col min="4" max="4" width="93.59765625" style="74" customWidth="1"/>
    <col min="5" max="5" width="1.19921875" style="74" customWidth="1"/>
    <col min="6" max="6" width="25.59765625" style="74" customWidth="1"/>
    <col min="7" max="7" width="1.19921875" style="74" customWidth="1"/>
    <col min="8" max="8" width="25.59765625" style="76" customWidth="1"/>
    <col min="9" max="9" width="1.19921875" style="74" customWidth="1"/>
    <col min="10" max="10" width="25.59765625" style="74" customWidth="1"/>
    <col min="11" max="11" width="1.19921875" style="74" customWidth="1"/>
    <col min="12" max="12" width="25.59765625" style="77" customWidth="1"/>
    <col min="13" max="13" width="1.19921875" style="74" customWidth="1"/>
    <col min="14" max="14" width="9" style="74"/>
    <col min="15" max="15" width="25.59765625" style="74" customWidth="1"/>
    <col min="16" max="16" width="1.19921875" style="74" customWidth="1"/>
    <col min="17" max="17" width="25.59765625" style="74" customWidth="1"/>
    <col min="18" max="18" width="1.19921875" style="74" customWidth="1"/>
    <col min="19" max="19" width="25.59765625" style="74" customWidth="1"/>
    <col min="20" max="20" width="1.19921875" style="74" customWidth="1"/>
    <col min="21" max="21" width="25.59765625" style="74" customWidth="1"/>
    <col min="22" max="22" width="1.19921875" style="74" customWidth="1"/>
    <col min="23" max="16384" width="9" style="74"/>
  </cols>
  <sheetData>
    <row r="1" spans="2:22" ht="30" x14ac:dyDescent="0.4">
      <c r="B1" s="72" t="s">
        <v>32</v>
      </c>
      <c r="C1" s="73"/>
      <c r="D1" s="20"/>
      <c r="E1" s="20"/>
      <c r="F1" s="20"/>
      <c r="G1" s="20"/>
      <c r="H1" s="40"/>
      <c r="I1" s="20"/>
      <c r="J1" s="20"/>
      <c r="K1" s="20"/>
      <c r="L1" s="80"/>
      <c r="M1" s="20"/>
      <c r="O1" s="80"/>
      <c r="P1" s="80"/>
      <c r="Q1" s="80"/>
      <c r="R1" s="80"/>
      <c r="S1" s="80"/>
      <c r="T1" s="80"/>
      <c r="U1" s="80"/>
      <c r="V1" s="80"/>
    </row>
    <row r="2" spans="2:22" x14ac:dyDescent="0.4">
      <c r="L2" s="76"/>
      <c r="O2" s="177"/>
      <c r="P2" s="177"/>
      <c r="Q2" s="177"/>
      <c r="R2" s="177"/>
      <c r="S2" s="177"/>
      <c r="T2" s="177"/>
      <c r="U2" s="177"/>
      <c r="V2" s="177"/>
    </row>
    <row r="3" spans="2:22" s="221" customFormat="1" ht="16.5" customHeight="1" x14ac:dyDescent="0.4">
      <c r="B3" s="218"/>
      <c r="C3" s="226"/>
      <c r="D3" s="16"/>
      <c r="E3" s="220"/>
      <c r="F3" s="287" t="s">
        <v>3940</v>
      </c>
      <c r="G3" s="287"/>
      <c r="H3" s="287"/>
      <c r="I3" s="287"/>
      <c r="J3" s="287"/>
      <c r="K3" s="287"/>
      <c r="L3" s="287"/>
      <c r="M3" s="220"/>
      <c r="O3" s="288" t="s">
        <v>3941</v>
      </c>
      <c r="P3" s="288"/>
      <c r="Q3" s="288"/>
      <c r="R3" s="288"/>
      <c r="S3" s="288"/>
      <c r="T3" s="288"/>
      <c r="U3" s="288"/>
      <c r="V3" s="222"/>
    </row>
    <row r="4" spans="2:22" s="221" customFormat="1" ht="16.5" customHeight="1" x14ac:dyDescent="0.4">
      <c r="B4" s="218"/>
      <c r="C4" s="226"/>
      <c r="D4" s="16"/>
      <c r="E4" s="220"/>
      <c r="F4" s="287"/>
      <c r="G4" s="287"/>
      <c r="H4" s="287"/>
      <c r="I4" s="287"/>
      <c r="J4" s="287"/>
      <c r="K4" s="287"/>
      <c r="L4" s="287"/>
      <c r="M4" s="220"/>
      <c r="O4" s="288"/>
      <c r="P4" s="288"/>
      <c r="Q4" s="288"/>
      <c r="R4" s="288"/>
      <c r="S4" s="288"/>
      <c r="T4" s="288"/>
      <c r="U4" s="288"/>
      <c r="V4" s="222"/>
    </row>
    <row r="5" spans="2:22" s="221" customFormat="1" ht="16.5" customHeight="1" x14ac:dyDescent="0.4">
      <c r="B5" s="218"/>
      <c r="C5" s="226"/>
      <c r="D5" s="16"/>
      <c r="E5" s="220"/>
      <c r="F5" s="287"/>
      <c r="G5" s="287"/>
      <c r="H5" s="287"/>
      <c r="I5" s="287"/>
      <c r="J5" s="287"/>
      <c r="K5" s="287"/>
      <c r="L5" s="287"/>
      <c r="M5" s="220"/>
      <c r="O5" s="288"/>
      <c r="P5" s="288"/>
      <c r="Q5" s="288"/>
      <c r="R5" s="288"/>
      <c r="S5" s="288"/>
      <c r="T5" s="288"/>
      <c r="U5" s="288"/>
      <c r="V5" s="222"/>
    </row>
    <row r="6" spans="2:22" s="221" customFormat="1" ht="16.5" customHeight="1" x14ac:dyDescent="0.4">
      <c r="B6" s="218"/>
      <c r="C6" s="226"/>
      <c r="D6" s="16"/>
      <c r="E6" s="220"/>
      <c r="F6" s="287"/>
      <c r="G6" s="287"/>
      <c r="H6" s="287"/>
      <c r="I6" s="287"/>
      <c r="J6" s="287"/>
      <c r="K6" s="287"/>
      <c r="L6" s="287"/>
      <c r="M6" s="220"/>
      <c r="O6" s="288"/>
      <c r="P6" s="288"/>
      <c r="Q6" s="288"/>
      <c r="R6" s="288"/>
      <c r="S6" s="288"/>
      <c r="T6" s="288"/>
      <c r="U6" s="288"/>
      <c r="V6" s="222"/>
    </row>
    <row r="7" spans="2:22" s="221" customFormat="1" ht="16.5" customHeight="1" x14ac:dyDescent="0.4">
      <c r="B7" s="218"/>
      <c r="C7" s="226"/>
      <c r="D7" s="16"/>
      <c r="E7" s="220"/>
      <c r="F7" s="287"/>
      <c r="G7" s="287"/>
      <c r="H7" s="287"/>
      <c r="I7" s="287"/>
      <c r="J7" s="287"/>
      <c r="K7" s="287"/>
      <c r="L7" s="287"/>
      <c r="M7" s="220"/>
      <c r="O7" s="288"/>
      <c r="P7" s="288"/>
      <c r="Q7" s="288"/>
      <c r="R7" s="288"/>
      <c r="S7" s="288"/>
      <c r="T7" s="288"/>
      <c r="U7" s="288"/>
      <c r="V7" s="222"/>
    </row>
    <row r="8" spans="2:22" s="221" customFormat="1" ht="16.5" customHeight="1" x14ac:dyDescent="0.4">
      <c r="B8" s="218"/>
      <c r="C8" s="226"/>
      <c r="D8" s="16"/>
      <c r="E8" s="220"/>
      <c r="F8" s="287"/>
      <c r="G8" s="287"/>
      <c r="H8" s="287"/>
      <c r="I8" s="287"/>
      <c r="J8" s="287"/>
      <c r="K8" s="287"/>
      <c r="L8" s="287"/>
      <c r="M8" s="220"/>
      <c r="O8" s="288"/>
      <c r="P8" s="288"/>
      <c r="Q8" s="288"/>
      <c r="R8" s="288"/>
      <c r="S8" s="288"/>
      <c r="T8" s="288"/>
      <c r="U8" s="288"/>
      <c r="V8" s="222"/>
    </row>
    <row r="9" spans="2:22" s="221" customFormat="1" ht="16.5" customHeight="1" x14ac:dyDescent="0.4">
      <c r="B9" s="218"/>
      <c r="C9" s="226"/>
      <c r="D9" s="16"/>
      <c r="E9" s="220"/>
      <c r="F9" s="287"/>
      <c r="G9" s="287"/>
      <c r="H9" s="287"/>
      <c r="I9" s="287"/>
      <c r="J9" s="287"/>
      <c r="K9" s="287"/>
      <c r="L9" s="287"/>
      <c r="M9" s="220"/>
      <c r="O9" s="288"/>
      <c r="P9" s="288"/>
      <c r="Q9" s="288"/>
      <c r="R9" s="288"/>
      <c r="S9" s="288"/>
      <c r="T9" s="288"/>
      <c r="U9" s="288"/>
      <c r="V9" s="222"/>
    </row>
    <row r="10" spans="2:22" x14ac:dyDescent="0.4">
      <c r="L10" s="76"/>
      <c r="O10" s="177"/>
      <c r="P10" s="177"/>
      <c r="Q10" s="177"/>
      <c r="R10" s="177"/>
      <c r="S10" s="177"/>
      <c r="T10" s="177"/>
      <c r="U10" s="177"/>
      <c r="V10" s="177"/>
    </row>
    <row r="11" spans="2:22" ht="25.2" x14ac:dyDescent="0.4">
      <c r="B11" s="38" t="s">
        <v>228</v>
      </c>
      <c r="C11" s="39"/>
      <c r="D11" s="20" t="str">
        <f>'I H-Gas'!D11</f>
        <v>Allgemeine Informationen zum Gasfernleitungsnetzbetreiber</v>
      </c>
      <c r="E11" s="20"/>
      <c r="F11" s="20"/>
      <c r="G11" s="20"/>
      <c r="H11" s="40"/>
      <c r="I11" s="20"/>
      <c r="J11" s="20"/>
      <c r="K11" s="20"/>
      <c r="L11" s="80"/>
      <c r="M11" s="20"/>
      <c r="O11" s="80"/>
      <c r="P11" s="80"/>
      <c r="Q11" s="80"/>
      <c r="R11" s="80"/>
      <c r="S11" s="80"/>
      <c r="T11" s="80"/>
      <c r="U11" s="80"/>
      <c r="V11" s="80"/>
    </row>
    <row r="12" spans="2:22" x14ac:dyDescent="0.4">
      <c r="B12" s="74"/>
      <c r="L12" s="76"/>
      <c r="O12" s="177"/>
      <c r="P12" s="177"/>
      <c r="Q12" s="177"/>
      <c r="R12" s="177"/>
      <c r="S12" s="177"/>
      <c r="T12" s="177"/>
      <c r="U12" s="177"/>
      <c r="V12" s="177"/>
    </row>
    <row r="13" spans="2:22" x14ac:dyDescent="0.4">
      <c r="B13" s="119" t="s">
        <v>81</v>
      </c>
      <c r="C13" s="84"/>
      <c r="D13" s="108" t="str">
        <f>'I H-Gas'!D13</f>
        <v>Abgabedatum Erhebungsbogen</v>
      </c>
      <c r="E13" s="56"/>
      <c r="F13" s="11"/>
      <c r="G13" s="56"/>
      <c r="H13" s="81"/>
      <c r="I13" s="56"/>
      <c r="K13" s="56"/>
      <c r="L13" s="76"/>
      <c r="M13" s="56"/>
      <c r="O13" s="177"/>
      <c r="P13" s="177"/>
      <c r="Q13" s="177"/>
      <c r="R13" s="177"/>
      <c r="S13" s="177"/>
      <c r="T13" s="177"/>
      <c r="U13" s="177"/>
      <c r="V13" s="177"/>
    </row>
    <row r="14" spans="2:22" x14ac:dyDescent="0.4">
      <c r="B14" s="118"/>
      <c r="C14" s="84"/>
      <c r="D14" s="84"/>
      <c r="F14" s="78"/>
      <c r="L14" s="76"/>
      <c r="O14" s="177"/>
      <c r="P14" s="177"/>
      <c r="Q14" s="177"/>
      <c r="R14" s="177"/>
      <c r="S14" s="177"/>
      <c r="T14" s="177"/>
      <c r="U14" s="177"/>
      <c r="V14" s="177"/>
    </row>
    <row r="15" spans="2:22" x14ac:dyDescent="0.4">
      <c r="B15" s="119" t="s">
        <v>82</v>
      </c>
      <c r="C15" s="84"/>
      <c r="D15" s="108" t="str">
        <f>'I H-Gas'!D15</f>
        <v>Angaben zum Netzbetreiber</v>
      </c>
      <c r="E15" s="56"/>
      <c r="F15" s="78"/>
      <c r="G15" s="56"/>
      <c r="I15" s="56"/>
      <c r="K15" s="56"/>
      <c r="L15" s="76"/>
      <c r="M15" s="56"/>
      <c r="O15" s="177"/>
      <c r="P15" s="177"/>
      <c r="Q15" s="177"/>
      <c r="R15" s="177"/>
      <c r="S15" s="177"/>
      <c r="T15" s="177"/>
      <c r="U15" s="177"/>
      <c r="V15" s="177"/>
    </row>
    <row r="16" spans="2:22" x14ac:dyDescent="0.4">
      <c r="B16" s="118"/>
      <c r="C16" s="84"/>
      <c r="D16" s="84"/>
      <c r="F16" s="82"/>
      <c r="L16" s="76"/>
      <c r="O16" s="177"/>
      <c r="P16" s="177"/>
      <c r="Q16" s="177"/>
      <c r="R16" s="177"/>
      <c r="S16" s="177"/>
      <c r="T16" s="177"/>
      <c r="U16" s="177"/>
      <c r="V16" s="177"/>
    </row>
    <row r="17" spans="2:22" x14ac:dyDescent="0.4">
      <c r="B17" s="117" t="str">
        <f>$B$15&amp;"."&amp;1</f>
        <v>5.2.1</v>
      </c>
      <c r="C17" s="84"/>
      <c r="D17" s="84" t="str">
        <f>'I H-Gas'!D17</f>
        <v>Firma des Gasnetzbetreibers</v>
      </c>
      <c r="F17" s="12"/>
      <c r="L17" s="76"/>
      <c r="O17" s="177"/>
      <c r="P17" s="177"/>
      <c r="Q17" s="177"/>
      <c r="R17" s="177"/>
      <c r="S17" s="177"/>
      <c r="T17" s="177"/>
      <c r="U17" s="177"/>
      <c r="V17" s="177"/>
    </row>
    <row r="18" spans="2:22" ht="16.5" customHeight="1" x14ac:dyDescent="0.4">
      <c r="B18" s="117" t="str">
        <f>$B$15&amp;"."&amp;1+RIGHT(B17,1)</f>
        <v>5.2.2</v>
      </c>
      <c r="C18" s="84"/>
      <c r="D18" s="84" t="str">
        <f>'I H-Gas'!D18</f>
        <v>Betriebsnummer bei der Bundesnetzagentur</v>
      </c>
      <c r="F18" s="13"/>
      <c r="L18" s="76"/>
      <c r="O18" s="177"/>
      <c r="P18" s="177"/>
      <c r="Q18" s="177"/>
      <c r="R18" s="177"/>
      <c r="S18" s="177"/>
      <c r="T18" s="177"/>
      <c r="U18" s="177"/>
      <c r="V18" s="177"/>
    </row>
    <row r="19" spans="2:22" x14ac:dyDescent="0.4">
      <c r="B19" s="117" t="str">
        <f t="shared" ref="B19:B21" si="0">$B$15&amp;"."&amp;1+RIGHT(B18,1)</f>
        <v>5.2.3</v>
      </c>
      <c r="C19" s="84"/>
      <c r="D19" s="84" t="str">
        <f>'I H-Gas'!D19</f>
        <v>Netznummer der Bundesnetzagentur</v>
      </c>
      <c r="F19" s="13"/>
      <c r="L19" s="76"/>
      <c r="O19" s="177"/>
      <c r="P19" s="177"/>
      <c r="Q19" s="177"/>
      <c r="R19" s="177"/>
      <c r="S19" s="177"/>
      <c r="T19" s="177"/>
      <c r="U19" s="177"/>
      <c r="V19" s="177"/>
    </row>
    <row r="20" spans="2:22" x14ac:dyDescent="0.4">
      <c r="B20" s="117" t="str">
        <f t="shared" si="0"/>
        <v>5.2.4</v>
      </c>
      <c r="C20" s="84"/>
      <c r="D20" s="84" t="str">
        <f>'I H-Gas'!D20</f>
        <v>Beginn des Bezugsjahres</v>
      </c>
      <c r="F20" s="11"/>
      <c r="L20" s="76"/>
      <c r="O20" s="177"/>
      <c r="P20" s="177"/>
      <c r="Q20" s="177"/>
      <c r="R20" s="177"/>
      <c r="S20" s="177"/>
      <c r="T20" s="177"/>
      <c r="U20" s="177"/>
      <c r="V20" s="177"/>
    </row>
    <row r="21" spans="2:22" x14ac:dyDescent="0.4">
      <c r="B21" s="117" t="str">
        <f t="shared" si="0"/>
        <v>5.2.5</v>
      </c>
      <c r="C21" s="84"/>
      <c r="D21" s="84" t="str">
        <f>'I H-Gas'!D21</f>
        <v>Ende des Bezugsjahres</v>
      </c>
      <c r="F21" s="11"/>
      <c r="L21" s="76"/>
      <c r="O21" s="177"/>
      <c r="P21" s="177"/>
      <c r="Q21" s="177"/>
      <c r="R21" s="177"/>
      <c r="S21" s="177"/>
      <c r="T21" s="177"/>
      <c r="U21" s="177"/>
      <c r="V21" s="177"/>
    </row>
    <row r="22" spans="2:22" x14ac:dyDescent="0.4">
      <c r="B22" s="83"/>
      <c r="C22" s="84"/>
      <c r="D22" s="84"/>
      <c r="F22" s="85"/>
      <c r="G22" s="78"/>
      <c r="H22" s="86"/>
      <c r="L22" s="76"/>
      <c r="O22" s="177"/>
      <c r="P22" s="177"/>
      <c r="Q22" s="177"/>
      <c r="R22" s="177"/>
      <c r="S22" s="177"/>
      <c r="T22" s="177"/>
      <c r="U22" s="177"/>
      <c r="V22" s="177"/>
    </row>
    <row r="23" spans="2:22" ht="50.4" x14ac:dyDescent="0.4">
      <c r="B23" s="119" t="s">
        <v>232</v>
      </c>
      <c r="C23" s="84"/>
      <c r="D23" s="251" t="str">
        <f>'I H-Gas'!D23</f>
        <v>Aktenzeichen der Beschlüsse von Investitionsmaßnahmen gemäß § 23 ARegV, die über den 31.12.2022 hinausgehen bzw. für die vor Einreichung der Daten ein Verlängerungsantrag bei der Bundesnetzagentur gestellt wurde</v>
      </c>
      <c r="F23" s="85"/>
      <c r="G23" s="78"/>
      <c r="H23" s="86"/>
      <c r="L23" s="76"/>
      <c r="O23" s="177"/>
      <c r="P23" s="177"/>
      <c r="Q23" s="177"/>
      <c r="R23" s="177"/>
      <c r="S23" s="177"/>
      <c r="T23" s="177"/>
      <c r="U23" s="177"/>
      <c r="V23" s="177"/>
    </row>
    <row r="24" spans="2:22" x14ac:dyDescent="0.4">
      <c r="B24" s="83"/>
      <c r="C24" s="84"/>
      <c r="D24" s="84"/>
      <c r="F24" s="85"/>
      <c r="G24" s="78"/>
      <c r="H24" s="86"/>
      <c r="L24" s="76"/>
      <c r="O24" s="177"/>
      <c r="P24" s="177"/>
      <c r="Q24" s="177"/>
      <c r="R24" s="177"/>
      <c r="S24" s="177"/>
      <c r="T24" s="177"/>
      <c r="U24" s="177"/>
      <c r="V24" s="177"/>
    </row>
    <row r="25" spans="2:22" x14ac:dyDescent="0.4">
      <c r="B25" s="117" t="str">
        <f>$B$23&amp;"."&amp;1</f>
        <v>5.3.1</v>
      </c>
      <c r="C25" s="84"/>
      <c r="D25" s="42" t="str">
        <f>'I H-Gas'!D25</f>
        <v>Aktenzeichen 1</v>
      </c>
      <c r="F25" s="12"/>
      <c r="G25" s="78"/>
      <c r="H25" s="86"/>
      <c r="L25" s="76"/>
      <c r="O25" s="177"/>
      <c r="P25" s="177"/>
      <c r="Q25" s="177"/>
      <c r="R25" s="177"/>
      <c r="S25" s="177"/>
      <c r="T25" s="177"/>
      <c r="U25" s="177"/>
      <c r="V25" s="177"/>
    </row>
    <row r="26" spans="2:22" x14ac:dyDescent="0.4">
      <c r="B26" s="117" t="str">
        <f>$B$23&amp;"."&amp;1+RIGHT(B25,1)</f>
        <v>5.3.2</v>
      </c>
      <c r="C26" s="84"/>
      <c r="D26" s="42" t="str">
        <f>'I H-Gas'!D26</f>
        <v>Aktenzeichen 2</v>
      </c>
      <c r="F26" s="12"/>
      <c r="G26" s="78"/>
      <c r="H26" s="86"/>
      <c r="L26" s="76"/>
      <c r="O26" s="177"/>
      <c r="P26" s="177"/>
      <c r="Q26" s="177"/>
      <c r="R26" s="177"/>
      <c r="S26" s="177"/>
      <c r="T26" s="177"/>
      <c r="U26" s="177"/>
      <c r="V26" s="177"/>
    </row>
    <row r="27" spans="2:22" x14ac:dyDescent="0.4">
      <c r="B27" s="117" t="str">
        <f t="shared" ref="B27:B34" si="1">$B$23&amp;"."&amp;1+RIGHT(B26,1)</f>
        <v>5.3.3</v>
      </c>
      <c r="C27" s="84"/>
      <c r="D27" s="42" t="str">
        <f>'I H-Gas'!D27</f>
        <v>Aktenzeichen 3</v>
      </c>
      <c r="F27" s="12"/>
      <c r="G27" s="78"/>
      <c r="H27" s="86"/>
      <c r="L27" s="76"/>
      <c r="O27" s="177"/>
      <c r="P27" s="177"/>
      <c r="Q27" s="177"/>
      <c r="R27" s="177"/>
      <c r="S27" s="177"/>
      <c r="T27" s="177"/>
      <c r="U27" s="177"/>
      <c r="V27" s="177"/>
    </row>
    <row r="28" spans="2:22" x14ac:dyDescent="0.4">
      <c r="B28" s="117" t="str">
        <f t="shared" si="1"/>
        <v>5.3.4</v>
      </c>
      <c r="C28" s="84"/>
      <c r="D28" s="42" t="str">
        <f>'I H-Gas'!D28</f>
        <v>Aktenzeichen 4</v>
      </c>
      <c r="F28" s="12"/>
      <c r="G28" s="78"/>
      <c r="H28" s="86"/>
      <c r="L28" s="76"/>
      <c r="O28" s="177"/>
      <c r="P28" s="177"/>
      <c r="Q28" s="177"/>
      <c r="R28" s="177"/>
      <c r="S28" s="177"/>
      <c r="T28" s="177"/>
      <c r="U28" s="177"/>
      <c r="V28" s="177"/>
    </row>
    <row r="29" spans="2:22" x14ac:dyDescent="0.4">
      <c r="B29" s="117" t="str">
        <f t="shared" si="1"/>
        <v>5.3.5</v>
      </c>
      <c r="C29" s="84"/>
      <c r="D29" s="42" t="str">
        <f>'I H-Gas'!D29</f>
        <v>Aktenzeichen 5</v>
      </c>
      <c r="F29" s="12"/>
      <c r="G29" s="78"/>
      <c r="H29" s="86"/>
      <c r="L29" s="76"/>
      <c r="O29" s="177"/>
      <c r="P29" s="177"/>
      <c r="Q29" s="177"/>
      <c r="R29" s="177"/>
      <c r="S29" s="177"/>
      <c r="T29" s="177"/>
      <c r="U29" s="177"/>
      <c r="V29" s="177"/>
    </row>
    <row r="30" spans="2:22" x14ac:dyDescent="0.4">
      <c r="B30" s="117" t="str">
        <f t="shared" si="1"/>
        <v>5.3.6</v>
      </c>
      <c r="C30" s="84"/>
      <c r="D30" s="42" t="str">
        <f>'I H-Gas'!D30</f>
        <v>Aktenzeichen 6</v>
      </c>
      <c r="F30" s="12"/>
      <c r="G30" s="78"/>
      <c r="H30" s="86"/>
      <c r="L30" s="76"/>
      <c r="O30" s="177"/>
      <c r="P30" s="177"/>
      <c r="Q30" s="177"/>
      <c r="R30" s="177"/>
      <c r="S30" s="177"/>
      <c r="T30" s="177"/>
      <c r="U30" s="177"/>
      <c r="V30" s="177"/>
    </row>
    <row r="31" spans="2:22" x14ac:dyDescent="0.4">
      <c r="B31" s="117" t="str">
        <f t="shared" si="1"/>
        <v>5.3.7</v>
      </c>
      <c r="C31" s="84"/>
      <c r="D31" s="42" t="str">
        <f>'I H-Gas'!D31</f>
        <v>Aktenzeichen 7</v>
      </c>
      <c r="F31" s="12"/>
      <c r="G31" s="78"/>
      <c r="H31" s="86"/>
      <c r="L31" s="76"/>
      <c r="O31" s="177"/>
      <c r="P31" s="177"/>
      <c r="Q31" s="177"/>
      <c r="R31" s="177"/>
      <c r="S31" s="177"/>
      <c r="T31" s="177"/>
      <c r="U31" s="177"/>
      <c r="V31" s="177"/>
    </row>
    <row r="32" spans="2:22" x14ac:dyDescent="0.4">
      <c r="B32" s="117" t="str">
        <f t="shared" si="1"/>
        <v>5.3.8</v>
      </c>
      <c r="C32" s="84"/>
      <c r="D32" s="42" t="str">
        <f>'I H-Gas'!D32</f>
        <v>Aktenzeichen 8</v>
      </c>
      <c r="F32" s="12"/>
      <c r="G32" s="78"/>
      <c r="H32" s="86"/>
      <c r="L32" s="76"/>
      <c r="O32" s="177"/>
      <c r="P32" s="177"/>
      <c r="Q32" s="177"/>
      <c r="R32" s="177"/>
      <c r="S32" s="177"/>
      <c r="T32" s="177"/>
      <c r="U32" s="177"/>
      <c r="V32" s="177"/>
    </row>
    <row r="33" spans="2:22" x14ac:dyDescent="0.4">
      <c r="B33" s="117" t="str">
        <f t="shared" si="1"/>
        <v>5.3.9</v>
      </c>
      <c r="C33" s="84"/>
      <c r="D33" s="42" t="str">
        <f>'I H-Gas'!D33</f>
        <v>Aktenzeichen 9</v>
      </c>
      <c r="F33" s="12"/>
      <c r="G33" s="78"/>
      <c r="H33" s="86"/>
      <c r="L33" s="76"/>
      <c r="O33" s="177"/>
      <c r="P33" s="177"/>
      <c r="Q33" s="177"/>
      <c r="R33" s="177"/>
      <c r="S33" s="177"/>
      <c r="T33" s="177"/>
      <c r="U33" s="177"/>
      <c r="V33" s="177"/>
    </row>
    <row r="34" spans="2:22" x14ac:dyDescent="0.4">
      <c r="B34" s="117" t="str">
        <f t="shared" si="1"/>
        <v>5.3.10</v>
      </c>
      <c r="C34" s="84"/>
      <c r="D34" s="42" t="str">
        <f>'I H-Gas'!D34</f>
        <v>Aktenzeichen 10</v>
      </c>
      <c r="F34" s="12"/>
      <c r="G34" s="78"/>
      <c r="H34" s="86"/>
      <c r="L34" s="76"/>
      <c r="O34" s="177"/>
      <c r="P34" s="177"/>
      <c r="Q34" s="177"/>
      <c r="R34" s="177"/>
      <c r="S34" s="177"/>
      <c r="T34" s="177"/>
      <c r="U34" s="177"/>
      <c r="V34" s="177"/>
    </row>
    <row r="35" spans="2:22" x14ac:dyDescent="0.4">
      <c r="B35" s="117" t="str">
        <f>$B$23&amp;"."&amp;1+RIGHT(B34,2)</f>
        <v>5.3.11</v>
      </c>
      <c r="C35" s="84"/>
      <c r="D35" s="42" t="str">
        <f>'I H-Gas'!D35</f>
        <v>Aktenzeichen 11</v>
      </c>
      <c r="F35" s="12"/>
      <c r="G35" s="78"/>
      <c r="H35" s="86"/>
      <c r="L35" s="76"/>
      <c r="O35" s="177"/>
      <c r="P35" s="177"/>
      <c r="Q35" s="177"/>
      <c r="R35" s="177"/>
      <c r="S35" s="177"/>
      <c r="T35" s="177"/>
      <c r="U35" s="177"/>
      <c r="V35" s="177"/>
    </row>
    <row r="36" spans="2:22" x14ac:dyDescent="0.4">
      <c r="B36" s="117" t="str">
        <f t="shared" ref="B36:B54" si="2">$B$23&amp;"."&amp;1+RIGHT(B35,2)</f>
        <v>5.3.12</v>
      </c>
      <c r="C36" s="84"/>
      <c r="D36" s="42" t="str">
        <f>'I H-Gas'!D36</f>
        <v>Aktenzeichen 12</v>
      </c>
      <c r="F36" s="12"/>
      <c r="G36" s="78"/>
      <c r="H36" s="86"/>
      <c r="L36" s="76"/>
      <c r="O36" s="177"/>
      <c r="P36" s="177"/>
      <c r="Q36" s="177"/>
      <c r="R36" s="177"/>
      <c r="S36" s="177"/>
      <c r="T36" s="177"/>
      <c r="U36" s="177"/>
      <c r="V36" s="177"/>
    </row>
    <row r="37" spans="2:22" x14ac:dyDescent="0.4">
      <c r="B37" s="117" t="str">
        <f t="shared" si="2"/>
        <v>5.3.13</v>
      </c>
      <c r="C37" s="84"/>
      <c r="D37" s="42" t="str">
        <f>'I H-Gas'!D37</f>
        <v>Aktenzeichen 13</v>
      </c>
      <c r="F37" s="12"/>
      <c r="G37" s="78"/>
      <c r="H37" s="86"/>
      <c r="L37" s="76"/>
      <c r="O37" s="177"/>
      <c r="P37" s="177"/>
      <c r="Q37" s="177"/>
      <c r="R37" s="177"/>
      <c r="S37" s="177"/>
      <c r="T37" s="177"/>
      <c r="U37" s="177"/>
      <c r="V37" s="177"/>
    </row>
    <row r="38" spans="2:22" x14ac:dyDescent="0.4">
      <c r="B38" s="117" t="str">
        <f t="shared" si="2"/>
        <v>5.3.14</v>
      </c>
      <c r="C38" s="84"/>
      <c r="D38" s="42" t="str">
        <f>'I H-Gas'!D38</f>
        <v>Aktenzeichen 14</v>
      </c>
      <c r="F38" s="12"/>
      <c r="G38" s="78"/>
      <c r="H38" s="86"/>
      <c r="L38" s="76"/>
      <c r="O38" s="177"/>
      <c r="P38" s="177"/>
      <c r="Q38" s="177"/>
      <c r="R38" s="177"/>
      <c r="S38" s="177"/>
      <c r="T38" s="177"/>
      <c r="U38" s="177"/>
      <c r="V38" s="177"/>
    </row>
    <row r="39" spans="2:22" x14ac:dyDescent="0.4">
      <c r="B39" s="117" t="str">
        <f t="shared" si="2"/>
        <v>5.3.15</v>
      </c>
      <c r="C39" s="84"/>
      <c r="D39" s="42" t="str">
        <f>'I H-Gas'!D39</f>
        <v>Aktenzeichen 15</v>
      </c>
      <c r="F39" s="12"/>
      <c r="G39" s="78"/>
      <c r="H39" s="86"/>
      <c r="L39" s="76"/>
      <c r="O39" s="177"/>
      <c r="P39" s="177"/>
      <c r="Q39" s="177"/>
      <c r="R39" s="177"/>
      <c r="S39" s="177"/>
      <c r="T39" s="177"/>
      <c r="U39" s="177"/>
      <c r="V39" s="177"/>
    </row>
    <row r="40" spans="2:22" x14ac:dyDescent="0.4">
      <c r="B40" s="117" t="str">
        <f t="shared" si="2"/>
        <v>5.3.16</v>
      </c>
      <c r="C40" s="84"/>
      <c r="D40" s="42" t="str">
        <f>'I H-Gas'!D40</f>
        <v>Aktenzeichen 16</v>
      </c>
      <c r="F40" s="12"/>
      <c r="G40" s="78"/>
      <c r="H40" s="86"/>
      <c r="L40" s="76"/>
      <c r="O40" s="177"/>
      <c r="P40" s="177"/>
      <c r="Q40" s="177"/>
      <c r="R40" s="177"/>
      <c r="S40" s="177"/>
      <c r="T40" s="177"/>
      <c r="U40" s="177"/>
      <c r="V40" s="177"/>
    </row>
    <row r="41" spans="2:22" x14ac:dyDescent="0.4">
      <c r="B41" s="117" t="str">
        <f t="shared" si="2"/>
        <v>5.3.17</v>
      </c>
      <c r="C41" s="84"/>
      <c r="D41" s="42" t="str">
        <f>'I H-Gas'!D41</f>
        <v>Aktenzeichen 17</v>
      </c>
      <c r="F41" s="12"/>
      <c r="G41" s="78"/>
      <c r="H41" s="86"/>
      <c r="L41" s="76"/>
      <c r="O41" s="177"/>
      <c r="P41" s="177"/>
      <c r="Q41" s="177"/>
      <c r="R41" s="177"/>
      <c r="S41" s="177"/>
      <c r="T41" s="177"/>
      <c r="U41" s="177"/>
      <c r="V41" s="177"/>
    </row>
    <row r="42" spans="2:22" x14ac:dyDescent="0.4">
      <c r="B42" s="117" t="str">
        <f t="shared" si="2"/>
        <v>5.3.18</v>
      </c>
      <c r="C42" s="84"/>
      <c r="D42" s="42" t="str">
        <f>'I H-Gas'!D42</f>
        <v>Aktenzeichen 18</v>
      </c>
      <c r="F42" s="12"/>
      <c r="G42" s="78"/>
      <c r="H42" s="86"/>
      <c r="L42" s="76"/>
      <c r="O42" s="177"/>
      <c r="P42" s="177"/>
      <c r="Q42" s="177"/>
      <c r="R42" s="177"/>
      <c r="S42" s="177"/>
      <c r="T42" s="177"/>
      <c r="U42" s="177"/>
      <c r="V42" s="177"/>
    </row>
    <row r="43" spans="2:22" x14ac:dyDescent="0.4">
      <c r="B43" s="117" t="str">
        <f t="shared" si="2"/>
        <v>5.3.19</v>
      </c>
      <c r="C43" s="84"/>
      <c r="D43" s="42" t="str">
        <f>'I H-Gas'!D43</f>
        <v>Aktenzeichen 19</v>
      </c>
      <c r="F43" s="12"/>
      <c r="G43" s="78"/>
      <c r="H43" s="86"/>
      <c r="L43" s="76"/>
      <c r="O43" s="177"/>
      <c r="P43" s="177"/>
      <c r="Q43" s="177"/>
      <c r="R43" s="177"/>
      <c r="S43" s="177"/>
      <c r="T43" s="177"/>
      <c r="U43" s="177"/>
      <c r="V43" s="177"/>
    </row>
    <row r="44" spans="2:22" x14ac:dyDescent="0.4">
      <c r="B44" s="117" t="str">
        <f t="shared" si="2"/>
        <v>5.3.20</v>
      </c>
      <c r="C44" s="84"/>
      <c r="D44" s="42" t="str">
        <f>'I H-Gas'!D44</f>
        <v>Aktenzeichen 20</v>
      </c>
      <c r="F44" s="12"/>
      <c r="G44" s="78"/>
      <c r="H44" s="86"/>
      <c r="L44" s="76"/>
      <c r="O44" s="177"/>
      <c r="P44" s="177"/>
      <c r="Q44" s="177"/>
      <c r="R44" s="177"/>
      <c r="S44" s="177"/>
      <c r="T44" s="177"/>
      <c r="U44" s="177"/>
      <c r="V44" s="177"/>
    </row>
    <row r="45" spans="2:22" x14ac:dyDescent="0.4">
      <c r="B45" s="117" t="str">
        <f t="shared" si="2"/>
        <v>5.3.21</v>
      </c>
      <c r="C45" s="84"/>
      <c r="D45" s="42" t="str">
        <f>'I H-Gas'!D45</f>
        <v>Aktenzeichen 21</v>
      </c>
      <c r="F45" s="12"/>
      <c r="G45" s="78"/>
      <c r="H45" s="86"/>
      <c r="L45" s="76"/>
      <c r="O45" s="177"/>
      <c r="P45" s="177"/>
      <c r="Q45" s="177"/>
      <c r="R45" s="177"/>
      <c r="S45" s="177"/>
      <c r="T45" s="177"/>
      <c r="U45" s="177"/>
      <c r="V45" s="177"/>
    </row>
    <row r="46" spans="2:22" x14ac:dyDescent="0.4">
      <c r="B46" s="117" t="str">
        <f t="shared" si="2"/>
        <v>5.3.22</v>
      </c>
      <c r="C46" s="84"/>
      <c r="D46" s="42" t="str">
        <f>'I H-Gas'!D46</f>
        <v>Aktenzeichen 22</v>
      </c>
      <c r="F46" s="12"/>
      <c r="G46" s="78"/>
      <c r="H46" s="86"/>
      <c r="L46" s="76"/>
      <c r="O46" s="177"/>
      <c r="P46" s="177"/>
      <c r="Q46" s="177"/>
      <c r="R46" s="177"/>
      <c r="S46" s="177"/>
      <c r="T46" s="177"/>
      <c r="U46" s="177"/>
      <c r="V46" s="177"/>
    </row>
    <row r="47" spans="2:22" x14ac:dyDescent="0.4">
      <c r="B47" s="117" t="str">
        <f t="shared" si="2"/>
        <v>5.3.23</v>
      </c>
      <c r="C47" s="84"/>
      <c r="D47" s="42" t="str">
        <f>'I H-Gas'!D47</f>
        <v>Aktenzeichen 23</v>
      </c>
      <c r="F47" s="12"/>
      <c r="G47" s="78"/>
      <c r="H47" s="86"/>
      <c r="L47" s="76"/>
      <c r="O47" s="177"/>
      <c r="P47" s="177"/>
      <c r="Q47" s="177"/>
      <c r="R47" s="177"/>
      <c r="S47" s="177"/>
      <c r="T47" s="177"/>
      <c r="U47" s="177"/>
      <c r="V47" s="177"/>
    </row>
    <row r="48" spans="2:22" x14ac:dyDescent="0.4">
      <c r="B48" s="117" t="str">
        <f t="shared" si="2"/>
        <v>5.3.24</v>
      </c>
      <c r="C48" s="84"/>
      <c r="D48" s="42" t="str">
        <f>'I H-Gas'!D48</f>
        <v>Aktenzeichen 24</v>
      </c>
      <c r="F48" s="12"/>
      <c r="G48" s="78"/>
      <c r="H48" s="86"/>
      <c r="L48" s="76"/>
      <c r="O48" s="177"/>
      <c r="P48" s="177"/>
      <c r="Q48" s="177"/>
      <c r="R48" s="177"/>
      <c r="S48" s="177"/>
      <c r="T48" s="177"/>
      <c r="U48" s="177"/>
      <c r="V48" s="177"/>
    </row>
    <row r="49" spans="2:22" x14ac:dyDescent="0.4">
      <c r="B49" s="117" t="str">
        <f t="shared" si="2"/>
        <v>5.3.25</v>
      </c>
      <c r="C49" s="84"/>
      <c r="D49" s="42" t="str">
        <f>'I H-Gas'!D49</f>
        <v>Aktenzeichen 25</v>
      </c>
      <c r="F49" s="12"/>
      <c r="G49" s="78"/>
      <c r="H49" s="86"/>
      <c r="L49" s="76"/>
      <c r="O49" s="177"/>
      <c r="P49" s="177"/>
      <c r="Q49" s="177"/>
      <c r="R49" s="177"/>
      <c r="S49" s="177"/>
      <c r="T49" s="177"/>
      <c r="U49" s="177"/>
      <c r="V49" s="177"/>
    </row>
    <row r="50" spans="2:22" x14ac:dyDescent="0.4">
      <c r="B50" s="117" t="str">
        <f t="shared" si="2"/>
        <v>5.3.26</v>
      </c>
      <c r="C50" s="84"/>
      <c r="D50" s="42" t="str">
        <f>'I H-Gas'!D50</f>
        <v>Aktenzeichen 26</v>
      </c>
      <c r="F50" s="12"/>
      <c r="G50" s="78"/>
      <c r="H50" s="86"/>
      <c r="L50" s="76"/>
      <c r="O50" s="177"/>
      <c r="P50" s="177"/>
      <c r="Q50" s="177"/>
      <c r="R50" s="177"/>
      <c r="S50" s="177"/>
      <c r="T50" s="177"/>
      <c r="U50" s="177"/>
      <c r="V50" s="177"/>
    </row>
    <row r="51" spans="2:22" x14ac:dyDescent="0.4">
      <c r="B51" s="117" t="str">
        <f t="shared" si="2"/>
        <v>5.3.27</v>
      </c>
      <c r="C51" s="84"/>
      <c r="D51" s="42" t="str">
        <f>'I H-Gas'!D51</f>
        <v>Aktenzeichen 27</v>
      </c>
      <c r="F51" s="12"/>
      <c r="G51" s="78"/>
      <c r="H51" s="86"/>
      <c r="L51" s="76"/>
      <c r="O51" s="177"/>
      <c r="P51" s="177"/>
      <c r="Q51" s="177"/>
      <c r="R51" s="177"/>
      <c r="S51" s="177"/>
      <c r="T51" s="177"/>
      <c r="U51" s="177"/>
      <c r="V51" s="177"/>
    </row>
    <row r="52" spans="2:22" x14ac:dyDescent="0.4">
      <c r="B52" s="117" t="str">
        <f t="shared" si="2"/>
        <v>5.3.28</v>
      </c>
      <c r="C52" s="84"/>
      <c r="D52" s="42" t="str">
        <f>'I H-Gas'!D52</f>
        <v>Aktenzeichen 28</v>
      </c>
      <c r="F52" s="12"/>
      <c r="G52" s="78"/>
      <c r="H52" s="86"/>
      <c r="L52" s="76"/>
      <c r="O52" s="177"/>
      <c r="P52" s="177"/>
      <c r="Q52" s="177"/>
      <c r="R52" s="177"/>
      <c r="S52" s="177"/>
      <c r="T52" s="177"/>
      <c r="U52" s="177"/>
      <c r="V52" s="177"/>
    </row>
    <row r="53" spans="2:22" x14ac:dyDescent="0.4">
      <c r="B53" s="117" t="str">
        <f t="shared" si="2"/>
        <v>5.3.29</v>
      </c>
      <c r="C53" s="84"/>
      <c r="D53" s="42" t="str">
        <f>'I H-Gas'!D53</f>
        <v>Aktenzeichen 29</v>
      </c>
      <c r="F53" s="12"/>
      <c r="G53" s="78"/>
      <c r="H53" s="86"/>
      <c r="L53" s="76"/>
      <c r="O53" s="177"/>
      <c r="P53" s="177"/>
      <c r="Q53" s="177"/>
      <c r="R53" s="177"/>
      <c r="S53" s="177"/>
      <c r="T53" s="177"/>
      <c r="U53" s="177"/>
      <c r="V53" s="177"/>
    </row>
    <row r="54" spans="2:22" x14ac:dyDescent="0.4">
      <c r="B54" s="117" t="str">
        <f t="shared" si="2"/>
        <v>5.3.30</v>
      </c>
      <c r="C54" s="84"/>
      <c r="D54" s="42" t="str">
        <f>'I H-Gas'!D54</f>
        <v>Aktenzeichen 30</v>
      </c>
      <c r="F54" s="12"/>
      <c r="G54" s="78"/>
      <c r="H54" s="86"/>
      <c r="L54" s="76"/>
      <c r="O54" s="177"/>
      <c r="P54" s="177"/>
      <c r="Q54" s="177"/>
      <c r="R54" s="177"/>
      <c r="S54" s="177"/>
      <c r="T54" s="177"/>
      <c r="U54" s="177"/>
      <c r="V54" s="177"/>
    </row>
    <row r="55" spans="2:22" x14ac:dyDescent="0.4">
      <c r="B55" s="74"/>
      <c r="F55" s="76"/>
      <c r="L55" s="76"/>
      <c r="O55" s="178"/>
      <c r="P55" s="178"/>
      <c r="Q55" s="178"/>
      <c r="R55" s="178"/>
      <c r="S55" s="178"/>
      <c r="T55" s="178"/>
      <c r="U55" s="178"/>
      <c r="V55" s="178"/>
    </row>
    <row r="56" spans="2:22" ht="25.2" x14ac:dyDescent="0.4">
      <c r="B56" s="38" t="s">
        <v>229</v>
      </c>
      <c r="C56" s="39"/>
      <c r="D56" s="20" t="str">
        <f>'I H-Gas'!D56</f>
        <v>Jahresarbeit</v>
      </c>
      <c r="E56" s="20"/>
      <c r="F56" s="20"/>
      <c r="G56" s="20"/>
      <c r="H56" s="40"/>
      <c r="I56" s="20"/>
      <c r="J56" s="20"/>
      <c r="K56" s="20"/>
      <c r="L56" s="80"/>
      <c r="M56" s="20"/>
      <c r="O56" s="80"/>
      <c r="P56" s="80"/>
      <c r="Q56" s="80"/>
      <c r="R56" s="80"/>
      <c r="S56" s="80"/>
      <c r="T56" s="80"/>
      <c r="U56" s="80"/>
      <c r="V56" s="80"/>
    </row>
    <row r="57" spans="2:22" x14ac:dyDescent="0.4">
      <c r="F57" s="76"/>
      <c r="O57" s="177"/>
      <c r="P57" s="177"/>
      <c r="Q57" s="177"/>
      <c r="R57" s="177"/>
      <c r="S57" s="177"/>
      <c r="T57" s="177"/>
      <c r="U57" s="177"/>
      <c r="V57" s="177"/>
    </row>
    <row r="58" spans="2:22" x14ac:dyDescent="0.4">
      <c r="B58" s="57" t="s">
        <v>83</v>
      </c>
      <c r="D58" s="56" t="str">
        <f>'I H-Gas'!D58</f>
        <v>Jahresarbeit - Einspeisung</v>
      </c>
      <c r="F58" s="76"/>
      <c r="O58" s="177"/>
      <c r="P58" s="177"/>
      <c r="Q58" s="177"/>
      <c r="R58" s="177"/>
      <c r="S58" s="177"/>
      <c r="T58" s="177"/>
      <c r="U58" s="177"/>
      <c r="V58" s="177"/>
    </row>
    <row r="59" spans="2:22" x14ac:dyDescent="0.4">
      <c r="D59" s="84"/>
      <c r="F59" s="87"/>
      <c r="G59" s="88"/>
      <c r="H59" s="87"/>
      <c r="I59" s="88"/>
      <c r="J59" s="88"/>
      <c r="K59" s="78"/>
      <c r="L59" s="89"/>
      <c r="O59" s="177"/>
      <c r="P59" s="177"/>
      <c r="Q59" s="177"/>
      <c r="R59" s="177"/>
      <c r="S59" s="177"/>
      <c r="T59" s="177"/>
      <c r="U59" s="177"/>
      <c r="V59" s="177"/>
    </row>
    <row r="60" spans="2:22" x14ac:dyDescent="0.4">
      <c r="B60" s="117" t="str">
        <f>$B$58&amp;"."&amp;1</f>
        <v>6.1.1</v>
      </c>
      <c r="D60" s="42" t="str">
        <f>'I H-Gas'!D60</f>
        <v>Eingespeiste Jahresarbeit im Bezugsjahr</v>
      </c>
      <c r="F60" s="239">
        <f>SUMIFS('II NKP und NAP'!$R$7:$R$1048576,'II NKP und NAP'!$L$7:$L$1048576,Liste!$C$3)</f>
        <v>0</v>
      </c>
      <c r="G60" s="90"/>
      <c r="H60" s="91" t="s">
        <v>21</v>
      </c>
      <c r="I60" s="90"/>
      <c r="J60" s="241"/>
      <c r="K60" s="92"/>
      <c r="L60" s="91" t="s">
        <v>220</v>
      </c>
      <c r="O60" s="244">
        <f>Altdaten!G55</f>
        <v>0</v>
      </c>
      <c r="P60" s="179"/>
      <c r="Q60" s="180" t="s">
        <v>21</v>
      </c>
      <c r="R60" s="179"/>
      <c r="S60" s="244">
        <f>Altdaten!G56</f>
        <v>0</v>
      </c>
      <c r="T60" s="181"/>
      <c r="U60" s="180" t="s">
        <v>220</v>
      </c>
      <c r="V60" s="177"/>
    </row>
    <row r="61" spans="2:22" ht="16.5" customHeight="1" x14ac:dyDescent="0.4">
      <c r="B61" s="117" t="str">
        <f>$B$58&amp;"."&amp;1+RIGHT(B60,1)</f>
        <v>6.1.2</v>
      </c>
      <c r="D61" s="42" t="str">
        <f>'I H-Gas'!D61</f>
        <v>davon eingespeiste Jahresarbeit aus Biogasanlagen im Bezugsjahr</v>
      </c>
      <c r="F61" s="240">
        <f>SUMIFS('II NKP und NAP'!$R$7:$R$1048576,'II NKP und NAP'!$L$7:$L$1048576,Liste!$C$3,'II NKP und NAP'!$P$7:$P$1048576,Liste!$F$6)</f>
        <v>0</v>
      </c>
      <c r="G61" s="90"/>
      <c r="H61" s="91" t="s">
        <v>21</v>
      </c>
      <c r="I61" s="90"/>
      <c r="J61" s="242"/>
      <c r="K61" s="92"/>
      <c r="L61" s="91" t="s">
        <v>220</v>
      </c>
      <c r="O61" s="245">
        <f>Altdaten!G57</f>
        <v>0</v>
      </c>
      <c r="P61" s="179"/>
      <c r="Q61" s="180" t="s">
        <v>21</v>
      </c>
      <c r="R61" s="179"/>
      <c r="S61" s="245">
        <f>Altdaten!G58</f>
        <v>0</v>
      </c>
      <c r="T61" s="181"/>
      <c r="U61" s="180" t="s">
        <v>220</v>
      </c>
      <c r="V61" s="177"/>
    </row>
    <row r="62" spans="2:22" ht="50.4" x14ac:dyDescent="0.4">
      <c r="B62" s="117" t="str">
        <f>$B$58&amp;"."&amp;1+RIGHT(B61,1)</f>
        <v>6.1.3</v>
      </c>
      <c r="D62" s="150" t="str">
        <f>'I H-Gas'!D62</f>
        <v>davon eingespeiste Jahresarbeit aufgrund von Investitionsmaßnahmen gemäß § 23 ARegV im Bezugsjahr (die über den 31.12.2022 hinausgehen bzw. für die vor Einreichung der Daten ein Verlängerungsantrag bei der Bundesnetzagentur gestellt wurde)</v>
      </c>
      <c r="F62" s="240">
        <f>SUMIFS('II NKP und NAP'!$R$7:$R$1048576,'II NKP und NAP'!$L$7:$L$1048576,Liste!$C$3,'II NKP und NAP'!$AN$7:$AN$1048576,Liste!$E$3)</f>
        <v>0</v>
      </c>
      <c r="G62" s="90"/>
      <c r="H62" s="91" t="s">
        <v>21</v>
      </c>
      <c r="I62" s="90"/>
      <c r="J62" s="242"/>
      <c r="K62" s="92"/>
      <c r="L62" s="91" t="s">
        <v>220</v>
      </c>
      <c r="O62" s="177"/>
      <c r="P62" s="177"/>
      <c r="Q62" s="177"/>
      <c r="R62" s="177"/>
      <c r="S62" s="177"/>
      <c r="T62" s="177"/>
      <c r="U62" s="177"/>
      <c r="V62" s="177"/>
    </row>
    <row r="63" spans="2:22" s="94" customFormat="1" x14ac:dyDescent="0.4">
      <c r="B63" s="93"/>
      <c r="F63" s="194"/>
      <c r="G63" s="96"/>
      <c r="H63" s="97"/>
      <c r="I63" s="96"/>
      <c r="J63" s="194"/>
      <c r="K63" s="98"/>
      <c r="L63" s="99"/>
      <c r="O63" s="196"/>
      <c r="P63" s="183"/>
      <c r="Q63" s="184"/>
      <c r="R63" s="183"/>
      <c r="S63" s="196"/>
      <c r="T63" s="185"/>
      <c r="U63" s="186"/>
      <c r="V63" s="187"/>
    </row>
    <row r="64" spans="2:22" s="94" customFormat="1" x14ac:dyDescent="0.4">
      <c r="B64" s="100" t="s">
        <v>84</v>
      </c>
      <c r="D64" s="101" t="str">
        <f>'I H-Gas'!D64</f>
        <v>Jahresarbeit - Ausspeisung</v>
      </c>
      <c r="F64" s="194"/>
      <c r="G64" s="96"/>
      <c r="H64" s="97"/>
      <c r="I64" s="96"/>
      <c r="J64" s="194"/>
      <c r="K64" s="98"/>
      <c r="L64" s="97"/>
      <c r="O64" s="196"/>
      <c r="P64" s="183"/>
      <c r="Q64" s="184"/>
      <c r="R64" s="183"/>
      <c r="S64" s="196"/>
      <c r="T64" s="185"/>
      <c r="U64" s="184"/>
      <c r="V64" s="187"/>
    </row>
    <row r="65" spans="2:22" s="94" customFormat="1" x14ac:dyDescent="0.4">
      <c r="B65" s="93"/>
      <c r="F65" s="194"/>
      <c r="G65" s="96"/>
      <c r="H65" s="97"/>
      <c r="I65" s="96"/>
      <c r="J65" s="194"/>
      <c r="K65" s="98"/>
      <c r="L65" s="97"/>
      <c r="O65" s="196"/>
      <c r="P65" s="183"/>
      <c r="Q65" s="184"/>
      <c r="R65" s="183"/>
      <c r="S65" s="196"/>
      <c r="T65" s="185"/>
      <c r="U65" s="184"/>
      <c r="V65" s="187"/>
    </row>
    <row r="66" spans="2:22" x14ac:dyDescent="0.4">
      <c r="B66" s="117" t="str">
        <f>$B$64&amp;"."&amp;1</f>
        <v>6.2.1</v>
      </c>
      <c r="D66" s="42" t="str">
        <f>'I H-Gas'!D66</f>
        <v>Ausgespeiste Jahresarbeit im Bezugsjahr</v>
      </c>
      <c r="F66" s="239">
        <f>SUMIFS('II NKP und NAP'!$T$7:$T$1048576,'II NKP und NAP'!$L$7:$L$1048576,Liste!$C$3)</f>
        <v>0</v>
      </c>
      <c r="G66" s="102"/>
      <c r="H66" s="103" t="s">
        <v>21</v>
      </c>
      <c r="I66" s="102"/>
      <c r="J66" s="241"/>
      <c r="K66" s="92"/>
      <c r="L66" s="91" t="s">
        <v>220</v>
      </c>
      <c r="O66" s="244">
        <f>Altdaten!G59</f>
        <v>0</v>
      </c>
      <c r="P66" s="188"/>
      <c r="Q66" s="189" t="s">
        <v>21</v>
      </c>
      <c r="R66" s="188"/>
      <c r="S66" s="244">
        <f>Altdaten!G60</f>
        <v>0</v>
      </c>
      <c r="T66" s="181"/>
      <c r="U66" s="180" t="s">
        <v>220</v>
      </c>
      <c r="V66" s="177"/>
    </row>
    <row r="67" spans="2:22" ht="50.4" x14ac:dyDescent="0.4">
      <c r="B67" s="117" t="str">
        <f>$B$64&amp;"."&amp;1+RIGHT(B66,1)</f>
        <v>6.2.2</v>
      </c>
      <c r="D67" s="150" t="str">
        <f>'I H-Gas'!D67</f>
        <v>davon ausgespeiste Jahresarbeit aufgrund von Investitionsmaßnahmen gemäß § 23 ARegV im Bezugsjahr (die über den 31.12.2022 hinausgehen bzw. für die vor Einreichung der Daten ein Verlängerungsantrag bei der Bundesnetzagentur gestellt wurde)</v>
      </c>
      <c r="F67" s="240">
        <f>SUMIFS('II NKP und NAP'!$T$7:$T$1048576,'II NKP und NAP'!$L$7:$L$1048576,Liste!$C$3,'II NKP und NAP'!$AN$7:$AN$1048576,Liste!$E$3)</f>
        <v>0</v>
      </c>
      <c r="G67" s="102"/>
      <c r="H67" s="103" t="s">
        <v>21</v>
      </c>
      <c r="I67" s="102"/>
      <c r="J67" s="242"/>
      <c r="K67" s="92"/>
      <c r="L67" s="91" t="s">
        <v>220</v>
      </c>
      <c r="O67" s="177"/>
      <c r="P67" s="177"/>
      <c r="Q67" s="177"/>
      <c r="R67" s="177"/>
      <c r="S67" s="177"/>
      <c r="T67" s="177"/>
      <c r="U67" s="177"/>
      <c r="V67" s="177"/>
    </row>
    <row r="68" spans="2:22" s="94" customFormat="1" x14ac:dyDescent="0.4">
      <c r="B68" s="104"/>
      <c r="D68" s="105"/>
      <c r="F68" s="106"/>
      <c r="G68" s="107"/>
      <c r="H68" s="97"/>
      <c r="I68" s="107"/>
      <c r="J68" s="106"/>
      <c r="K68" s="98"/>
      <c r="L68" s="99"/>
      <c r="O68" s="197"/>
      <c r="P68" s="198"/>
      <c r="Q68" s="184"/>
      <c r="R68" s="198"/>
      <c r="S68" s="197"/>
      <c r="T68" s="185"/>
      <c r="U68" s="186"/>
      <c r="V68" s="187"/>
    </row>
    <row r="69" spans="2:22" ht="25.2" x14ac:dyDescent="0.4">
      <c r="B69" s="38" t="s">
        <v>230</v>
      </c>
      <c r="C69" s="39"/>
      <c r="D69" s="20" t="str">
        <f>'I H-Gas'!D69</f>
        <v>Jahreshöchstlast</v>
      </c>
      <c r="E69" s="20"/>
      <c r="F69" s="20"/>
      <c r="G69" s="20"/>
      <c r="H69" s="40"/>
      <c r="I69" s="20"/>
      <c r="J69" s="20"/>
      <c r="K69" s="20"/>
      <c r="L69" s="80"/>
      <c r="M69" s="20"/>
      <c r="O69" s="80"/>
      <c r="P69" s="80"/>
      <c r="Q69" s="80"/>
      <c r="R69" s="80"/>
      <c r="S69" s="80"/>
      <c r="T69" s="80"/>
      <c r="U69" s="80"/>
      <c r="V69" s="80"/>
    </row>
    <row r="70" spans="2:22" x14ac:dyDescent="0.4">
      <c r="O70" s="177"/>
      <c r="P70" s="177"/>
      <c r="Q70" s="178"/>
      <c r="R70" s="177"/>
      <c r="S70" s="177"/>
      <c r="T70" s="177"/>
      <c r="U70" s="178"/>
      <c r="V70" s="177"/>
    </row>
    <row r="71" spans="2:22" x14ac:dyDescent="0.4">
      <c r="B71" s="57" t="s">
        <v>87</v>
      </c>
      <c r="D71" s="108" t="str">
        <f>'I H-Gas'!D71</f>
        <v>Jahreshöchstlast - Einspeisung</v>
      </c>
      <c r="O71" s="177"/>
      <c r="P71" s="177"/>
      <c r="Q71" s="178"/>
      <c r="R71" s="177"/>
      <c r="S71" s="177"/>
      <c r="T71" s="177"/>
      <c r="U71" s="178"/>
      <c r="V71" s="177"/>
    </row>
    <row r="72" spans="2:22" x14ac:dyDescent="0.4">
      <c r="D72" s="84"/>
      <c r="F72" s="78"/>
      <c r="G72" s="78"/>
      <c r="H72" s="82"/>
      <c r="I72" s="78"/>
      <c r="J72" s="78"/>
      <c r="K72" s="78"/>
      <c r="L72" s="89"/>
      <c r="O72" s="199"/>
      <c r="P72" s="199"/>
      <c r="Q72" s="200"/>
      <c r="R72" s="199"/>
      <c r="S72" s="199"/>
      <c r="T72" s="199"/>
      <c r="U72" s="200"/>
      <c r="V72" s="177"/>
    </row>
    <row r="73" spans="2:22" x14ac:dyDescent="0.4">
      <c r="B73" s="117" t="str">
        <f>$B$71&amp;"."&amp;1</f>
        <v>7.1.1</v>
      </c>
      <c r="D73" s="42" t="str">
        <f>'I H-Gas'!D73</f>
        <v>Zeitgleiche Jahreshöchstlast aller Einspeisungen im Bezugsjahr</v>
      </c>
      <c r="E73" s="84"/>
      <c r="F73" s="239">
        <f>SUMIFS('II NKP und NAP'!$X$7:$X$1048576,'II NKP und NAP'!$L$7:$L$1048576,Liste!$C$3)</f>
        <v>0</v>
      </c>
      <c r="G73" s="103"/>
      <c r="H73" s="91" t="s">
        <v>27</v>
      </c>
      <c r="I73" s="103"/>
      <c r="J73" s="241"/>
      <c r="K73" s="92"/>
      <c r="L73" s="91" t="s">
        <v>140</v>
      </c>
      <c r="O73" s="244">
        <f>Altdaten!G61</f>
        <v>0</v>
      </c>
      <c r="P73" s="189"/>
      <c r="Q73" s="180" t="s">
        <v>27</v>
      </c>
      <c r="R73" s="189"/>
      <c r="S73" s="244">
        <f>Altdaten!G62</f>
        <v>0</v>
      </c>
      <c r="T73" s="181"/>
      <c r="U73" s="180" t="s">
        <v>140</v>
      </c>
      <c r="V73" s="177"/>
    </row>
    <row r="74" spans="2:22" x14ac:dyDescent="0.4">
      <c r="B74" s="117" t="str">
        <f>$B$71&amp;"."&amp;1+RIGHT(B73,1)</f>
        <v>7.1.2</v>
      </c>
      <c r="D74" s="42" t="str">
        <f>'I H-Gas'!D74</f>
        <v>Einspeiselast Biogas zum Zeitpunkt der zeitgleichen Jahreshöchstlast aller Einspeisungen im Bezugsjahr</v>
      </c>
      <c r="E74" s="84"/>
      <c r="F74" s="240">
        <f>SUMIFS('II NKP und NAP'!$X$7:$X$1048576,'II NKP und NAP'!$L$7:$L$1048576,Liste!$C$3,'II NKP und NAP'!$P$7:$P$1048576,Liste!$F$6)</f>
        <v>0</v>
      </c>
      <c r="G74" s="103"/>
      <c r="H74" s="91" t="s">
        <v>27</v>
      </c>
      <c r="I74" s="103"/>
      <c r="J74" s="241"/>
      <c r="K74" s="92"/>
      <c r="L74" s="91" t="s">
        <v>140</v>
      </c>
      <c r="O74" s="245">
        <f>Altdaten!G63</f>
        <v>0</v>
      </c>
      <c r="P74" s="189"/>
      <c r="Q74" s="180" t="s">
        <v>27</v>
      </c>
      <c r="R74" s="189"/>
      <c r="S74" s="244">
        <f>Altdaten!G64</f>
        <v>0</v>
      </c>
      <c r="T74" s="181"/>
      <c r="U74" s="180" t="s">
        <v>140</v>
      </c>
      <c r="V74" s="177"/>
    </row>
    <row r="75" spans="2:22" ht="50.4" x14ac:dyDescent="0.4">
      <c r="B75" s="117" t="str">
        <f>$B$71&amp;"."&amp;1+RIGHT(B74,1)</f>
        <v>7.1.3</v>
      </c>
      <c r="D75" s="150" t="str">
        <f>'I H-Gas'!D75</f>
        <v>Einspeiselast aufgrund von Investitionsmaßnahmen gemäß § 23 ARegV im Bezugsjahr (die über den 31.12.2022 hinausgehen bzw. für die vor Einreichung der Daten ein Verlängerungsantrag bei der Bundesnetzagentur gestellt wurde)</v>
      </c>
      <c r="E75" s="84"/>
      <c r="F75" s="240">
        <f>SUMIFS('II NKP und NAP'!$X$7:$X$1048576,'II NKP und NAP'!$L$7:$L$1048576,Liste!$C$3,'II NKP und NAP'!$AN$7:$AN$1048576,Liste!$E$3)</f>
        <v>0</v>
      </c>
      <c r="G75" s="103"/>
      <c r="H75" s="91" t="s">
        <v>27</v>
      </c>
      <c r="I75" s="103"/>
      <c r="J75" s="241"/>
      <c r="K75" s="92"/>
      <c r="L75" s="91" t="s">
        <v>140</v>
      </c>
      <c r="O75" s="177"/>
      <c r="P75" s="177"/>
      <c r="Q75" s="177"/>
      <c r="R75" s="177"/>
      <c r="S75" s="177"/>
      <c r="T75" s="177"/>
      <c r="U75" s="177"/>
      <c r="V75" s="177"/>
    </row>
    <row r="76" spans="2:22" x14ac:dyDescent="0.4">
      <c r="B76" s="58"/>
      <c r="D76" s="84"/>
      <c r="E76" s="84"/>
      <c r="F76" s="195"/>
      <c r="G76" s="92"/>
      <c r="H76" s="91"/>
      <c r="I76" s="92"/>
      <c r="J76" s="195"/>
      <c r="K76" s="92"/>
      <c r="L76" s="91"/>
      <c r="O76" s="201"/>
      <c r="P76" s="181"/>
      <c r="Q76" s="180"/>
      <c r="R76" s="181"/>
      <c r="S76" s="201"/>
      <c r="T76" s="181"/>
      <c r="U76" s="180"/>
      <c r="V76" s="177"/>
    </row>
    <row r="77" spans="2:22" x14ac:dyDescent="0.4">
      <c r="B77" s="57" t="s">
        <v>91</v>
      </c>
      <c r="D77" s="108" t="str">
        <f>'I H-Gas'!D77</f>
        <v>Jahreshöchstlast - Ausspeisung</v>
      </c>
      <c r="E77" s="84"/>
      <c r="F77" s="195"/>
      <c r="G77" s="92"/>
      <c r="H77" s="91"/>
      <c r="I77" s="92"/>
      <c r="J77" s="195"/>
      <c r="K77" s="92"/>
      <c r="L77" s="91"/>
      <c r="O77" s="201"/>
      <c r="P77" s="181"/>
      <c r="Q77" s="180"/>
      <c r="R77" s="181"/>
      <c r="S77" s="201"/>
      <c r="T77" s="181"/>
      <c r="U77" s="180"/>
      <c r="V77" s="177"/>
    </row>
    <row r="78" spans="2:22" x14ac:dyDescent="0.4">
      <c r="B78" s="118"/>
      <c r="D78" s="84"/>
      <c r="E78" s="84"/>
      <c r="F78" s="195"/>
      <c r="G78" s="92"/>
      <c r="H78" s="91"/>
      <c r="I78" s="92"/>
      <c r="J78" s="195"/>
      <c r="K78" s="92"/>
      <c r="L78" s="91"/>
      <c r="O78" s="201"/>
      <c r="P78" s="181"/>
      <c r="Q78" s="180"/>
      <c r="R78" s="181"/>
      <c r="S78" s="201"/>
      <c r="T78" s="181"/>
      <c r="U78" s="180"/>
      <c r="V78" s="177"/>
    </row>
    <row r="79" spans="2:22" x14ac:dyDescent="0.4">
      <c r="B79" s="117" t="str">
        <f>$B$77&amp;"."&amp;1</f>
        <v>7.2.1</v>
      </c>
      <c r="D79" s="42" t="str">
        <f>'I H-Gas'!D79</f>
        <v>Zeitgleiche Jahreshöchstlast aller Ausspeisungen im Bezugsjahr</v>
      </c>
      <c r="E79" s="84"/>
      <c r="F79" s="239">
        <f>SUMIFS('II NKP und NAP'!$AB$7:$AB$1048576,'II NKP und NAP'!$L$7:$L$1048576,Liste!$C$3)</f>
        <v>0</v>
      </c>
      <c r="G79" s="103"/>
      <c r="H79" s="91" t="s">
        <v>27</v>
      </c>
      <c r="I79" s="103"/>
      <c r="J79" s="241"/>
      <c r="K79" s="92"/>
      <c r="L79" s="91" t="s">
        <v>140</v>
      </c>
      <c r="O79" s="244">
        <f>Altdaten!G65</f>
        <v>0</v>
      </c>
      <c r="P79" s="189"/>
      <c r="Q79" s="180" t="s">
        <v>27</v>
      </c>
      <c r="R79" s="189"/>
      <c r="S79" s="244">
        <f>Altdaten!G66</f>
        <v>0</v>
      </c>
      <c r="T79" s="181"/>
      <c r="U79" s="180" t="s">
        <v>140</v>
      </c>
      <c r="V79" s="177"/>
    </row>
    <row r="80" spans="2:22" ht="50.4" x14ac:dyDescent="0.4">
      <c r="B80" s="117" t="str">
        <f>$B$77&amp;"."&amp;1+RIGHT(B79,1)</f>
        <v>7.2.2</v>
      </c>
      <c r="D80" s="150" t="str">
        <f>'I H-Gas'!D80</f>
        <v>Ausspeiselast aufgrund von Investitionsmaßnahmen gemäß § 23 ARegV im Bezugsjahr (die über den 31.12.2022 hinausgehen bzw. für die vor Einreichung der Daten ein Verlängerungsantrag bei der Bundesnetzagentur gestellt wurde)</v>
      </c>
      <c r="E80" s="84"/>
      <c r="F80" s="240">
        <f>SUMIFS('II NKP und NAP'!$AB$7:$AB$1048576,'II NKP und NAP'!$L$7:$L$1048576,Liste!$C$3,'II NKP und NAP'!$AN$7:$AN$1048576,Liste!$E$3)</f>
        <v>0</v>
      </c>
      <c r="G80" s="103"/>
      <c r="H80" s="91" t="s">
        <v>27</v>
      </c>
      <c r="I80" s="103"/>
      <c r="J80" s="241"/>
      <c r="K80" s="92"/>
      <c r="L80" s="91" t="s">
        <v>140</v>
      </c>
      <c r="O80" s="202"/>
      <c r="P80" s="189"/>
      <c r="Q80" s="180"/>
      <c r="R80" s="189"/>
      <c r="S80" s="202"/>
      <c r="T80" s="189"/>
      <c r="U80" s="180"/>
      <c r="V80" s="178"/>
    </row>
    <row r="81" spans="2:22" s="76" customFormat="1" x14ac:dyDescent="0.4">
      <c r="B81" s="110"/>
      <c r="D81" s="77"/>
      <c r="F81" s="111"/>
      <c r="G81" s="103"/>
      <c r="H81" s="91"/>
      <c r="I81" s="103"/>
      <c r="J81" s="111"/>
      <c r="K81" s="103"/>
      <c r="L81" s="91"/>
      <c r="O81" s="190"/>
      <c r="P81" s="189"/>
      <c r="Q81" s="180"/>
      <c r="R81" s="189"/>
      <c r="S81" s="190"/>
      <c r="T81" s="189"/>
      <c r="U81" s="180"/>
      <c r="V81" s="178"/>
    </row>
    <row r="82" spans="2:22" ht="25.2" x14ac:dyDescent="0.4">
      <c r="B82" s="38" t="s">
        <v>231</v>
      </c>
      <c r="C82" s="39"/>
      <c r="D82" s="20" t="str">
        <f>'I H-Gas'!D82</f>
        <v>Gasmischstationen und Konvertierungsanlagen</v>
      </c>
      <c r="E82" s="20"/>
      <c r="F82" s="112"/>
      <c r="G82" s="20"/>
      <c r="H82" s="40"/>
      <c r="I82" s="20"/>
      <c r="J82" s="20"/>
      <c r="K82" s="20"/>
      <c r="L82" s="80"/>
      <c r="M82" s="20"/>
      <c r="O82" s="80"/>
      <c r="P82" s="80"/>
      <c r="Q82" s="80"/>
      <c r="R82" s="80"/>
      <c r="S82" s="80"/>
      <c r="T82" s="80"/>
      <c r="U82" s="80"/>
      <c r="V82" s="80"/>
    </row>
    <row r="83" spans="2:22" x14ac:dyDescent="0.4">
      <c r="F83" s="85"/>
      <c r="G83" s="79"/>
      <c r="H83" s="113"/>
      <c r="O83" s="203"/>
      <c r="P83" s="192"/>
      <c r="Q83" s="204"/>
      <c r="R83" s="177"/>
      <c r="S83" s="177"/>
      <c r="T83" s="177"/>
      <c r="U83" s="178"/>
      <c r="V83" s="177"/>
    </row>
    <row r="84" spans="2:22" x14ac:dyDescent="0.4">
      <c r="B84" s="119" t="s">
        <v>94</v>
      </c>
      <c r="D84" s="146" t="str">
        <f>'I H-Gas'!D84</f>
        <v>Anzahl aller Gasmischstationen und Konvertierungsanlagen am letzten Tag des Bezugsjahres</v>
      </c>
      <c r="F84" s="241"/>
      <c r="G84" s="114"/>
      <c r="H84" s="91">
        <v>1</v>
      </c>
      <c r="O84" s="244">
        <f>Altdaten!G67</f>
        <v>0</v>
      </c>
      <c r="P84" s="191"/>
      <c r="Q84" s="180">
        <v>1</v>
      </c>
      <c r="R84" s="177"/>
      <c r="S84" s="177"/>
      <c r="T84" s="177"/>
      <c r="U84" s="178"/>
      <c r="V84" s="177"/>
    </row>
    <row r="85" spans="2:22" x14ac:dyDescent="0.4">
      <c r="B85" s="117" t="str">
        <f>$B$84&amp;"."&amp;1</f>
        <v>8.1.1</v>
      </c>
      <c r="D85" s="42" t="str">
        <f>'I H-Gas'!D85</f>
        <v xml:space="preserve">davon Fremdnutzungsanteil am letzten Tag des Bezugsjahres </v>
      </c>
      <c r="F85" s="242"/>
      <c r="G85" s="114"/>
      <c r="H85" s="284">
        <v>1</v>
      </c>
      <c r="O85" s="245">
        <f>Altdaten!G68</f>
        <v>0</v>
      </c>
      <c r="P85" s="191"/>
      <c r="Q85" s="285">
        <v>1</v>
      </c>
      <c r="R85" s="177"/>
      <c r="S85" s="177"/>
      <c r="T85" s="177"/>
      <c r="U85" s="178"/>
      <c r="V85" s="177"/>
    </row>
    <row r="86" spans="2:22" ht="50.4" x14ac:dyDescent="0.4">
      <c r="B86" s="117" t="str">
        <f>$B$84&amp;"."&amp;1+RIGHT(B85,1)</f>
        <v>8.1.2</v>
      </c>
      <c r="D86" s="150" t="str">
        <f>'I H-Gas'!D86</f>
        <v>davon Anzahl der Gasmischstationen und Konvertierungsanlagen aufgrund von Investitionsmaßnahmen gemäß § 23 ARegV am letzten Tag des Bezugsjahres (die über den 31.12.2022 hinausgehen bzw. für die vor Einreichung der Daten ein Verlängerungsantrag bei der Bundesnetzagentur gestellt wurde)</v>
      </c>
      <c r="F86" s="242"/>
      <c r="G86" s="114"/>
      <c r="H86" s="91">
        <v>1</v>
      </c>
      <c r="O86" s="177"/>
      <c r="P86" s="177"/>
      <c r="Q86" s="177"/>
      <c r="R86" s="177"/>
      <c r="S86" s="177"/>
      <c r="T86" s="177"/>
      <c r="U86" s="177"/>
      <c r="V86" s="177"/>
    </row>
    <row r="87" spans="2:22" x14ac:dyDescent="0.4">
      <c r="F87" s="120"/>
      <c r="G87" s="79"/>
      <c r="H87" s="115"/>
      <c r="O87" s="192"/>
      <c r="P87" s="192"/>
      <c r="Q87" s="193"/>
      <c r="R87" s="177"/>
      <c r="S87" s="177"/>
      <c r="T87" s="177"/>
      <c r="U87" s="178"/>
      <c r="V87" s="177"/>
    </row>
    <row r="88" spans="2:22" x14ac:dyDescent="0.4">
      <c r="B88" s="119" t="s">
        <v>95</v>
      </c>
      <c r="D88" s="108" t="str">
        <f>'I H-Gas'!D88</f>
        <v>Durchflusskapazität aller Gasmischstationen und Konvertierungsanlagen</v>
      </c>
      <c r="F88" s="241"/>
      <c r="H88" s="91" t="s">
        <v>27</v>
      </c>
      <c r="O88" s="244">
        <f>Altdaten!G69</f>
        <v>0</v>
      </c>
      <c r="P88" s="177"/>
      <c r="Q88" s="180" t="s">
        <v>27</v>
      </c>
      <c r="R88" s="177"/>
      <c r="S88" s="177"/>
      <c r="T88" s="177"/>
      <c r="U88" s="178"/>
      <c r="V88" s="177"/>
    </row>
    <row r="89" spans="2:22" x14ac:dyDescent="0.4">
      <c r="B89" s="117" t="str">
        <f>$B$88&amp;"."&amp;1</f>
        <v>8.2.1</v>
      </c>
      <c r="D89" s="78" t="str">
        <f>'I H-Gas'!D89</f>
        <v xml:space="preserve">davon Fremdnutzungsanteil am letzten Tag des Bezugsjahres </v>
      </c>
      <c r="F89" s="242"/>
      <c r="H89" s="91" t="s">
        <v>27</v>
      </c>
      <c r="O89" s="245">
        <f>Altdaten!G70</f>
        <v>0</v>
      </c>
      <c r="P89" s="177"/>
      <c r="Q89" s="180" t="s">
        <v>27</v>
      </c>
      <c r="R89" s="177"/>
      <c r="S89" s="177"/>
      <c r="T89" s="177"/>
      <c r="U89" s="178"/>
      <c r="V89" s="177"/>
    </row>
    <row r="90" spans="2:22" ht="67.2" x14ac:dyDescent="0.4">
      <c r="B90" s="117" t="str">
        <f>$B$88&amp;"."&amp;1+RIGHT(B89,1)</f>
        <v>8.2.2</v>
      </c>
      <c r="D90" s="116" t="str">
        <f>'I H-Gas'!D90</f>
        <v>davon Durchflusskapazität der Gasmischstationen und Konvertierungsanlagen aufgrund von Investitionsmaßnahmen gemäß § 23 ARegV am letzten Tag des Bezugsjahres (die über den 31.12.2022 hinausgehen bzw. für die vor Einreichung der Daten ein Verlängerungsantrag bei der Bundesnetzagentur gestellt wurde)</v>
      </c>
      <c r="F90" s="242"/>
      <c r="H90" s="91" t="s">
        <v>27</v>
      </c>
      <c r="O90" s="177"/>
      <c r="P90" s="177"/>
      <c r="Q90" s="177"/>
      <c r="R90" s="177"/>
      <c r="S90" s="177"/>
      <c r="T90" s="177"/>
      <c r="U90" s="177"/>
      <c r="V90" s="177"/>
    </row>
    <row r="91" spans="2:22" x14ac:dyDescent="0.4">
      <c r="B91" s="74"/>
      <c r="D91" s="78"/>
      <c r="F91" s="84"/>
      <c r="O91" s="177"/>
      <c r="P91" s="177"/>
      <c r="Q91" s="177"/>
      <c r="R91" s="177"/>
      <c r="S91" s="177"/>
      <c r="T91" s="177"/>
      <c r="U91" s="177"/>
      <c r="V91" s="177"/>
    </row>
    <row r="92" spans="2:22" x14ac:dyDescent="0.4">
      <c r="B92" s="74"/>
      <c r="D92" s="56"/>
      <c r="F92" s="84"/>
    </row>
    <row r="93" spans="2:22" x14ac:dyDescent="0.4">
      <c r="B93" s="74"/>
      <c r="D93" s="78"/>
      <c r="F93" s="84"/>
    </row>
    <row r="94" spans="2:22" x14ac:dyDescent="0.4">
      <c r="B94" s="74"/>
      <c r="D94" s="78"/>
    </row>
  </sheetData>
  <sheetProtection sheet="1" insertHyperlinks="0"/>
  <mergeCells count="2">
    <mergeCell ref="F3:L9"/>
    <mergeCell ref="O3:U9"/>
  </mergeCells>
  <conditionalFormatting sqref="F18:F19 F84 F86 O84">
    <cfRule type="expression" dxfId="14" priority="39">
      <formula>MOD(F18,1)&lt;&gt;0</formula>
    </cfRule>
  </conditionalFormatting>
  <conditionalFormatting sqref="F13 F17:F21">
    <cfRule type="expression" dxfId="13" priority="38">
      <formula>OR(F13="",F13=0)</formula>
    </cfRule>
  </conditionalFormatting>
  <conditionalFormatting sqref="F18:F19 F60:F62 J60:J62 F66:F67 J66:J67 F73:F75 J73:J75 F79:F80 J79:J80 F84:F86 F88:F90 O60:O61 S60:S61 O66 S66 O73:O74 S73:S74 O79 S79 O84:O85 O88:O89">
    <cfRule type="expression" dxfId="12" priority="37">
      <formula>F18&lt;0</formula>
    </cfRule>
  </conditionalFormatting>
  <conditionalFormatting sqref="F60 J60 F66 J66 F73 J73 F79 J79 F84 F88 O60 R60:S60 O66 S66 O73 O79 S79 S73 O84 O88">
    <cfRule type="expression" dxfId="11" priority="36">
      <formula>F60&lt;F61</formula>
    </cfRule>
  </conditionalFormatting>
  <conditionalFormatting sqref="F60 J60 F73 J73 F84 F88 O60 S60 O73 S73 O84 O88">
    <cfRule type="expression" dxfId="10" priority="35">
      <formula>F60&lt;F62</formula>
    </cfRule>
  </conditionalFormatting>
  <conditionalFormatting sqref="F61 J61 F67 J67 F74 J74 F80 J80 F85 F89 O61 S61 O74 S74 O85 O89">
    <cfRule type="expression" dxfId="9" priority="34">
      <formula>F61&gt;F60</formula>
    </cfRule>
  </conditionalFormatting>
  <conditionalFormatting sqref="F62 J62 F75 J75 F86 F90">
    <cfRule type="expression" dxfId="8" priority="33">
      <formula>F62&gt;F60</formula>
    </cfRule>
  </conditionalFormatting>
  <conditionalFormatting sqref="F60:F62 F66:F67 F73:F75 F79:F80 O60:O61 O66 O73:O74 O79">
    <cfRule type="expression" dxfId="7" priority="2">
      <formula>AND(OR(F60=0,F60=""),J60&gt;0)</formula>
    </cfRule>
  </conditionalFormatting>
  <conditionalFormatting sqref="J60:J62 J66:J67 J73:J75 J79:J80 S60:S61 S66 S73:S74 S79">
    <cfRule type="expression" dxfId="6" priority="1">
      <formula>AND(OR(J60=0,J60=""),F60&gt;0)</formula>
    </cfRule>
  </conditionalFormatting>
  <dataValidations count="19">
    <dataValidation type="custom" operator="greaterThanOrEqual" showInputMessage="1" showErrorMessage="1" errorTitle="Fehlermöglichkeiten" error="Sie haben_x000a_1. unter 4.1 keinen Wert eingegeben_x000a_2. einen größeren Wert als in 4.1 eingegeben_x000a_3. einen Wert kleiner 0 eingegeben_x000a_4. keine ganze Zahl eingegeben" promptTitle="Nicht vergessen" prompt="_x000a_Bitte geben Sie im Tabellenblatt &quot;Erläuterung der FNB &quot; alle Beschlüsse zu Investitionsmaßnahmen an, die mit dieser Angabe in Verbindung stehen." sqref="F86">
      <formula1>AND(F86&lt;=F84,F86&gt;=0,MOD(F86,1)=0)</formula1>
    </dataValidation>
    <dataValidation type="custom" showInputMessage="1" showErrorMessage="1" errorTitle="Fehlermöglichkeiten" error="Sie haben_x000a_1. einen Wert kleiner 0 eingegeben_x000a_2. einen kleineren Wert als in 4.1.1 bzw. 4.1.2 eingegeben_x000a_3. keine ganze Zahl eingegeben" sqref="F84 O84">
      <formula1>AND(F84&gt;=0,F84&gt;=F85,F84&gt;=F86,MOD(F84,1)=0)</formula1>
    </dataValidation>
    <dataValidation type="custom" operator="greaterThanOrEqual" showInputMessage="1" showErrorMessage="1" errorTitle="Fehlermöglichkeiten" error="Sie haben_x000a_1. unter 3.2.1 keinen Wert eingegeben_x000a_2. einen größeren Wert als in 3.2.1 eingegeben_x000a_3. einen Wert kleiner 0 eingegeben" sqref="F80 J80">
      <formula1>AND(F80&lt;=F79,F80&gt;=0)</formula1>
    </dataValidation>
    <dataValidation type="custom" showInputMessage="1" showErrorMessage="1" errorTitle="Fehlermöglichkeiten" error="Sie haben_x000a_1. einen Wert kleiner 0 eingegeben_x000a_2. einen kleineren Wert als in 3.2.2 eingegeben" sqref="F79 J79 O79 S79">
      <formula1>AND(F79&gt;=0,F79&gt;=F80)</formula1>
    </dataValidation>
    <dataValidation type="custom" showInputMessage="1" showErrorMessage="1" errorTitle="Fehlermöglichkeiten" error="Sie haben_x000a_1. einen Wert kleiner 0 eingegeben_x000a_2. einen kleineren Wert als in 3.1.2 bzw. 3.1.3 eingegeben" sqref="F73 J73 O73 S73">
      <formula1>AND(F73&gt;=0,F73&gt;=F74,F73&gt;=F75)</formula1>
    </dataValidation>
    <dataValidation type="custom" operator="greaterThanOrEqual" showInputMessage="1" showErrorMessage="1" errorTitle="Fehlermöglichkeiten" error="Sie haben_x000a_1. unter 2.2.1 keinen Wert eingegeben_x000a_2. einen größeren Wert als in 2.2.1 eingegeben_x000a_3. einen Wert kleiner 0 eingegeben" sqref="F67 J67">
      <formula1>AND(F67&lt;=F66,F67&gt;=0)</formula1>
    </dataValidation>
    <dataValidation type="custom" showInputMessage="1" showErrorMessage="1" errorTitle="Fehlermöglichkeiten" error="Sie haben_x000a_1. einen Wert kleiner 0 eingegeben_x000a_2. einen kleineren Wert als in 2.2.1 eingegeben" sqref="F66 J66 O66 S66">
      <formula1>AND(F66&gt;=0,F66&gt;=F67)</formula1>
    </dataValidation>
    <dataValidation type="custom" showInputMessage="1" showErrorMessage="1" errorTitle="Fehlermöglichkeiten" error="Sie haben_x000a_1. einen Wert kleiner 0 eingegeben_x000a_2. einen kleineren Wert als in 2.1.2 bzw. 2.1.3 eingegeben" sqref="F60 J60 O60 S60">
      <formula1>AND(F60&gt;=0,F60&gt;=F61,F60&gt;=F62)</formula1>
    </dataValidation>
    <dataValidation type="custom" operator="greaterThanOrEqual" showInputMessage="1" showErrorMessage="1" errorTitle="Fehlermöglichkeiten" error="Sie haben_x000a_1. unter 4.2 keinen Wert eingegeben_x000a_2. einen größeren Wert als in 4.2 eingegeben_x000a_3. einen Wert kleiner 0 eingegeben" promptTitle="Nicht vergessen" prompt="_x000a_Bitte geben Sie im Tabellenblatt &quot;Erläuterung der FNB &quot; alle Beschlüsse zu Investitionsmaßnahmen an, die mit dieser Angabe in Verbindung stehen." sqref="F90">
      <formula1>AND(F90&lt;=F88,F90&gt;=0)</formula1>
    </dataValidation>
    <dataValidation type="custom" operator="greaterThanOrEqual" showInputMessage="1" showErrorMessage="1" errorTitle="Fehlermöglichkeiten" error="Sie haben_x000a_1. unter 3.1.1 keinen Wert eingegeben_x000a_2. einen größeren Wert als in 3.1.1 eingegeben_x000a_3. einen Wert kleiner 0 eingegeben" promptTitle="Nicht vergessen" prompt="_x000a_Bitte geben Sie im Tabellenblatt &quot;Erläuterung der FNB &quot; alle Beschlüsse zu Investitionsmaßnahmen an, die mit dieser Angabe in Verbindung stehen." sqref="J75 F75">
      <formula1>AND(F75&lt;=F73,F75&gt;=0)</formula1>
    </dataValidation>
    <dataValidation type="custom" operator="greaterThanOrEqual" showInputMessage="1" showErrorMessage="1" errorTitle="Fehlermöglichkeiten" error="Sie haben_x000a_1. unter 2.1.1 keinen Wert eingegeben_x000a_2. einen größeren Wert als in 2.1.1 eingegeben_x000a_3. einen Wert kleiner 0 eingegeben" promptTitle="Nicht vergessen" prompt="_x000a_Bitte geben Sie im Tabellenblatt &quot;Erläuterung der FNB &quot; alle Beschlüsse zu Investitionsmaßnahmen an, die mit dieser Angabe in Verbindung stehen." sqref="F62 J62">
      <formula1>AND(F62&lt;=F60,F62&gt;=0)</formula1>
    </dataValidation>
    <dataValidation type="custom" operator="greaterThanOrEqual" showInputMessage="1" showErrorMessage="1" errorTitle="Fehlermöglichkeiten" error="Sie haben_x000a_1. unter 4.2 keinen Wert eingegeben_x000a_2. einen größeren Wert als in 4.2 eingegeben_x000a_3. einen Wert kleiner 0 eingegeben" sqref="F89 O89">
      <formula1>AND(F89&lt;=F88,F89&gt;=0)</formula1>
    </dataValidation>
    <dataValidation type="custom" operator="greaterThanOrEqual" showInputMessage="1" showErrorMessage="1" errorTitle="Fehlermöglichkeiten" error="Sie haben_x000a_1. unter 4.1 keinen Wert eingegeben_x000a_2. einen größeren Wert als in 4.1 eingegeben_x000a_3. einen Wert kleiner 0 eingegeben" sqref="F85 O85">
      <formula1>AND(F85&lt;=F84,F85&gt;=0)</formula1>
    </dataValidation>
    <dataValidation type="custom" operator="greaterThanOrEqual" showInputMessage="1" showErrorMessage="1" errorTitle="Fehlermöglichkeiten" error="Sie haben_x000a_1. unter 3.1.1 keinen Wert eingegeben_x000a_2. einen größeren Wert als in 3.1.1 eingegeben_x000a_3. einen Wert kleiner 0 eingegeben" sqref="J74 F74 S74 O74">
      <formula1>AND(F74&lt;=F73,F74&gt;=0)</formula1>
    </dataValidation>
    <dataValidation type="custom" operator="greaterThanOrEqual" showInputMessage="1" showErrorMessage="1" errorTitle="Fehlermöglichkeiten" error="Sie haben_x000a_1. unter 2.1.1 keinen Wert eingegeben_x000a_2. einen größeren Wert als in 2.1.1 eingegeben_x000a_3. einen Wert kleiner 0 eingegeben" sqref="F61 J61 O61 S61">
      <formula1>AND(F61&lt;=F60,F61&gt;=0)</formula1>
    </dataValidation>
    <dataValidation type="custom" showInputMessage="1" showErrorMessage="1" errorTitle="Fehlermöglichkeiten" error="Sie haben_x000a_1. einen Wert kleiner 0 eingegeben_x000a_2. einen kleineren Wert als in 4.2.1 bzw. 4.2.2 eingegeben" sqref="F88 O88">
      <formula1>AND(F88&gt;=0,F88&gt;=F89,F88&gt;=F90)</formula1>
    </dataValidation>
    <dataValidation type="whole" operator="greaterThanOrEqual" allowBlank="1" showInputMessage="1" showErrorMessage="1" errorTitle="Fehlerhafte Eingabe" error="Folgende Fehler können aufgetreten sein:_x000a__x000a_1. Der Wert ist keine ganze Zahl_x000a_2. Der Wert ist kleiner 0_x000a_" sqref="F22:F24">
      <formula1>0</formula1>
    </dataValidation>
    <dataValidation type="whole" showInputMessage="1" showErrorMessage="1" errorTitle="Fehlermöglichkeiten" error="Sie haben_x000a_1. einen Wert kleiner 0 oder größer 10 eingegeben_x000a_2. keine ganze Zahl eingegeben" sqref="F19">
      <formula1>1</formula1>
      <formula2>10</formula2>
    </dataValidation>
    <dataValidation type="whole" allowBlank="1" showInputMessage="1" showErrorMessage="1" errorTitle="Fehlerhafte Betriebsnummer" error="Ihre Betriebsnummer muss zwischen 12000000 und 12999999 liegen._x000a__x000a_Bitte wiederholen Sie Ihre Eingabe." sqref="F18">
      <formula1>12000000</formula1>
      <formula2>12999999</formula2>
    </dataValidation>
  </dataValidations>
  <pageMargins left="0.70866141732283472" right="0.70866141732283472" top="0.78740157480314965" bottom="0.78740157480314965" header="0.31496062992125984" footer="0.31496062992125984"/>
  <pageSetup paperSize="9" scale="37" fitToHeight="4" orientation="landscape" r:id="rId1"/>
  <headerFooter>
    <oddHeader>&amp;LArbeitsblatt: &amp;A&amp;CAnlage F</oddHeader>
    <oddFooter>&amp;CSeite &amp;P von &amp;N</oddFooter>
  </headerFooter>
  <rowBreaks count="1" manualBreakCount="1">
    <brk id="55" max="2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417DBE"/>
  </sheetPr>
  <dimension ref="A1:I507"/>
  <sheetViews>
    <sheetView showGridLines="0" zoomScaleNormal="100" zoomScaleSheetLayoutView="85" workbookViewId="0"/>
  </sheetViews>
  <sheetFormatPr baseColWidth="10" defaultColWidth="11" defaultRowHeight="16.8" x14ac:dyDescent="0.4"/>
  <cols>
    <col min="1" max="1" width="1.19921875" style="60" customWidth="1"/>
    <col min="2" max="2" width="6.09765625" style="60" bestFit="1" customWidth="1"/>
    <col min="3" max="3" width="1.19921875" style="60" customWidth="1"/>
    <col min="4" max="4" width="22.59765625" style="71" customWidth="1"/>
    <col min="5" max="5" width="1.19921875" style="60" customWidth="1"/>
    <col min="6" max="6" width="40.59765625" style="60" customWidth="1"/>
    <col min="7" max="7" width="1.19921875" style="60" customWidth="1"/>
    <col min="8" max="8" width="40.59765625" style="60" customWidth="1"/>
    <col min="9" max="9" width="1.19921875" style="60" customWidth="1"/>
    <col min="10" max="16384" width="11" style="61"/>
  </cols>
  <sheetData>
    <row r="1" spans="1:9" s="18" customFormat="1" ht="25.2" x14ac:dyDescent="0.4">
      <c r="B1" s="19" t="s">
        <v>233</v>
      </c>
      <c r="C1" s="19"/>
      <c r="D1" s="20" t="s">
        <v>3870</v>
      </c>
      <c r="E1" s="19"/>
      <c r="F1" s="19"/>
      <c r="G1" s="19"/>
      <c r="H1" s="19"/>
      <c r="I1" s="19"/>
    </row>
    <row r="2" spans="1:9" s="17" customFormat="1" x14ac:dyDescent="0.4">
      <c r="A2" s="16"/>
      <c r="B2" s="16"/>
      <c r="C2" s="16"/>
      <c r="D2" s="16"/>
      <c r="E2" s="16"/>
      <c r="F2" s="16"/>
      <c r="G2" s="16"/>
      <c r="H2" s="16"/>
      <c r="I2" s="16"/>
    </row>
    <row r="3" spans="1:9" s="17" customFormat="1" ht="81" customHeight="1" x14ac:dyDescent="0.4">
      <c r="A3" s="16"/>
      <c r="B3" s="289" t="s">
        <v>4265</v>
      </c>
      <c r="C3" s="289"/>
      <c r="D3" s="289"/>
      <c r="E3" s="289"/>
      <c r="F3" s="289"/>
      <c r="G3" s="289"/>
      <c r="H3" s="289"/>
      <c r="I3" s="122"/>
    </row>
    <row r="4" spans="1:9" s="17" customFormat="1" x14ac:dyDescent="0.4">
      <c r="A4" s="16"/>
      <c r="B4" s="16"/>
      <c r="C4" s="16"/>
      <c r="D4" s="16"/>
      <c r="E4" s="16"/>
      <c r="F4" s="16"/>
      <c r="G4" s="16"/>
      <c r="H4" s="16"/>
      <c r="I4" s="16"/>
    </row>
    <row r="5" spans="1:9" s="17" customFormat="1" x14ac:dyDescent="0.4">
      <c r="A5" s="16"/>
      <c r="B5" s="121" t="str">
        <f>$B$1&amp;1</f>
        <v>9.1</v>
      </c>
      <c r="C5" s="21"/>
      <c r="D5" s="22" t="s">
        <v>6</v>
      </c>
      <c r="E5" s="16"/>
      <c r="F5" s="65"/>
      <c r="G5" s="16"/>
      <c r="H5" s="16"/>
      <c r="I5" s="16"/>
    </row>
    <row r="6" spans="1:9" s="17" customFormat="1" x14ac:dyDescent="0.4">
      <c r="A6" s="16"/>
      <c r="B6" s="16"/>
      <c r="C6" s="16"/>
      <c r="D6" s="23"/>
      <c r="E6" s="16"/>
      <c r="F6" s="23"/>
      <c r="G6" s="16"/>
      <c r="H6" s="16"/>
      <c r="I6" s="16"/>
    </row>
    <row r="7" spans="1:9" s="17" customFormat="1" x14ac:dyDescent="0.4">
      <c r="A7" s="16"/>
      <c r="B7" s="24" t="s">
        <v>1</v>
      </c>
      <c r="C7" s="16"/>
      <c r="D7" s="22" t="s">
        <v>0</v>
      </c>
      <c r="E7" s="25"/>
      <c r="F7" s="22" t="s">
        <v>39</v>
      </c>
      <c r="G7" s="25"/>
      <c r="H7" s="22" t="s">
        <v>40</v>
      </c>
      <c r="I7" s="25"/>
    </row>
    <row r="8" spans="1:9" s="17" customFormat="1" x14ac:dyDescent="0.4">
      <c r="A8" s="16"/>
      <c r="B8" s="26" t="s">
        <v>98</v>
      </c>
      <c r="C8" s="16"/>
      <c r="D8" s="24"/>
      <c r="E8" s="16"/>
      <c r="F8" s="24"/>
      <c r="G8" s="16"/>
      <c r="H8" s="24"/>
      <c r="I8" s="16"/>
    </row>
    <row r="9" spans="1:9" x14ac:dyDescent="0.4">
      <c r="B9" s="130" t="str">
        <f>$B$1&amp;2</f>
        <v>9.2</v>
      </c>
      <c r="C9" s="155"/>
      <c r="D9" s="131"/>
      <c r="E9" s="132"/>
      <c r="F9" s="133"/>
      <c r="G9" s="134"/>
      <c r="H9" s="133"/>
      <c r="I9" s="134"/>
    </row>
    <row r="10" spans="1:9" x14ac:dyDescent="0.4">
      <c r="B10" s="130" t="s">
        <v>234</v>
      </c>
      <c r="C10" s="155"/>
      <c r="D10" s="135"/>
      <c r="E10" s="155"/>
      <c r="F10" s="135"/>
      <c r="G10" s="136"/>
      <c r="H10" s="135"/>
      <c r="I10" s="136"/>
    </row>
    <row r="11" spans="1:9" x14ac:dyDescent="0.4">
      <c r="B11" s="130" t="s">
        <v>235</v>
      </c>
      <c r="C11" s="155"/>
      <c r="D11" s="137"/>
      <c r="E11" s="155"/>
      <c r="F11" s="135"/>
      <c r="G11" s="136"/>
      <c r="H11" s="135"/>
      <c r="I11" s="136"/>
    </row>
    <row r="12" spans="1:9" x14ac:dyDescent="0.4">
      <c r="B12" s="130" t="s">
        <v>236</v>
      </c>
      <c r="C12" s="155"/>
      <c r="D12" s="133"/>
      <c r="E12" s="155"/>
      <c r="F12" s="135"/>
      <c r="G12" s="136"/>
      <c r="H12" s="135"/>
      <c r="I12" s="136"/>
    </row>
    <row r="13" spans="1:9" x14ac:dyDescent="0.4">
      <c r="B13" s="130" t="s">
        <v>237</v>
      </c>
      <c r="C13" s="155"/>
      <c r="D13" s="135"/>
      <c r="E13" s="155"/>
      <c r="F13" s="135"/>
      <c r="G13" s="136"/>
      <c r="H13" s="135"/>
      <c r="I13" s="136"/>
    </row>
    <row r="14" spans="1:9" x14ac:dyDescent="0.4">
      <c r="B14" s="130" t="s">
        <v>238</v>
      </c>
      <c r="C14" s="155"/>
      <c r="D14" s="135"/>
      <c r="E14" s="155"/>
      <c r="F14" s="135"/>
      <c r="G14" s="136"/>
      <c r="H14" s="135"/>
      <c r="I14" s="136"/>
    </row>
    <row r="15" spans="1:9" x14ac:dyDescent="0.4">
      <c r="B15" s="130" t="s">
        <v>239</v>
      </c>
      <c r="C15" s="155"/>
      <c r="D15" s="133"/>
      <c r="E15" s="155"/>
      <c r="F15" s="135"/>
      <c r="G15" s="136"/>
      <c r="H15" s="135"/>
      <c r="I15" s="136"/>
    </row>
    <row r="16" spans="1:9" x14ac:dyDescent="0.4">
      <c r="B16" s="130" t="s">
        <v>240</v>
      </c>
      <c r="C16" s="155"/>
      <c r="D16" s="135"/>
      <c r="E16" s="155"/>
      <c r="F16" s="135"/>
      <c r="G16" s="136"/>
      <c r="H16" s="135"/>
      <c r="I16" s="136"/>
    </row>
    <row r="17" spans="2:9" x14ac:dyDescent="0.4">
      <c r="B17" s="130" t="s">
        <v>241</v>
      </c>
      <c r="C17" s="155"/>
      <c r="D17" s="135"/>
      <c r="E17" s="155"/>
      <c r="F17" s="135"/>
      <c r="G17" s="136"/>
      <c r="H17" s="135"/>
      <c r="I17" s="136"/>
    </row>
    <row r="18" spans="2:9" x14ac:dyDescent="0.4">
      <c r="B18" s="130" t="s">
        <v>242</v>
      </c>
      <c r="C18" s="155"/>
      <c r="D18" s="133"/>
      <c r="E18" s="155"/>
      <c r="F18" s="135"/>
      <c r="G18" s="136"/>
      <c r="H18" s="135"/>
      <c r="I18" s="136"/>
    </row>
    <row r="19" spans="2:9" x14ac:dyDescent="0.4">
      <c r="B19" s="130" t="s">
        <v>243</v>
      </c>
      <c r="C19" s="155"/>
      <c r="D19" s="135"/>
      <c r="E19" s="155"/>
      <c r="F19" s="135"/>
      <c r="G19" s="136"/>
      <c r="H19" s="135"/>
      <c r="I19" s="136"/>
    </row>
    <row r="20" spans="2:9" x14ac:dyDescent="0.4">
      <c r="B20" s="130" t="s">
        <v>244</v>
      </c>
      <c r="C20" s="155"/>
      <c r="D20" s="135"/>
      <c r="E20" s="155"/>
      <c r="F20" s="135"/>
      <c r="G20" s="136"/>
      <c r="H20" s="135"/>
      <c r="I20" s="136"/>
    </row>
    <row r="21" spans="2:9" x14ac:dyDescent="0.4">
      <c r="B21" s="130" t="s">
        <v>245</v>
      </c>
      <c r="C21" s="155"/>
      <c r="D21" s="133"/>
      <c r="E21" s="155"/>
      <c r="F21" s="135"/>
      <c r="G21" s="136"/>
      <c r="H21" s="135"/>
      <c r="I21" s="136"/>
    </row>
    <row r="22" spans="2:9" x14ac:dyDescent="0.4">
      <c r="B22" s="130" t="s">
        <v>246</v>
      </c>
      <c r="C22" s="155"/>
      <c r="D22" s="135"/>
      <c r="E22" s="155"/>
      <c r="F22" s="135"/>
      <c r="G22" s="136"/>
      <c r="H22" s="135"/>
      <c r="I22" s="136"/>
    </row>
    <row r="23" spans="2:9" x14ac:dyDescent="0.4">
      <c r="B23" s="130" t="s">
        <v>247</v>
      </c>
      <c r="C23" s="155"/>
      <c r="D23" s="135"/>
      <c r="E23" s="155"/>
      <c r="F23" s="135"/>
      <c r="G23" s="136"/>
      <c r="H23" s="135"/>
      <c r="I23" s="136"/>
    </row>
    <row r="24" spans="2:9" x14ac:dyDescent="0.4">
      <c r="B24" s="130" t="s">
        <v>248</v>
      </c>
      <c r="C24" s="155"/>
      <c r="D24" s="133"/>
      <c r="E24" s="155"/>
      <c r="F24" s="135"/>
      <c r="G24" s="136"/>
      <c r="H24" s="135"/>
      <c r="I24" s="136"/>
    </row>
    <row r="25" spans="2:9" x14ac:dyDescent="0.4">
      <c r="B25" s="130" t="s">
        <v>249</v>
      </c>
      <c r="C25" s="155"/>
      <c r="D25" s="135"/>
      <c r="E25" s="155"/>
      <c r="F25" s="135"/>
      <c r="G25" s="136"/>
      <c r="H25" s="135"/>
      <c r="I25" s="136"/>
    </row>
    <row r="26" spans="2:9" x14ac:dyDescent="0.4">
      <c r="B26" s="130" t="s">
        <v>250</v>
      </c>
      <c r="C26" s="155"/>
      <c r="D26" s="135"/>
      <c r="E26" s="155"/>
      <c r="F26" s="135"/>
      <c r="G26" s="136"/>
      <c r="H26" s="135"/>
      <c r="I26" s="136"/>
    </row>
    <row r="27" spans="2:9" x14ac:dyDescent="0.4">
      <c r="B27" s="130" t="s">
        <v>251</v>
      </c>
      <c r="C27" s="155"/>
      <c r="D27" s="135"/>
      <c r="E27" s="155"/>
      <c r="F27" s="135"/>
      <c r="G27" s="136"/>
      <c r="H27" s="135"/>
      <c r="I27" s="136"/>
    </row>
    <row r="28" spans="2:9" x14ac:dyDescent="0.4">
      <c r="B28" s="130" t="s">
        <v>252</v>
      </c>
      <c r="C28" s="155"/>
      <c r="D28" s="135"/>
      <c r="E28" s="155"/>
      <c r="F28" s="135"/>
      <c r="G28" s="136"/>
      <c r="H28" s="135"/>
      <c r="I28" s="136"/>
    </row>
    <row r="29" spans="2:9" x14ac:dyDescent="0.4">
      <c r="B29" s="130" t="s">
        <v>253</v>
      </c>
      <c r="C29" s="155"/>
      <c r="D29" s="135"/>
      <c r="E29" s="155"/>
      <c r="F29" s="135"/>
      <c r="G29" s="136"/>
      <c r="H29" s="135"/>
      <c r="I29" s="136"/>
    </row>
    <row r="30" spans="2:9" x14ac:dyDescent="0.4">
      <c r="B30" s="130" t="s">
        <v>254</v>
      </c>
      <c r="C30" s="155"/>
      <c r="D30" s="135"/>
      <c r="E30" s="155"/>
      <c r="F30" s="135"/>
      <c r="G30" s="136"/>
      <c r="H30" s="135"/>
      <c r="I30" s="136"/>
    </row>
    <row r="31" spans="2:9" x14ac:dyDescent="0.4">
      <c r="B31" s="130" t="s">
        <v>255</v>
      </c>
      <c r="C31" s="155"/>
      <c r="D31" s="135"/>
      <c r="E31" s="155"/>
      <c r="F31" s="135"/>
      <c r="G31" s="136"/>
      <c r="H31" s="135"/>
      <c r="I31" s="136"/>
    </row>
    <row r="32" spans="2:9" x14ac:dyDescent="0.4">
      <c r="B32" s="130" t="s">
        <v>256</v>
      </c>
      <c r="C32" s="155"/>
      <c r="D32" s="135"/>
      <c r="E32" s="155"/>
      <c r="F32" s="135"/>
      <c r="G32" s="136"/>
      <c r="H32" s="135"/>
      <c r="I32" s="136"/>
    </row>
    <row r="33" spans="2:9" x14ac:dyDescent="0.4">
      <c r="B33" s="130" t="s">
        <v>257</v>
      </c>
      <c r="C33" s="155"/>
      <c r="D33" s="135"/>
      <c r="E33" s="155"/>
      <c r="F33" s="135"/>
      <c r="G33" s="136"/>
      <c r="H33" s="135"/>
      <c r="I33" s="136"/>
    </row>
    <row r="34" spans="2:9" x14ac:dyDescent="0.4">
      <c r="B34" s="130" t="s">
        <v>258</v>
      </c>
      <c r="C34" s="155"/>
      <c r="D34" s="135"/>
      <c r="E34" s="155"/>
      <c r="F34" s="135"/>
      <c r="G34" s="136"/>
      <c r="H34" s="135"/>
      <c r="I34" s="136"/>
    </row>
    <row r="35" spans="2:9" x14ac:dyDescent="0.4">
      <c r="B35" s="130" t="s">
        <v>259</v>
      </c>
      <c r="C35" s="155"/>
      <c r="D35" s="135"/>
      <c r="E35" s="155"/>
      <c r="F35" s="135"/>
      <c r="G35" s="136"/>
      <c r="H35" s="135"/>
      <c r="I35" s="136"/>
    </row>
    <row r="36" spans="2:9" x14ac:dyDescent="0.4">
      <c r="B36" s="130" t="s">
        <v>260</v>
      </c>
      <c r="C36" s="155"/>
      <c r="D36" s="135"/>
      <c r="E36" s="155"/>
      <c r="F36" s="135"/>
      <c r="G36" s="136"/>
      <c r="H36" s="135"/>
      <c r="I36" s="136"/>
    </row>
    <row r="37" spans="2:9" x14ac:dyDescent="0.4">
      <c r="B37" s="130" t="s">
        <v>261</v>
      </c>
      <c r="C37" s="155"/>
      <c r="D37" s="135"/>
      <c r="E37" s="155"/>
      <c r="F37" s="135"/>
      <c r="G37" s="136"/>
      <c r="H37" s="135"/>
      <c r="I37" s="136"/>
    </row>
    <row r="38" spans="2:9" x14ac:dyDescent="0.4">
      <c r="B38" s="130" t="s">
        <v>262</v>
      </c>
      <c r="C38" s="155"/>
      <c r="D38" s="135"/>
      <c r="E38" s="155"/>
      <c r="F38" s="135"/>
      <c r="G38" s="136"/>
      <c r="H38" s="135"/>
      <c r="I38" s="136"/>
    </row>
    <row r="39" spans="2:9" x14ac:dyDescent="0.4">
      <c r="B39" s="130" t="s">
        <v>263</v>
      </c>
      <c r="C39" s="155"/>
      <c r="D39" s="135"/>
      <c r="E39" s="155"/>
      <c r="F39" s="135"/>
      <c r="G39" s="136"/>
      <c r="H39" s="135"/>
      <c r="I39" s="136"/>
    </row>
    <row r="40" spans="2:9" x14ac:dyDescent="0.4">
      <c r="B40" s="130" t="s">
        <v>264</v>
      </c>
      <c r="C40" s="155"/>
      <c r="D40" s="135"/>
      <c r="E40" s="155"/>
      <c r="F40" s="135"/>
      <c r="G40" s="136"/>
      <c r="H40" s="135"/>
      <c r="I40" s="136"/>
    </row>
    <row r="41" spans="2:9" x14ac:dyDescent="0.4">
      <c r="B41" s="130" t="s">
        <v>265</v>
      </c>
      <c r="C41" s="155"/>
      <c r="D41" s="135"/>
      <c r="E41" s="155"/>
      <c r="F41" s="135"/>
      <c r="G41" s="136"/>
      <c r="H41" s="135"/>
      <c r="I41" s="136"/>
    </row>
    <row r="42" spans="2:9" x14ac:dyDescent="0.4">
      <c r="B42" s="130" t="s">
        <v>266</v>
      </c>
      <c r="C42" s="155"/>
      <c r="D42" s="135"/>
      <c r="E42" s="155"/>
      <c r="F42" s="135"/>
      <c r="G42" s="136"/>
      <c r="H42" s="135"/>
      <c r="I42" s="136"/>
    </row>
    <row r="43" spans="2:9" x14ac:dyDescent="0.4">
      <c r="B43" s="130" t="s">
        <v>267</v>
      </c>
      <c r="C43" s="155"/>
      <c r="D43" s="135"/>
      <c r="E43" s="155"/>
      <c r="F43" s="135"/>
      <c r="G43" s="136"/>
      <c r="H43" s="135"/>
      <c r="I43" s="136"/>
    </row>
    <row r="44" spans="2:9" x14ac:dyDescent="0.4">
      <c r="B44" s="130" t="s">
        <v>268</v>
      </c>
      <c r="C44" s="155"/>
      <c r="D44" s="135"/>
      <c r="E44" s="155"/>
      <c r="F44" s="135"/>
      <c r="G44" s="136"/>
      <c r="H44" s="135"/>
      <c r="I44" s="136"/>
    </row>
    <row r="45" spans="2:9" x14ac:dyDescent="0.4">
      <c r="B45" s="130" t="s">
        <v>269</v>
      </c>
      <c r="C45" s="155"/>
      <c r="D45" s="135"/>
      <c r="E45" s="155"/>
      <c r="F45" s="135"/>
      <c r="G45" s="136"/>
      <c r="H45" s="135"/>
      <c r="I45" s="136"/>
    </row>
    <row r="46" spans="2:9" x14ac:dyDescent="0.4">
      <c r="B46" s="130" t="s">
        <v>270</v>
      </c>
      <c r="C46" s="155"/>
      <c r="D46" s="135"/>
      <c r="E46" s="155"/>
      <c r="F46" s="135"/>
      <c r="G46" s="136"/>
      <c r="H46" s="135"/>
      <c r="I46" s="136"/>
    </row>
    <row r="47" spans="2:9" x14ac:dyDescent="0.4">
      <c r="B47" s="130" t="s">
        <v>271</v>
      </c>
      <c r="C47" s="155"/>
      <c r="D47" s="135"/>
      <c r="E47" s="155"/>
      <c r="F47" s="135"/>
      <c r="G47" s="136"/>
      <c r="H47" s="135"/>
      <c r="I47" s="136"/>
    </row>
    <row r="48" spans="2:9" x14ac:dyDescent="0.4">
      <c r="B48" s="130" t="s">
        <v>272</v>
      </c>
      <c r="C48" s="155"/>
      <c r="D48" s="135"/>
      <c r="E48" s="155"/>
      <c r="F48" s="135"/>
      <c r="G48" s="136"/>
      <c r="H48" s="135"/>
      <c r="I48" s="136"/>
    </row>
    <row r="49" spans="2:9" x14ac:dyDescent="0.4">
      <c r="B49" s="130" t="s">
        <v>273</v>
      </c>
      <c r="C49" s="155"/>
      <c r="D49" s="135"/>
      <c r="E49" s="155"/>
      <c r="F49" s="135"/>
      <c r="G49" s="136"/>
      <c r="H49" s="135"/>
      <c r="I49" s="136"/>
    </row>
    <row r="50" spans="2:9" x14ac:dyDescent="0.4">
      <c r="B50" s="130" t="s">
        <v>274</v>
      </c>
      <c r="C50" s="155"/>
      <c r="D50" s="135"/>
      <c r="E50" s="155"/>
      <c r="F50" s="135"/>
      <c r="G50" s="136"/>
      <c r="H50" s="135"/>
      <c r="I50" s="136"/>
    </row>
    <row r="51" spans="2:9" x14ac:dyDescent="0.4">
      <c r="B51" s="130" t="s">
        <v>275</v>
      </c>
      <c r="C51" s="155"/>
      <c r="D51" s="135"/>
      <c r="E51" s="155"/>
      <c r="F51" s="135"/>
      <c r="G51" s="136"/>
      <c r="H51" s="135"/>
      <c r="I51" s="136"/>
    </row>
    <row r="52" spans="2:9" x14ac:dyDescent="0.4">
      <c r="B52" s="130" t="s">
        <v>276</v>
      </c>
      <c r="C52" s="155"/>
      <c r="D52" s="135"/>
      <c r="E52" s="155"/>
      <c r="F52" s="135"/>
      <c r="G52" s="136"/>
      <c r="H52" s="135"/>
      <c r="I52" s="136"/>
    </row>
    <row r="53" spans="2:9" x14ac:dyDescent="0.4">
      <c r="B53" s="130" t="s">
        <v>277</v>
      </c>
      <c r="C53" s="155"/>
      <c r="D53" s="135"/>
      <c r="E53" s="155"/>
      <c r="F53" s="135"/>
      <c r="G53" s="136"/>
      <c r="H53" s="135"/>
      <c r="I53" s="136"/>
    </row>
    <row r="54" spans="2:9" x14ac:dyDescent="0.4">
      <c r="B54" s="130" t="s">
        <v>278</v>
      </c>
      <c r="C54" s="155"/>
      <c r="D54" s="135"/>
      <c r="E54" s="155"/>
      <c r="F54" s="135"/>
      <c r="G54" s="136"/>
      <c r="H54" s="135"/>
      <c r="I54" s="136"/>
    </row>
    <row r="55" spans="2:9" x14ac:dyDescent="0.4">
      <c r="B55" s="130" t="s">
        <v>279</v>
      </c>
      <c r="C55" s="155"/>
      <c r="D55" s="135"/>
      <c r="E55" s="155"/>
      <c r="F55" s="135"/>
      <c r="G55" s="136"/>
      <c r="H55" s="135"/>
      <c r="I55" s="136"/>
    </row>
    <row r="56" spans="2:9" x14ac:dyDescent="0.4">
      <c r="B56" s="130" t="s">
        <v>280</v>
      </c>
      <c r="C56" s="155"/>
      <c r="D56" s="135"/>
      <c r="E56" s="155"/>
      <c r="F56" s="135"/>
      <c r="G56" s="136"/>
      <c r="H56" s="135"/>
      <c r="I56" s="136"/>
    </row>
    <row r="57" spans="2:9" x14ac:dyDescent="0.4">
      <c r="B57" s="130" t="s">
        <v>281</v>
      </c>
      <c r="C57" s="155"/>
      <c r="D57" s="135"/>
      <c r="E57" s="155"/>
      <c r="F57" s="135"/>
      <c r="G57" s="136"/>
      <c r="H57" s="135"/>
      <c r="I57" s="136"/>
    </row>
    <row r="58" spans="2:9" x14ac:dyDescent="0.4">
      <c r="B58" s="130" t="s">
        <v>282</v>
      </c>
      <c r="C58" s="155"/>
      <c r="D58" s="135"/>
      <c r="E58" s="155"/>
      <c r="F58" s="135"/>
      <c r="G58" s="136"/>
      <c r="H58" s="135"/>
      <c r="I58" s="136"/>
    </row>
    <row r="59" spans="2:9" x14ac:dyDescent="0.4">
      <c r="B59" s="130" t="s">
        <v>283</v>
      </c>
      <c r="C59" s="155"/>
      <c r="D59" s="135"/>
      <c r="E59" s="155"/>
      <c r="F59" s="135"/>
      <c r="G59" s="136"/>
      <c r="H59" s="135"/>
      <c r="I59" s="136"/>
    </row>
    <row r="60" spans="2:9" x14ac:dyDescent="0.4">
      <c r="B60" s="130" t="s">
        <v>284</v>
      </c>
      <c r="C60" s="155"/>
      <c r="D60" s="135"/>
      <c r="E60" s="155"/>
      <c r="F60" s="135"/>
      <c r="G60" s="136"/>
      <c r="H60" s="135"/>
      <c r="I60" s="136"/>
    </row>
    <row r="61" spans="2:9" x14ac:dyDescent="0.4">
      <c r="B61" s="130" t="s">
        <v>285</v>
      </c>
      <c r="C61" s="155"/>
      <c r="D61" s="135"/>
      <c r="E61" s="155"/>
      <c r="F61" s="135"/>
      <c r="G61" s="136"/>
      <c r="H61" s="135"/>
      <c r="I61" s="136"/>
    </row>
    <row r="62" spans="2:9" x14ac:dyDescent="0.4">
      <c r="B62" s="130" t="s">
        <v>286</v>
      </c>
      <c r="C62" s="155"/>
      <c r="D62" s="135"/>
      <c r="E62" s="155"/>
      <c r="F62" s="135"/>
      <c r="G62" s="136"/>
      <c r="H62" s="135"/>
      <c r="I62" s="136"/>
    </row>
    <row r="63" spans="2:9" x14ac:dyDescent="0.4">
      <c r="B63" s="130" t="s">
        <v>287</v>
      </c>
      <c r="C63" s="155"/>
      <c r="D63" s="135"/>
      <c r="E63" s="155"/>
      <c r="F63" s="135"/>
      <c r="G63" s="136"/>
      <c r="H63" s="135"/>
      <c r="I63" s="136"/>
    </row>
    <row r="64" spans="2:9" x14ac:dyDescent="0.4">
      <c r="B64" s="130" t="s">
        <v>288</v>
      </c>
      <c r="C64" s="155"/>
      <c r="D64" s="135"/>
      <c r="E64" s="155"/>
      <c r="F64" s="135"/>
      <c r="G64" s="136"/>
      <c r="H64" s="135"/>
      <c r="I64" s="136"/>
    </row>
    <row r="65" spans="2:9" x14ac:dyDescent="0.4">
      <c r="B65" s="130" t="s">
        <v>289</v>
      </c>
      <c r="C65" s="155"/>
      <c r="D65" s="135"/>
      <c r="E65" s="155"/>
      <c r="F65" s="135"/>
      <c r="G65" s="136"/>
      <c r="H65" s="135"/>
      <c r="I65" s="136"/>
    </row>
    <row r="66" spans="2:9" x14ac:dyDescent="0.4">
      <c r="B66" s="130" t="s">
        <v>290</v>
      </c>
      <c r="C66" s="155"/>
      <c r="D66" s="135"/>
      <c r="E66" s="155"/>
      <c r="F66" s="135"/>
      <c r="G66" s="136"/>
      <c r="H66" s="135"/>
      <c r="I66" s="136"/>
    </row>
    <row r="67" spans="2:9" x14ac:dyDescent="0.4">
      <c r="B67" s="130" t="s">
        <v>291</v>
      </c>
      <c r="C67" s="155"/>
      <c r="D67" s="135"/>
      <c r="E67" s="155"/>
      <c r="F67" s="135"/>
      <c r="G67" s="136"/>
      <c r="H67" s="135"/>
      <c r="I67" s="136"/>
    </row>
    <row r="68" spans="2:9" x14ac:dyDescent="0.4">
      <c r="B68" s="130" t="s">
        <v>292</v>
      </c>
      <c r="C68" s="155"/>
      <c r="D68" s="135"/>
      <c r="E68" s="155"/>
      <c r="F68" s="135"/>
      <c r="G68" s="136"/>
      <c r="H68" s="135"/>
      <c r="I68" s="136"/>
    </row>
    <row r="69" spans="2:9" x14ac:dyDescent="0.4">
      <c r="B69" s="130" t="s">
        <v>293</v>
      </c>
      <c r="C69" s="155"/>
      <c r="D69" s="135"/>
      <c r="E69" s="155"/>
      <c r="F69" s="135"/>
      <c r="G69" s="136"/>
      <c r="H69" s="135"/>
      <c r="I69" s="136"/>
    </row>
    <row r="70" spans="2:9" x14ac:dyDescent="0.4">
      <c r="B70" s="130" t="s">
        <v>294</v>
      </c>
      <c r="C70" s="155"/>
      <c r="D70" s="135"/>
      <c r="E70" s="155"/>
      <c r="F70" s="135"/>
      <c r="G70" s="136"/>
      <c r="H70" s="135"/>
      <c r="I70" s="136"/>
    </row>
    <row r="71" spans="2:9" x14ac:dyDescent="0.4">
      <c r="B71" s="130" t="s">
        <v>295</v>
      </c>
      <c r="C71" s="155"/>
      <c r="D71" s="135"/>
      <c r="E71" s="155"/>
      <c r="F71" s="135"/>
      <c r="G71" s="136"/>
      <c r="H71" s="135"/>
      <c r="I71" s="136"/>
    </row>
    <row r="72" spans="2:9" x14ac:dyDescent="0.4">
      <c r="B72" s="130" t="s">
        <v>296</v>
      </c>
      <c r="C72" s="155"/>
      <c r="D72" s="135"/>
      <c r="E72" s="155"/>
      <c r="F72" s="135"/>
      <c r="G72" s="136"/>
      <c r="H72" s="135"/>
      <c r="I72" s="136"/>
    </row>
    <row r="73" spans="2:9" x14ac:dyDescent="0.4">
      <c r="B73" s="130" t="s">
        <v>297</v>
      </c>
      <c r="C73" s="155"/>
      <c r="D73" s="135"/>
      <c r="E73" s="155"/>
      <c r="F73" s="135"/>
      <c r="G73" s="136"/>
      <c r="H73" s="135"/>
      <c r="I73" s="136"/>
    </row>
    <row r="74" spans="2:9" x14ac:dyDescent="0.4">
      <c r="B74" s="130" t="s">
        <v>298</v>
      </c>
      <c r="C74" s="155"/>
      <c r="D74" s="135"/>
      <c r="E74" s="155"/>
      <c r="F74" s="135"/>
      <c r="G74" s="136"/>
      <c r="H74" s="135"/>
      <c r="I74" s="136"/>
    </row>
    <row r="75" spans="2:9" x14ac:dyDescent="0.4">
      <c r="B75" s="130" t="s">
        <v>299</v>
      </c>
      <c r="C75" s="155"/>
      <c r="D75" s="135"/>
      <c r="E75" s="155"/>
      <c r="F75" s="135"/>
      <c r="G75" s="136"/>
      <c r="H75" s="135"/>
      <c r="I75" s="136"/>
    </row>
    <row r="76" spans="2:9" x14ac:dyDescent="0.4">
      <c r="B76" s="130" t="s">
        <v>300</v>
      </c>
      <c r="C76" s="155"/>
      <c r="D76" s="135"/>
      <c r="E76" s="155"/>
      <c r="F76" s="135"/>
      <c r="G76" s="136"/>
      <c r="H76" s="135"/>
      <c r="I76" s="136"/>
    </row>
    <row r="77" spans="2:9" x14ac:dyDescent="0.4">
      <c r="B77" s="130" t="s">
        <v>301</v>
      </c>
      <c r="C77" s="155"/>
      <c r="D77" s="135"/>
      <c r="E77" s="155"/>
      <c r="F77" s="135"/>
      <c r="G77" s="136"/>
      <c r="H77" s="135"/>
      <c r="I77" s="136"/>
    </row>
    <row r="78" spans="2:9" x14ac:dyDescent="0.4">
      <c r="B78" s="130" t="s">
        <v>302</v>
      </c>
      <c r="C78" s="155"/>
      <c r="D78" s="135"/>
      <c r="E78" s="155"/>
      <c r="F78" s="135"/>
      <c r="G78" s="136"/>
      <c r="H78" s="135"/>
      <c r="I78" s="136"/>
    </row>
    <row r="79" spans="2:9" x14ac:dyDescent="0.4">
      <c r="B79" s="130" t="s">
        <v>303</v>
      </c>
      <c r="C79" s="155"/>
      <c r="D79" s="135"/>
      <c r="E79" s="155"/>
      <c r="F79" s="135"/>
      <c r="G79" s="136"/>
      <c r="H79" s="135"/>
      <c r="I79" s="136"/>
    </row>
    <row r="80" spans="2:9" x14ac:dyDescent="0.4">
      <c r="B80" s="130" t="s">
        <v>304</v>
      </c>
      <c r="C80" s="155"/>
      <c r="D80" s="135"/>
      <c r="E80" s="155"/>
      <c r="F80" s="135"/>
      <c r="G80" s="136"/>
      <c r="H80" s="135"/>
      <c r="I80" s="136"/>
    </row>
    <row r="81" spans="2:9" x14ac:dyDescent="0.4">
      <c r="B81" s="130" t="s">
        <v>305</v>
      </c>
      <c r="C81" s="155"/>
      <c r="D81" s="135"/>
      <c r="E81" s="155"/>
      <c r="F81" s="135"/>
      <c r="G81" s="136"/>
      <c r="H81" s="135"/>
      <c r="I81" s="136"/>
    </row>
    <row r="82" spans="2:9" x14ac:dyDescent="0.4">
      <c r="B82" s="130" t="s">
        <v>306</v>
      </c>
      <c r="C82" s="155"/>
      <c r="D82" s="135"/>
      <c r="E82" s="155"/>
      <c r="F82" s="135"/>
      <c r="G82" s="136"/>
      <c r="H82" s="135"/>
      <c r="I82" s="136"/>
    </row>
    <row r="83" spans="2:9" x14ac:dyDescent="0.4">
      <c r="B83" s="130" t="s">
        <v>307</v>
      </c>
      <c r="C83" s="155"/>
      <c r="D83" s="135"/>
      <c r="E83" s="155"/>
      <c r="F83" s="135"/>
      <c r="G83" s="136"/>
      <c r="H83" s="135"/>
      <c r="I83" s="136"/>
    </row>
    <row r="84" spans="2:9" x14ac:dyDescent="0.4">
      <c r="B84" s="130" t="s">
        <v>308</v>
      </c>
      <c r="C84" s="155"/>
      <c r="D84" s="135"/>
      <c r="E84" s="155"/>
      <c r="F84" s="135"/>
      <c r="G84" s="136"/>
      <c r="H84" s="135"/>
      <c r="I84" s="136"/>
    </row>
    <row r="85" spans="2:9" x14ac:dyDescent="0.4">
      <c r="B85" s="130" t="s">
        <v>309</v>
      </c>
      <c r="C85" s="155"/>
      <c r="D85" s="135"/>
      <c r="E85" s="155"/>
      <c r="F85" s="135"/>
      <c r="G85" s="136"/>
      <c r="H85" s="135"/>
      <c r="I85" s="136"/>
    </row>
    <row r="86" spans="2:9" x14ac:dyDescent="0.4">
      <c r="B86" s="130" t="s">
        <v>310</v>
      </c>
      <c r="C86" s="155"/>
      <c r="D86" s="135"/>
      <c r="E86" s="155"/>
      <c r="F86" s="135"/>
      <c r="G86" s="136"/>
      <c r="H86" s="135"/>
      <c r="I86" s="136"/>
    </row>
    <row r="87" spans="2:9" x14ac:dyDescent="0.4">
      <c r="B87" s="130" t="s">
        <v>311</v>
      </c>
      <c r="C87" s="155"/>
      <c r="D87" s="135"/>
      <c r="E87" s="155"/>
      <c r="F87" s="135"/>
      <c r="G87" s="136"/>
      <c r="H87" s="135"/>
      <c r="I87" s="136"/>
    </row>
    <row r="88" spans="2:9" x14ac:dyDescent="0.4">
      <c r="B88" s="130" t="s">
        <v>312</v>
      </c>
      <c r="C88" s="155"/>
      <c r="D88" s="135"/>
      <c r="E88" s="155"/>
      <c r="F88" s="135"/>
      <c r="G88" s="136"/>
      <c r="H88" s="135"/>
      <c r="I88" s="136"/>
    </row>
    <row r="89" spans="2:9" x14ac:dyDescent="0.4">
      <c r="B89" s="130" t="s">
        <v>313</v>
      </c>
      <c r="C89" s="155"/>
      <c r="D89" s="135"/>
      <c r="E89" s="155"/>
      <c r="F89" s="135"/>
      <c r="G89" s="136"/>
      <c r="H89" s="135"/>
      <c r="I89" s="136"/>
    </row>
    <row r="90" spans="2:9" x14ac:dyDescent="0.4">
      <c r="B90" s="130" t="s">
        <v>314</v>
      </c>
      <c r="C90" s="155"/>
      <c r="D90" s="135"/>
      <c r="E90" s="155"/>
      <c r="F90" s="135"/>
      <c r="G90" s="136"/>
      <c r="H90" s="135"/>
      <c r="I90" s="136"/>
    </row>
    <row r="91" spans="2:9" x14ac:dyDescent="0.4">
      <c r="B91" s="130" t="s">
        <v>315</v>
      </c>
      <c r="C91" s="155"/>
      <c r="D91" s="135"/>
      <c r="E91" s="155"/>
      <c r="F91" s="135"/>
      <c r="G91" s="136"/>
      <c r="H91" s="135"/>
      <c r="I91" s="136"/>
    </row>
    <row r="92" spans="2:9" x14ac:dyDescent="0.4">
      <c r="B92" s="130" t="s">
        <v>316</v>
      </c>
      <c r="C92" s="155"/>
      <c r="D92" s="135"/>
      <c r="E92" s="155"/>
      <c r="F92" s="135"/>
      <c r="G92" s="136"/>
      <c r="H92" s="135"/>
      <c r="I92" s="136"/>
    </row>
    <row r="93" spans="2:9" x14ac:dyDescent="0.4">
      <c r="B93" s="130" t="s">
        <v>317</v>
      </c>
      <c r="C93" s="155"/>
      <c r="D93" s="135"/>
      <c r="E93" s="155"/>
      <c r="F93" s="135"/>
      <c r="G93" s="136"/>
      <c r="H93" s="135"/>
      <c r="I93" s="136"/>
    </row>
    <row r="94" spans="2:9" x14ac:dyDescent="0.4">
      <c r="B94" s="130" t="s">
        <v>318</v>
      </c>
      <c r="C94" s="155"/>
      <c r="D94" s="135"/>
      <c r="E94" s="155"/>
      <c r="F94" s="135"/>
      <c r="G94" s="136"/>
      <c r="H94" s="135"/>
      <c r="I94" s="136"/>
    </row>
    <row r="95" spans="2:9" x14ac:dyDescent="0.4">
      <c r="B95" s="130" t="s">
        <v>319</v>
      </c>
      <c r="C95" s="155"/>
      <c r="D95" s="135"/>
      <c r="E95" s="155"/>
      <c r="F95" s="135"/>
      <c r="G95" s="136"/>
      <c r="H95" s="135"/>
      <c r="I95" s="136"/>
    </row>
    <row r="96" spans="2:9" x14ac:dyDescent="0.4">
      <c r="B96" s="130" t="s">
        <v>320</v>
      </c>
      <c r="C96" s="155"/>
      <c r="D96" s="135"/>
      <c r="E96" s="155"/>
      <c r="F96" s="135"/>
      <c r="G96" s="136"/>
      <c r="H96" s="135"/>
      <c r="I96" s="136"/>
    </row>
    <row r="97" spans="2:9" x14ac:dyDescent="0.4">
      <c r="B97" s="130" t="s">
        <v>321</v>
      </c>
      <c r="C97" s="155"/>
      <c r="D97" s="135"/>
      <c r="E97" s="155"/>
      <c r="F97" s="135"/>
      <c r="G97" s="136"/>
      <c r="H97" s="135"/>
      <c r="I97" s="136"/>
    </row>
    <row r="98" spans="2:9" x14ac:dyDescent="0.4">
      <c r="B98" s="130" t="s">
        <v>322</v>
      </c>
      <c r="C98" s="155"/>
      <c r="D98" s="135"/>
      <c r="E98" s="155"/>
      <c r="F98" s="135"/>
      <c r="G98" s="136"/>
      <c r="H98" s="135"/>
      <c r="I98" s="136"/>
    </row>
    <row r="99" spans="2:9" x14ac:dyDescent="0.4">
      <c r="B99" s="130" t="s">
        <v>323</v>
      </c>
      <c r="C99" s="155"/>
      <c r="D99" s="135"/>
      <c r="E99" s="155"/>
      <c r="F99" s="135"/>
      <c r="G99" s="136"/>
      <c r="H99" s="135"/>
      <c r="I99" s="136"/>
    </row>
    <row r="100" spans="2:9" x14ac:dyDescent="0.4">
      <c r="B100" s="130" t="s">
        <v>324</v>
      </c>
      <c r="C100" s="155"/>
      <c r="D100" s="135"/>
      <c r="E100" s="155"/>
      <c r="F100" s="135"/>
      <c r="G100" s="136"/>
      <c r="H100" s="135"/>
      <c r="I100" s="136"/>
    </row>
    <row r="101" spans="2:9" x14ac:dyDescent="0.4">
      <c r="B101" s="130" t="s">
        <v>325</v>
      </c>
      <c r="C101" s="155"/>
      <c r="D101" s="135"/>
      <c r="E101" s="155"/>
      <c r="F101" s="135"/>
      <c r="G101" s="136"/>
      <c r="H101" s="135"/>
      <c r="I101" s="136"/>
    </row>
    <row r="102" spans="2:9" x14ac:dyDescent="0.4">
      <c r="B102" s="130" t="s">
        <v>326</v>
      </c>
      <c r="C102" s="155"/>
      <c r="D102" s="135"/>
      <c r="E102" s="155"/>
      <c r="F102" s="135"/>
      <c r="G102" s="136"/>
      <c r="H102" s="135"/>
      <c r="I102" s="136"/>
    </row>
    <row r="103" spans="2:9" x14ac:dyDescent="0.4">
      <c r="B103" s="130" t="s">
        <v>327</v>
      </c>
      <c r="C103" s="155"/>
      <c r="D103" s="135"/>
      <c r="E103" s="155"/>
      <c r="F103" s="135"/>
      <c r="G103" s="136"/>
      <c r="H103" s="135"/>
      <c r="I103" s="136"/>
    </row>
    <row r="104" spans="2:9" x14ac:dyDescent="0.4">
      <c r="B104" s="130" t="s">
        <v>328</v>
      </c>
      <c r="C104" s="155"/>
      <c r="D104" s="135"/>
      <c r="E104" s="155"/>
      <c r="F104" s="135"/>
      <c r="G104" s="136"/>
      <c r="H104" s="135"/>
      <c r="I104" s="136"/>
    </row>
    <row r="105" spans="2:9" x14ac:dyDescent="0.4">
      <c r="B105" s="130" t="s">
        <v>329</v>
      </c>
      <c r="C105" s="155"/>
      <c r="D105" s="135"/>
      <c r="E105" s="155"/>
      <c r="F105" s="135"/>
      <c r="G105" s="136"/>
      <c r="H105" s="135"/>
      <c r="I105" s="136"/>
    </row>
    <row r="106" spans="2:9" x14ac:dyDescent="0.4">
      <c r="B106" s="130" t="s">
        <v>330</v>
      </c>
      <c r="C106" s="155"/>
      <c r="D106" s="135"/>
      <c r="E106" s="155"/>
      <c r="F106" s="135"/>
      <c r="G106" s="136"/>
      <c r="H106" s="135"/>
      <c r="I106" s="136"/>
    </row>
    <row r="107" spans="2:9" x14ac:dyDescent="0.4">
      <c r="B107" s="130" t="s">
        <v>331</v>
      </c>
      <c r="C107" s="155"/>
      <c r="D107" s="135"/>
      <c r="E107" s="155"/>
      <c r="F107" s="135"/>
      <c r="G107" s="136"/>
      <c r="H107" s="135"/>
      <c r="I107" s="136"/>
    </row>
    <row r="108" spans="2:9" x14ac:dyDescent="0.4">
      <c r="B108" s="130" t="s">
        <v>332</v>
      </c>
      <c r="C108" s="155"/>
      <c r="D108" s="135"/>
      <c r="E108" s="155"/>
      <c r="F108" s="135"/>
      <c r="G108" s="136"/>
      <c r="H108" s="135"/>
      <c r="I108" s="136"/>
    </row>
    <row r="109" spans="2:9" x14ac:dyDescent="0.4">
      <c r="B109" s="130" t="s">
        <v>333</v>
      </c>
      <c r="C109" s="155"/>
      <c r="D109" s="135"/>
      <c r="E109" s="155"/>
      <c r="F109" s="135"/>
      <c r="G109" s="136"/>
      <c r="H109" s="135"/>
      <c r="I109" s="136"/>
    </row>
    <row r="110" spans="2:9" x14ac:dyDescent="0.4">
      <c r="B110" s="130" t="s">
        <v>334</v>
      </c>
      <c r="C110" s="155"/>
      <c r="D110" s="135"/>
      <c r="E110" s="155"/>
      <c r="F110" s="135"/>
      <c r="G110" s="136"/>
      <c r="H110" s="135"/>
      <c r="I110" s="136"/>
    </row>
    <row r="111" spans="2:9" x14ac:dyDescent="0.4">
      <c r="B111" s="130" t="s">
        <v>335</v>
      </c>
      <c r="C111" s="155"/>
      <c r="D111" s="135"/>
      <c r="E111" s="155"/>
      <c r="F111" s="135"/>
      <c r="G111" s="136"/>
      <c r="H111" s="135"/>
      <c r="I111" s="136"/>
    </row>
    <row r="112" spans="2:9" x14ac:dyDescent="0.4">
      <c r="B112" s="130" t="s">
        <v>336</v>
      </c>
      <c r="C112" s="155"/>
      <c r="D112" s="135"/>
      <c r="E112" s="155"/>
      <c r="F112" s="135"/>
      <c r="G112" s="136"/>
      <c r="H112" s="135"/>
      <c r="I112" s="136"/>
    </row>
    <row r="113" spans="2:9" x14ac:dyDescent="0.4">
      <c r="B113" s="130" t="s">
        <v>337</v>
      </c>
      <c r="C113" s="155"/>
      <c r="D113" s="135"/>
      <c r="E113" s="155"/>
      <c r="F113" s="135"/>
      <c r="G113" s="136"/>
      <c r="H113" s="135"/>
      <c r="I113" s="136"/>
    </row>
    <row r="114" spans="2:9" x14ac:dyDescent="0.4">
      <c r="B114" s="130" t="s">
        <v>338</v>
      </c>
      <c r="C114" s="155"/>
      <c r="D114" s="135"/>
      <c r="E114" s="155"/>
      <c r="F114" s="135"/>
      <c r="G114" s="136"/>
      <c r="H114" s="135"/>
      <c r="I114" s="136"/>
    </row>
    <row r="115" spans="2:9" x14ac:dyDescent="0.4">
      <c r="B115" s="130" t="s">
        <v>339</v>
      </c>
      <c r="C115" s="155"/>
      <c r="D115" s="135"/>
      <c r="E115" s="155"/>
      <c r="F115" s="135"/>
      <c r="G115" s="136"/>
      <c r="H115" s="135"/>
      <c r="I115" s="136"/>
    </row>
    <row r="116" spans="2:9" x14ac:dyDescent="0.4">
      <c r="B116" s="130" t="s">
        <v>340</v>
      </c>
      <c r="C116" s="155"/>
      <c r="D116" s="135"/>
      <c r="E116" s="155"/>
      <c r="F116" s="135"/>
      <c r="G116" s="136"/>
      <c r="H116" s="135"/>
      <c r="I116" s="136"/>
    </row>
    <row r="117" spans="2:9" x14ac:dyDescent="0.4">
      <c r="B117" s="130" t="s">
        <v>341</v>
      </c>
      <c r="C117" s="155"/>
      <c r="D117" s="135"/>
      <c r="E117" s="155"/>
      <c r="F117" s="135"/>
      <c r="G117" s="136"/>
      <c r="H117" s="135"/>
      <c r="I117" s="136"/>
    </row>
    <row r="118" spans="2:9" x14ac:dyDescent="0.4">
      <c r="B118" s="130" t="s">
        <v>342</v>
      </c>
      <c r="C118" s="155"/>
      <c r="D118" s="135"/>
      <c r="E118" s="155"/>
      <c r="F118" s="135"/>
      <c r="G118" s="136"/>
      <c r="H118" s="135"/>
      <c r="I118" s="136"/>
    </row>
    <row r="119" spans="2:9" x14ac:dyDescent="0.4">
      <c r="B119" s="130" t="s">
        <v>343</v>
      </c>
      <c r="C119" s="155"/>
      <c r="D119" s="135"/>
      <c r="E119" s="155"/>
      <c r="F119" s="135"/>
      <c r="G119" s="136"/>
      <c r="H119" s="135"/>
      <c r="I119" s="136"/>
    </row>
    <row r="120" spans="2:9" x14ac:dyDescent="0.4">
      <c r="B120" s="130" t="s">
        <v>344</v>
      </c>
      <c r="C120" s="155"/>
      <c r="D120" s="135"/>
      <c r="E120" s="155"/>
      <c r="F120" s="135"/>
      <c r="G120" s="136"/>
      <c r="H120" s="135"/>
      <c r="I120" s="136"/>
    </row>
    <row r="121" spans="2:9" x14ac:dyDescent="0.4">
      <c r="B121" s="130" t="s">
        <v>345</v>
      </c>
      <c r="C121" s="155"/>
      <c r="D121" s="135"/>
      <c r="E121" s="155"/>
      <c r="F121" s="135"/>
      <c r="G121" s="136"/>
      <c r="H121" s="135"/>
      <c r="I121" s="136"/>
    </row>
    <row r="122" spans="2:9" x14ac:dyDescent="0.4">
      <c r="B122" s="130" t="s">
        <v>346</v>
      </c>
      <c r="C122" s="155"/>
      <c r="D122" s="135"/>
      <c r="E122" s="155"/>
      <c r="F122" s="135"/>
      <c r="G122" s="136"/>
      <c r="H122" s="135"/>
      <c r="I122" s="136"/>
    </row>
    <row r="123" spans="2:9" x14ac:dyDescent="0.4">
      <c r="B123" s="130" t="s">
        <v>347</v>
      </c>
      <c r="C123" s="155"/>
      <c r="D123" s="135"/>
      <c r="E123" s="155"/>
      <c r="F123" s="135"/>
      <c r="G123" s="136"/>
      <c r="H123" s="135"/>
      <c r="I123" s="136"/>
    </row>
    <row r="124" spans="2:9" x14ac:dyDescent="0.4">
      <c r="B124" s="130" t="s">
        <v>348</v>
      </c>
      <c r="C124" s="155"/>
      <c r="D124" s="135"/>
      <c r="E124" s="155"/>
      <c r="F124" s="135"/>
      <c r="G124" s="136"/>
      <c r="H124" s="135"/>
      <c r="I124" s="136"/>
    </row>
    <row r="125" spans="2:9" x14ac:dyDescent="0.4">
      <c r="B125" s="130" t="s">
        <v>349</v>
      </c>
      <c r="C125" s="155"/>
      <c r="D125" s="135"/>
      <c r="E125" s="155"/>
      <c r="F125" s="135"/>
      <c r="G125" s="136"/>
      <c r="H125" s="135"/>
      <c r="I125" s="136"/>
    </row>
    <row r="126" spans="2:9" x14ac:dyDescent="0.4">
      <c r="B126" s="130" t="s">
        <v>350</v>
      </c>
      <c r="C126" s="155"/>
      <c r="D126" s="135"/>
      <c r="E126" s="155"/>
      <c r="F126" s="135"/>
      <c r="G126" s="136"/>
      <c r="H126" s="135"/>
      <c r="I126" s="136"/>
    </row>
    <row r="127" spans="2:9" x14ac:dyDescent="0.4">
      <c r="B127" s="130" t="s">
        <v>351</v>
      </c>
      <c r="C127" s="155"/>
      <c r="D127" s="135"/>
      <c r="E127" s="155"/>
      <c r="F127" s="135"/>
      <c r="G127" s="136"/>
      <c r="H127" s="135"/>
      <c r="I127" s="136"/>
    </row>
    <row r="128" spans="2:9" x14ac:dyDescent="0.4">
      <c r="B128" s="130" t="s">
        <v>352</v>
      </c>
      <c r="C128" s="155"/>
      <c r="D128" s="135"/>
      <c r="E128" s="155"/>
      <c r="F128" s="135"/>
      <c r="G128" s="136"/>
      <c r="H128" s="135"/>
      <c r="I128" s="136"/>
    </row>
    <row r="129" spans="2:9" x14ac:dyDescent="0.4">
      <c r="B129" s="130" t="s">
        <v>353</v>
      </c>
      <c r="C129" s="155"/>
      <c r="D129" s="135"/>
      <c r="E129" s="155"/>
      <c r="F129" s="135"/>
      <c r="G129" s="136"/>
      <c r="H129" s="135"/>
      <c r="I129" s="136"/>
    </row>
    <row r="130" spans="2:9" x14ac:dyDescent="0.4">
      <c r="B130" s="130" t="s">
        <v>354</v>
      </c>
      <c r="C130" s="155"/>
      <c r="D130" s="135"/>
      <c r="E130" s="155"/>
      <c r="F130" s="135"/>
      <c r="G130" s="136"/>
      <c r="H130" s="135"/>
      <c r="I130" s="136"/>
    </row>
    <row r="131" spans="2:9" x14ac:dyDescent="0.4">
      <c r="B131" s="130" t="s">
        <v>355</v>
      </c>
      <c r="C131" s="155"/>
      <c r="D131" s="135"/>
      <c r="E131" s="155"/>
      <c r="F131" s="135"/>
      <c r="G131" s="136"/>
      <c r="H131" s="135"/>
      <c r="I131" s="136"/>
    </row>
    <row r="132" spans="2:9" x14ac:dyDescent="0.4">
      <c r="B132" s="130" t="s">
        <v>356</v>
      </c>
      <c r="C132" s="155"/>
      <c r="D132" s="135"/>
      <c r="E132" s="155"/>
      <c r="F132" s="135"/>
      <c r="G132" s="136"/>
      <c r="H132" s="135"/>
      <c r="I132" s="136"/>
    </row>
    <row r="133" spans="2:9" x14ac:dyDescent="0.4">
      <c r="B133" s="130" t="s">
        <v>357</v>
      </c>
      <c r="C133" s="155"/>
      <c r="D133" s="135"/>
      <c r="E133" s="155"/>
      <c r="F133" s="135"/>
      <c r="G133" s="136"/>
      <c r="H133" s="135"/>
      <c r="I133" s="136"/>
    </row>
    <row r="134" spans="2:9" x14ac:dyDescent="0.4">
      <c r="B134" s="130" t="s">
        <v>358</v>
      </c>
      <c r="C134" s="155"/>
      <c r="D134" s="135"/>
      <c r="E134" s="155"/>
      <c r="F134" s="135"/>
      <c r="G134" s="136"/>
      <c r="H134" s="135"/>
      <c r="I134" s="136"/>
    </row>
    <row r="135" spans="2:9" x14ac:dyDescent="0.4">
      <c r="B135" s="130" t="s">
        <v>359</v>
      </c>
      <c r="C135" s="155"/>
      <c r="D135" s="135"/>
      <c r="E135" s="155"/>
      <c r="F135" s="135"/>
      <c r="G135" s="136"/>
      <c r="H135" s="135"/>
      <c r="I135" s="136"/>
    </row>
    <row r="136" spans="2:9" x14ac:dyDescent="0.4">
      <c r="B136" s="130" t="s">
        <v>360</v>
      </c>
      <c r="C136" s="155"/>
      <c r="D136" s="135"/>
      <c r="E136" s="155"/>
      <c r="F136" s="135"/>
      <c r="G136" s="136"/>
      <c r="H136" s="135"/>
      <c r="I136" s="136"/>
    </row>
    <row r="137" spans="2:9" x14ac:dyDescent="0.4">
      <c r="B137" s="130" t="s">
        <v>361</v>
      </c>
      <c r="C137" s="155"/>
      <c r="D137" s="135"/>
      <c r="E137" s="155"/>
      <c r="F137" s="135"/>
      <c r="G137" s="136"/>
      <c r="H137" s="135"/>
      <c r="I137" s="136"/>
    </row>
    <row r="138" spans="2:9" x14ac:dyDescent="0.4">
      <c r="B138" s="130" t="s">
        <v>362</v>
      </c>
      <c r="C138" s="155"/>
      <c r="D138" s="135"/>
      <c r="E138" s="155"/>
      <c r="F138" s="135"/>
      <c r="G138" s="136"/>
      <c r="H138" s="135"/>
      <c r="I138" s="136"/>
    </row>
    <row r="139" spans="2:9" x14ac:dyDescent="0.4">
      <c r="B139" s="130" t="s">
        <v>363</v>
      </c>
      <c r="C139" s="155"/>
      <c r="D139" s="135"/>
      <c r="E139" s="155"/>
      <c r="F139" s="135"/>
      <c r="G139" s="136"/>
      <c r="H139" s="135"/>
      <c r="I139" s="136"/>
    </row>
    <row r="140" spans="2:9" x14ac:dyDescent="0.4">
      <c r="B140" s="130" t="s">
        <v>364</v>
      </c>
      <c r="C140" s="155"/>
      <c r="D140" s="135"/>
      <c r="E140" s="155"/>
      <c r="F140" s="135"/>
      <c r="G140" s="136"/>
      <c r="H140" s="135"/>
      <c r="I140" s="136"/>
    </row>
    <row r="141" spans="2:9" x14ac:dyDescent="0.4">
      <c r="B141" s="130" t="s">
        <v>365</v>
      </c>
      <c r="C141" s="155"/>
      <c r="D141" s="135"/>
      <c r="E141" s="155"/>
      <c r="F141" s="135"/>
      <c r="G141" s="136"/>
      <c r="H141" s="135"/>
      <c r="I141" s="136"/>
    </row>
    <row r="142" spans="2:9" x14ac:dyDescent="0.4">
      <c r="B142" s="130" t="s">
        <v>366</v>
      </c>
      <c r="C142" s="155"/>
      <c r="D142" s="135"/>
      <c r="E142" s="155"/>
      <c r="F142" s="135"/>
      <c r="G142" s="136"/>
      <c r="H142" s="135"/>
      <c r="I142" s="136"/>
    </row>
    <row r="143" spans="2:9" x14ac:dyDescent="0.4">
      <c r="B143" s="130" t="s">
        <v>367</v>
      </c>
      <c r="C143" s="155"/>
      <c r="D143" s="135"/>
      <c r="E143" s="155"/>
      <c r="F143" s="135"/>
      <c r="G143" s="136"/>
      <c r="H143" s="135"/>
      <c r="I143" s="136"/>
    </row>
    <row r="144" spans="2:9" x14ac:dyDescent="0.4">
      <c r="B144" s="130" t="s">
        <v>368</v>
      </c>
      <c r="C144" s="155"/>
      <c r="D144" s="135"/>
      <c r="E144" s="155"/>
      <c r="F144" s="135"/>
      <c r="G144" s="136"/>
      <c r="H144" s="135"/>
      <c r="I144" s="136"/>
    </row>
    <row r="145" spans="2:9" x14ac:dyDescent="0.4">
      <c r="B145" s="130" t="s">
        <v>369</v>
      </c>
      <c r="C145" s="155"/>
      <c r="D145" s="135"/>
      <c r="E145" s="155"/>
      <c r="F145" s="135"/>
      <c r="G145" s="136"/>
      <c r="H145" s="135"/>
      <c r="I145" s="136"/>
    </row>
    <row r="146" spans="2:9" x14ac:dyDescent="0.4">
      <c r="B146" s="130" t="s">
        <v>370</v>
      </c>
      <c r="C146" s="155"/>
      <c r="D146" s="135"/>
      <c r="E146" s="155"/>
      <c r="F146" s="135"/>
      <c r="G146" s="136"/>
      <c r="H146" s="135"/>
      <c r="I146" s="136"/>
    </row>
    <row r="147" spans="2:9" x14ac:dyDescent="0.4">
      <c r="B147" s="130" t="s">
        <v>371</v>
      </c>
      <c r="C147" s="155"/>
      <c r="D147" s="135"/>
      <c r="E147" s="155"/>
      <c r="F147" s="135"/>
      <c r="G147" s="136"/>
      <c r="H147" s="135"/>
      <c r="I147" s="136"/>
    </row>
    <row r="148" spans="2:9" x14ac:dyDescent="0.4">
      <c r="B148" s="130" t="s">
        <v>372</v>
      </c>
      <c r="C148" s="155"/>
      <c r="D148" s="135"/>
      <c r="E148" s="155"/>
      <c r="F148" s="135"/>
      <c r="G148" s="136"/>
      <c r="H148" s="135"/>
      <c r="I148" s="136"/>
    </row>
    <row r="149" spans="2:9" x14ac:dyDescent="0.4">
      <c r="B149" s="130" t="s">
        <v>373</v>
      </c>
      <c r="C149" s="155"/>
      <c r="D149" s="135"/>
      <c r="E149" s="155"/>
      <c r="F149" s="135"/>
      <c r="G149" s="136"/>
      <c r="H149" s="135"/>
      <c r="I149" s="136"/>
    </row>
    <row r="150" spans="2:9" x14ac:dyDescent="0.4">
      <c r="B150" s="130" t="s">
        <v>374</v>
      </c>
      <c r="C150" s="155"/>
      <c r="D150" s="135"/>
      <c r="E150" s="155"/>
      <c r="F150" s="135"/>
      <c r="G150" s="136"/>
      <c r="H150" s="135"/>
      <c r="I150" s="136"/>
    </row>
    <row r="151" spans="2:9" x14ac:dyDescent="0.4">
      <c r="B151" s="130" t="s">
        <v>375</v>
      </c>
      <c r="C151" s="155"/>
      <c r="D151" s="135"/>
      <c r="E151" s="155"/>
      <c r="F151" s="135"/>
      <c r="G151" s="136"/>
      <c r="H151" s="135"/>
      <c r="I151" s="136"/>
    </row>
    <row r="152" spans="2:9" x14ac:dyDescent="0.4">
      <c r="B152" s="130" t="s">
        <v>376</v>
      </c>
      <c r="C152" s="155"/>
      <c r="D152" s="135"/>
      <c r="E152" s="155"/>
      <c r="F152" s="135"/>
      <c r="G152" s="136"/>
      <c r="H152" s="135"/>
      <c r="I152" s="136"/>
    </row>
    <row r="153" spans="2:9" x14ac:dyDescent="0.4">
      <c r="B153" s="130" t="s">
        <v>377</v>
      </c>
      <c r="C153" s="155"/>
      <c r="D153" s="135"/>
      <c r="E153" s="155"/>
      <c r="F153" s="135"/>
      <c r="G153" s="136"/>
      <c r="H153" s="135"/>
      <c r="I153" s="136"/>
    </row>
    <row r="154" spans="2:9" x14ac:dyDescent="0.4">
      <c r="B154" s="130" t="s">
        <v>378</v>
      </c>
      <c r="C154" s="155"/>
      <c r="D154" s="135"/>
      <c r="E154" s="155"/>
      <c r="F154" s="135"/>
      <c r="G154" s="136"/>
      <c r="H154" s="135"/>
      <c r="I154" s="136"/>
    </row>
    <row r="155" spans="2:9" x14ac:dyDescent="0.4">
      <c r="B155" s="130" t="s">
        <v>379</v>
      </c>
      <c r="C155" s="155"/>
      <c r="D155" s="135"/>
      <c r="E155" s="155"/>
      <c r="F155" s="135"/>
      <c r="G155" s="136"/>
      <c r="H155" s="135"/>
      <c r="I155" s="136"/>
    </row>
    <row r="156" spans="2:9" x14ac:dyDescent="0.4">
      <c r="B156" s="130" t="s">
        <v>380</v>
      </c>
      <c r="C156" s="155"/>
      <c r="D156" s="135"/>
      <c r="E156" s="155"/>
      <c r="F156" s="135"/>
      <c r="G156" s="136"/>
      <c r="H156" s="135"/>
      <c r="I156" s="136"/>
    </row>
    <row r="157" spans="2:9" x14ac:dyDescent="0.4">
      <c r="B157" s="130" t="s">
        <v>381</v>
      </c>
      <c r="C157" s="155"/>
      <c r="D157" s="135"/>
      <c r="E157" s="155"/>
      <c r="F157" s="135"/>
      <c r="G157" s="136"/>
      <c r="H157" s="135"/>
      <c r="I157" s="136"/>
    </row>
    <row r="158" spans="2:9" x14ac:dyDescent="0.4">
      <c r="B158" s="130" t="s">
        <v>382</v>
      </c>
      <c r="C158" s="155"/>
      <c r="D158" s="135"/>
      <c r="E158" s="155"/>
      <c r="F158" s="135"/>
      <c r="G158" s="136"/>
      <c r="H158" s="135"/>
      <c r="I158" s="136"/>
    </row>
    <row r="159" spans="2:9" x14ac:dyDescent="0.4">
      <c r="B159" s="130" t="s">
        <v>383</v>
      </c>
      <c r="C159" s="155"/>
      <c r="D159" s="135"/>
      <c r="E159" s="155"/>
      <c r="F159" s="135"/>
      <c r="G159" s="136"/>
      <c r="H159" s="135"/>
      <c r="I159" s="136"/>
    </row>
    <row r="160" spans="2:9" x14ac:dyDescent="0.4">
      <c r="B160" s="130" t="s">
        <v>384</v>
      </c>
      <c r="C160" s="155"/>
      <c r="D160" s="135"/>
      <c r="E160" s="155"/>
      <c r="F160" s="135"/>
      <c r="G160" s="136"/>
      <c r="H160" s="135"/>
      <c r="I160" s="136"/>
    </row>
    <row r="161" spans="2:9" x14ac:dyDescent="0.4">
      <c r="B161" s="130" t="s">
        <v>385</v>
      </c>
      <c r="C161" s="155"/>
      <c r="D161" s="135"/>
      <c r="E161" s="155"/>
      <c r="F161" s="135"/>
      <c r="G161" s="136"/>
      <c r="H161" s="135"/>
      <c r="I161" s="136"/>
    </row>
    <row r="162" spans="2:9" x14ac:dyDescent="0.4">
      <c r="B162" s="130" t="s">
        <v>386</v>
      </c>
      <c r="C162" s="155"/>
      <c r="D162" s="135"/>
      <c r="E162" s="155"/>
      <c r="F162" s="135"/>
      <c r="G162" s="136"/>
      <c r="H162" s="135"/>
      <c r="I162" s="136"/>
    </row>
    <row r="163" spans="2:9" x14ac:dyDescent="0.4">
      <c r="B163" s="130" t="s">
        <v>387</v>
      </c>
      <c r="C163" s="155"/>
      <c r="D163" s="135"/>
      <c r="E163" s="155"/>
      <c r="F163" s="135"/>
      <c r="G163" s="136"/>
      <c r="H163" s="135"/>
      <c r="I163" s="136"/>
    </row>
    <row r="164" spans="2:9" x14ac:dyDescent="0.4">
      <c r="B164" s="130" t="s">
        <v>388</v>
      </c>
      <c r="C164" s="155"/>
      <c r="D164" s="135"/>
      <c r="E164" s="155"/>
      <c r="F164" s="135"/>
      <c r="G164" s="136"/>
      <c r="H164" s="135"/>
      <c r="I164" s="136"/>
    </row>
    <row r="165" spans="2:9" x14ac:dyDescent="0.4">
      <c r="B165" s="130" t="s">
        <v>389</v>
      </c>
      <c r="C165" s="155"/>
      <c r="D165" s="135"/>
      <c r="E165" s="155"/>
      <c r="F165" s="135"/>
      <c r="G165" s="136"/>
      <c r="H165" s="135"/>
      <c r="I165" s="136"/>
    </row>
    <row r="166" spans="2:9" x14ac:dyDescent="0.4">
      <c r="B166" s="130" t="s">
        <v>390</v>
      </c>
      <c r="C166" s="155"/>
      <c r="D166" s="135"/>
      <c r="E166" s="155"/>
      <c r="F166" s="135"/>
      <c r="G166" s="136"/>
      <c r="H166" s="135"/>
      <c r="I166" s="136"/>
    </row>
    <row r="167" spans="2:9" x14ac:dyDescent="0.4">
      <c r="B167" s="130" t="s">
        <v>391</v>
      </c>
      <c r="C167" s="155"/>
      <c r="D167" s="135"/>
      <c r="E167" s="155"/>
      <c r="F167" s="135"/>
      <c r="G167" s="136"/>
      <c r="H167" s="135"/>
      <c r="I167" s="136"/>
    </row>
    <row r="168" spans="2:9" x14ac:dyDescent="0.4">
      <c r="B168" s="130" t="s">
        <v>392</v>
      </c>
      <c r="C168" s="155"/>
      <c r="D168" s="135"/>
      <c r="E168" s="155"/>
      <c r="F168" s="135"/>
      <c r="G168" s="136"/>
      <c r="H168" s="135"/>
      <c r="I168" s="136"/>
    </row>
    <row r="169" spans="2:9" x14ac:dyDescent="0.4">
      <c r="B169" s="130" t="s">
        <v>393</v>
      </c>
      <c r="C169" s="155"/>
      <c r="D169" s="135"/>
      <c r="E169" s="155"/>
      <c r="F169" s="135"/>
      <c r="G169" s="136"/>
      <c r="H169" s="135"/>
      <c r="I169" s="136"/>
    </row>
    <row r="170" spans="2:9" x14ac:dyDescent="0.4">
      <c r="B170" s="130" t="s">
        <v>394</v>
      </c>
      <c r="C170" s="155"/>
      <c r="D170" s="135"/>
      <c r="E170" s="155"/>
      <c r="F170" s="135"/>
      <c r="G170" s="136"/>
      <c r="H170" s="135"/>
      <c r="I170" s="136"/>
    </row>
    <row r="171" spans="2:9" x14ac:dyDescent="0.4">
      <c r="B171" s="130" t="s">
        <v>395</v>
      </c>
      <c r="C171" s="155"/>
      <c r="D171" s="135"/>
      <c r="E171" s="155"/>
      <c r="F171" s="135"/>
      <c r="G171" s="136"/>
      <c r="H171" s="135"/>
      <c r="I171" s="136"/>
    </row>
    <row r="172" spans="2:9" x14ac:dyDescent="0.4">
      <c r="B172" s="130" t="s">
        <v>396</v>
      </c>
      <c r="C172" s="155"/>
      <c r="D172" s="135"/>
      <c r="E172" s="155"/>
      <c r="F172" s="135"/>
      <c r="G172" s="136"/>
      <c r="H172" s="135"/>
      <c r="I172" s="136"/>
    </row>
    <row r="173" spans="2:9" x14ac:dyDescent="0.4">
      <c r="B173" s="130" t="s">
        <v>397</v>
      </c>
      <c r="C173" s="155"/>
      <c r="D173" s="135"/>
      <c r="E173" s="155"/>
      <c r="F173" s="135"/>
      <c r="G173" s="136"/>
      <c r="H173" s="135"/>
      <c r="I173" s="136"/>
    </row>
    <row r="174" spans="2:9" x14ac:dyDescent="0.4">
      <c r="B174" s="130" t="s">
        <v>398</v>
      </c>
      <c r="C174" s="155"/>
      <c r="D174" s="135"/>
      <c r="E174" s="155"/>
      <c r="F174" s="135"/>
      <c r="G174" s="136"/>
      <c r="H174" s="135"/>
      <c r="I174" s="136"/>
    </row>
    <row r="175" spans="2:9" x14ac:dyDescent="0.4">
      <c r="B175" s="130" t="s">
        <v>399</v>
      </c>
      <c r="C175" s="155"/>
      <c r="D175" s="135"/>
      <c r="E175" s="155"/>
      <c r="F175" s="135"/>
      <c r="G175" s="136"/>
      <c r="H175" s="135"/>
      <c r="I175" s="136"/>
    </row>
    <row r="176" spans="2:9" x14ac:dyDescent="0.4">
      <c r="B176" s="130" t="s">
        <v>400</v>
      </c>
      <c r="C176" s="155"/>
      <c r="D176" s="135"/>
      <c r="E176" s="155"/>
      <c r="F176" s="135"/>
      <c r="G176" s="136"/>
      <c r="H176" s="135"/>
      <c r="I176" s="136"/>
    </row>
    <row r="177" spans="2:9" x14ac:dyDescent="0.4">
      <c r="B177" s="130" t="s">
        <v>401</v>
      </c>
      <c r="C177" s="155"/>
      <c r="D177" s="135"/>
      <c r="E177" s="155"/>
      <c r="F177" s="135"/>
      <c r="G177" s="136"/>
      <c r="H177" s="135"/>
      <c r="I177" s="136"/>
    </row>
    <row r="178" spans="2:9" x14ac:dyDescent="0.4">
      <c r="B178" s="130" t="s">
        <v>402</v>
      </c>
      <c r="C178" s="155"/>
      <c r="D178" s="135"/>
      <c r="E178" s="155"/>
      <c r="F178" s="135"/>
      <c r="G178" s="136"/>
      <c r="H178" s="135"/>
      <c r="I178" s="136"/>
    </row>
    <row r="179" spans="2:9" x14ac:dyDescent="0.4">
      <c r="B179" s="130" t="s">
        <v>403</v>
      </c>
      <c r="C179" s="155"/>
      <c r="D179" s="135"/>
      <c r="E179" s="155"/>
      <c r="F179" s="135"/>
      <c r="G179" s="136"/>
      <c r="H179" s="135"/>
      <c r="I179" s="136"/>
    </row>
    <row r="180" spans="2:9" x14ac:dyDescent="0.4">
      <c r="B180" s="130" t="s">
        <v>404</v>
      </c>
      <c r="C180" s="155"/>
      <c r="D180" s="135"/>
      <c r="E180" s="155"/>
      <c r="F180" s="135"/>
      <c r="G180" s="136"/>
      <c r="H180" s="135"/>
      <c r="I180" s="136"/>
    </row>
    <row r="181" spans="2:9" x14ac:dyDescent="0.4">
      <c r="B181" s="130" t="s">
        <v>405</v>
      </c>
      <c r="C181" s="155"/>
      <c r="D181" s="135"/>
      <c r="E181" s="155"/>
      <c r="F181" s="135"/>
      <c r="G181" s="136"/>
      <c r="H181" s="135"/>
      <c r="I181" s="136"/>
    </row>
    <row r="182" spans="2:9" x14ac:dyDescent="0.4">
      <c r="B182" s="130" t="s">
        <v>406</v>
      </c>
      <c r="C182" s="155"/>
      <c r="D182" s="135"/>
      <c r="E182" s="155"/>
      <c r="F182" s="135"/>
      <c r="G182" s="136"/>
      <c r="H182" s="135"/>
      <c r="I182" s="136"/>
    </row>
    <row r="183" spans="2:9" x14ac:dyDescent="0.4">
      <c r="B183" s="130" t="s">
        <v>407</v>
      </c>
      <c r="C183" s="155"/>
      <c r="D183" s="135"/>
      <c r="E183" s="155"/>
      <c r="F183" s="135"/>
      <c r="G183" s="136"/>
      <c r="H183" s="135"/>
      <c r="I183" s="136"/>
    </row>
    <row r="184" spans="2:9" x14ac:dyDescent="0.4">
      <c r="B184" s="130" t="s">
        <v>408</v>
      </c>
      <c r="C184" s="155"/>
      <c r="D184" s="135"/>
      <c r="E184" s="155"/>
      <c r="F184" s="135"/>
      <c r="G184" s="136"/>
      <c r="H184" s="135"/>
      <c r="I184" s="136"/>
    </row>
    <row r="185" spans="2:9" x14ac:dyDescent="0.4">
      <c r="B185" s="130" t="s">
        <v>409</v>
      </c>
      <c r="C185" s="155"/>
      <c r="D185" s="135"/>
      <c r="E185" s="155"/>
      <c r="F185" s="135"/>
      <c r="G185" s="136"/>
      <c r="H185" s="135"/>
      <c r="I185" s="136"/>
    </row>
    <row r="186" spans="2:9" x14ac:dyDescent="0.4">
      <c r="B186" s="130" t="s">
        <v>410</v>
      </c>
      <c r="C186" s="155"/>
      <c r="D186" s="135"/>
      <c r="E186" s="155"/>
      <c r="F186" s="135"/>
      <c r="G186" s="136"/>
      <c r="H186" s="135"/>
      <c r="I186" s="136"/>
    </row>
    <row r="187" spans="2:9" x14ac:dyDescent="0.4">
      <c r="B187" s="130" t="s">
        <v>411</v>
      </c>
      <c r="C187" s="155"/>
      <c r="D187" s="135"/>
      <c r="E187" s="155"/>
      <c r="F187" s="135"/>
      <c r="G187" s="136"/>
      <c r="H187" s="135"/>
      <c r="I187" s="136"/>
    </row>
    <row r="188" spans="2:9" x14ac:dyDescent="0.4">
      <c r="B188" s="130" t="s">
        <v>412</v>
      </c>
      <c r="C188" s="155"/>
      <c r="D188" s="135"/>
      <c r="E188" s="155"/>
      <c r="F188" s="135"/>
      <c r="G188" s="136"/>
      <c r="H188" s="135"/>
      <c r="I188" s="136"/>
    </row>
    <row r="189" spans="2:9" x14ac:dyDescent="0.4">
      <c r="B189" s="130" t="s">
        <v>413</v>
      </c>
      <c r="C189" s="155"/>
      <c r="D189" s="135"/>
      <c r="E189" s="155"/>
      <c r="F189" s="135"/>
      <c r="G189" s="136"/>
      <c r="H189" s="135"/>
      <c r="I189" s="136"/>
    </row>
    <row r="190" spans="2:9" x14ac:dyDescent="0.4">
      <c r="B190" s="130" t="s">
        <v>414</v>
      </c>
      <c r="C190" s="155"/>
      <c r="D190" s="135"/>
      <c r="E190" s="155"/>
      <c r="F190" s="135"/>
      <c r="G190" s="136"/>
      <c r="H190" s="135"/>
      <c r="I190" s="136"/>
    </row>
    <row r="191" spans="2:9" x14ac:dyDescent="0.4">
      <c r="B191" s="130" t="s">
        <v>415</v>
      </c>
      <c r="C191" s="155"/>
      <c r="D191" s="135"/>
      <c r="E191" s="155"/>
      <c r="F191" s="135"/>
      <c r="G191" s="136"/>
      <c r="H191" s="135"/>
      <c r="I191" s="136"/>
    </row>
    <row r="192" spans="2:9" x14ac:dyDescent="0.4">
      <c r="B192" s="130" t="s">
        <v>416</v>
      </c>
      <c r="C192" s="155"/>
      <c r="D192" s="135"/>
      <c r="E192" s="155"/>
      <c r="F192" s="135"/>
      <c r="G192" s="136"/>
      <c r="H192" s="135"/>
      <c r="I192" s="136"/>
    </row>
    <row r="193" spans="2:9" x14ac:dyDescent="0.4">
      <c r="B193" s="130" t="s">
        <v>417</v>
      </c>
      <c r="C193" s="155"/>
      <c r="D193" s="135"/>
      <c r="E193" s="155"/>
      <c r="F193" s="135"/>
      <c r="G193" s="136"/>
      <c r="H193" s="135"/>
      <c r="I193" s="136"/>
    </row>
    <row r="194" spans="2:9" x14ac:dyDescent="0.4">
      <c r="B194" s="130" t="s">
        <v>418</v>
      </c>
      <c r="C194" s="155"/>
      <c r="D194" s="135"/>
      <c r="E194" s="155"/>
      <c r="F194" s="135"/>
      <c r="G194" s="136"/>
      <c r="H194" s="135"/>
      <c r="I194" s="136"/>
    </row>
    <row r="195" spans="2:9" x14ac:dyDescent="0.4">
      <c r="B195" s="130" t="s">
        <v>419</v>
      </c>
      <c r="C195" s="155"/>
      <c r="D195" s="135"/>
      <c r="E195" s="155"/>
      <c r="F195" s="135"/>
      <c r="G195" s="136"/>
      <c r="H195" s="135"/>
      <c r="I195" s="136"/>
    </row>
    <row r="196" spans="2:9" x14ac:dyDescent="0.4">
      <c r="B196" s="130" t="s">
        <v>420</v>
      </c>
      <c r="C196" s="155"/>
      <c r="D196" s="135"/>
      <c r="E196" s="155"/>
      <c r="F196" s="135"/>
      <c r="G196" s="136"/>
      <c r="H196" s="135"/>
      <c r="I196" s="136"/>
    </row>
    <row r="197" spans="2:9" x14ac:dyDescent="0.4">
      <c r="B197" s="130" t="s">
        <v>421</v>
      </c>
      <c r="C197" s="155"/>
      <c r="D197" s="135"/>
      <c r="E197" s="155"/>
      <c r="F197" s="135"/>
      <c r="G197" s="136"/>
      <c r="H197" s="135"/>
      <c r="I197" s="136"/>
    </row>
    <row r="198" spans="2:9" x14ac:dyDescent="0.4">
      <c r="B198" s="130" t="s">
        <v>422</v>
      </c>
      <c r="C198" s="155"/>
      <c r="D198" s="135"/>
      <c r="E198" s="155"/>
      <c r="F198" s="135"/>
      <c r="G198" s="136"/>
      <c r="H198" s="135"/>
      <c r="I198" s="136"/>
    </row>
    <row r="199" spans="2:9" x14ac:dyDescent="0.4">
      <c r="B199" s="130" t="s">
        <v>423</v>
      </c>
      <c r="C199" s="155"/>
      <c r="D199" s="135"/>
      <c r="E199" s="155"/>
      <c r="F199" s="135"/>
      <c r="G199" s="136"/>
      <c r="H199" s="135"/>
      <c r="I199" s="136"/>
    </row>
    <row r="200" spans="2:9" x14ac:dyDescent="0.4">
      <c r="B200" s="130" t="s">
        <v>424</v>
      </c>
      <c r="C200" s="155"/>
      <c r="D200" s="135"/>
      <c r="E200" s="155"/>
      <c r="F200" s="135"/>
      <c r="G200" s="136"/>
      <c r="H200" s="135"/>
      <c r="I200" s="136"/>
    </row>
    <row r="201" spans="2:9" x14ac:dyDescent="0.4">
      <c r="B201" s="130" t="s">
        <v>425</v>
      </c>
      <c r="C201" s="155"/>
      <c r="D201" s="135"/>
      <c r="E201" s="155"/>
      <c r="F201" s="135"/>
      <c r="G201" s="136"/>
      <c r="H201" s="135"/>
      <c r="I201" s="136"/>
    </row>
    <row r="202" spans="2:9" x14ac:dyDescent="0.4">
      <c r="B202" s="130" t="s">
        <v>426</v>
      </c>
      <c r="C202" s="155"/>
      <c r="D202" s="135"/>
      <c r="E202" s="155"/>
      <c r="F202" s="135"/>
      <c r="G202" s="136"/>
      <c r="H202" s="135"/>
      <c r="I202" s="136"/>
    </row>
    <row r="203" spans="2:9" x14ac:dyDescent="0.4">
      <c r="B203" s="130" t="s">
        <v>427</v>
      </c>
      <c r="C203" s="155"/>
      <c r="D203" s="135"/>
      <c r="E203" s="155"/>
      <c r="F203" s="135"/>
      <c r="G203" s="136"/>
      <c r="H203" s="135"/>
      <c r="I203" s="136"/>
    </row>
    <row r="204" spans="2:9" x14ac:dyDescent="0.4">
      <c r="B204" s="130" t="s">
        <v>428</v>
      </c>
      <c r="C204" s="155"/>
      <c r="D204" s="135"/>
      <c r="E204" s="155"/>
      <c r="F204" s="135"/>
      <c r="G204" s="136"/>
      <c r="H204" s="135"/>
      <c r="I204" s="136"/>
    </row>
    <row r="205" spans="2:9" x14ac:dyDescent="0.4">
      <c r="B205" s="130" t="s">
        <v>429</v>
      </c>
      <c r="C205" s="155"/>
      <c r="D205" s="135"/>
      <c r="E205" s="155"/>
      <c r="F205" s="135"/>
      <c r="G205" s="136"/>
      <c r="H205" s="135"/>
      <c r="I205" s="136"/>
    </row>
    <row r="206" spans="2:9" x14ac:dyDescent="0.4">
      <c r="B206" s="130" t="s">
        <v>430</v>
      </c>
      <c r="C206" s="155"/>
      <c r="D206" s="135"/>
      <c r="E206" s="155"/>
      <c r="F206" s="135"/>
      <c r="G206" s="136"/>
      <c r="H206" s="135"/>
      <c r="I206" s="136"/>
    </row>
    <row r="207" spans="2:9" x14ac:dyDescent="0.4">
      <c r="B207" s="130" t="s">
        <v>431</v>
      </c>
      <c r="C207" s="155"/>
      <c r="D207" s="135"/>
      <c r="E207" s="155"/>
      <c r="F207" s="135"/>
      <c r="G207" s="136"/>
      <c r="H207" s="135"/>
      <c r="I207" s="136"/>
    </row>
    <row r="208" spans="2:9" x14ac:dyDescent="0.4">
      <c r="B208" s="130" t="s">
        <v>432</v>
      </c>
      <c r="C208" s="155"/>
      <c r="D208" s="135"/>
      <c r="E208" s="155"/>
      <c r="F208" s="135"/>
      <c r="G208" s="136"/>
      <c r="H208" s="135"/>
      <c r="I208" s="136"/>
    </row>
    <row r="209" spans="2:9" x14ac:dyDescent="0.4">
      <c r="B209" s="130" t="s">
        <v>433</v>
      </c>
      <c r="C209" s="155"/>
      <c r="D209" s="135"/>
      <c r="E209" s="155"/>
      <c r="F209" s="135"/>
      <c r="G209" s="136"/>
      <c r="H209" s="135"/>
      <c r="I209" s="136"/>
    </row>
    <row r="210" spans="2:9" x14ac:dyDescent="0.4">
      <c r="B210" s="130" t="s">
        <v>434</v>
      </c>
      <c r="C210" s="155"/>
      <c r="D210" s="135"/>
      <c r="E210" s="155"/>
      <c r="F210" s="135"/>
      <c r="G210" s="136"/>
      <c r="H210" s="135"/>
      <c r="I210" s="136"/>
    </row>
    <row r="211" spans="2:9" x14ac:dyDescent="0.4">
      <c r="B211" s="130" t="s">
        <v>435</v>
      </c>
      <c r="C211" s="155"/>
      <c r="D211" s="135"/>
      <c r="E211" s="155"/>
      <c r="F211" s="135"/>
      <c r="G211" s="136"/>
      <c r="H211" s="135"/>
      <c r="I211" s="136"/>
    </row>
    <row r="212" spans="2:9" x14ac:dyDescent="0.4">
      <c r="B212" s="130" t="s">
        <v>436</v>
      </c>
      <c r="C212" s="155"/>
      <c r="D212" s="135"/>
      <c r="E212" s="155"/>
      <c r="F212" s="135"/>
      <c r="G212" s="136"/>
      <c r="H212" s="135"/>
      <c r="I212" s="136"/>
    </row>
    <row r="213" spans="2:9" x14ac:dyDescent="0.4">
      <c r="B213" s="130" t="s">
        <v>437</v>
      </c>
      <c r="C213" s="155"/>
      <c r="D213" s="135"/>
      <c r="E213" s="155"/>
      <c r="F213" s="135"/>
      <c r="G213" s="136"/>
      <c r="H213" s="135"/>
      <c r="I213" s="136"/>
    </row>
    <row r="214" spans="2:9" x14ac:dyDescent="0.4">
      <c r="B214" s="130" t="s">
        <v>438</v>
      </c>
      <c r="C214" s="155"/>
      <c r="D214" s="135"/>
      <c r="E214" s="155"/>
      <c r="F214" s="135"/>
      <c r="G214" s="136"/>
      <c r="H214" s="135"/>
      <c r="I214" s="136"/>
    </row>
    <row r="215" spans="2:9" x14ac:dyDescent="0.4">
      <c r="B215" s="130" t="s">
        <v>439</v>
      </c>
      <c r="C215" s="155"/>
      <c r="D215" s="135"/>
      <c r="E215" s="155"/>
      <c r="F215" s="135"/>
      <c r="G215" s="136"/>
      <c r="H215" s="135"/>
      <c r="I215" s="136"/>
    </row>
    <row r="216" spans="2:9" x14ac:dyDescent="0.4">
      <c r="B216" s="130" t="s">
        <v>440</v>
      </c>
      <c r="C216" s="155"/>
      <c r="D216" s="135"/>
      <c r="E216" s="155"/>
      <c r="F216" s="135"/>
      <c r="G216" s="136"/>
      <c r="H216" s="135"/>
      <c r="I216" s="136"/>
    </row>
    <row r="217" spans="2:9" x14ac:dyDescent="0.4">
      <c r="B217" s="130" t="s">
        <v>441</v>
      </c>
      <c r="C217" s="155"/>
      <c r="D217" s="135"/>
      <c r="E217" s="155"/>
      <c r="F217" s="135"/>
      <c r="G217" s="136"/>
      <c r="H217" s="135"/>
      <c r="I217" s="136"/>
    </row>
    <row r="218" spans="2:9" x14ac:dyDescent="0.4">
      <c r="B218" s="130" t="s">
        <v>442</v>
      </c>
      <c r="C218" s="155"/>
      <c r="D218" s="135"/>
      <c r="E218" s="155"/>
      <c r="F218" s="135"/>
      <c r="G218" s="136"/>
      <c r="H218" s="135"/>
      <c r="I218" s="136"/>
    </row>
    <row r="219" spans="2:9" x14ac:dyDescent="0.4">
      <c r="B219" s="130" t="s">
        <v>443</v>
      </c>
      <c r="C219" s="155"/>
      <c r="D219" s="135"/>
      <c r="E219" s="155"/>
      <c r="F219" s="135"/>
      <c r="G219" s="136"/>
      <c r="H219" s="135"/>
      <c r="I219" s="136"/>
    </row>
    <row r="220" spans="2:9" x14ac:dyDescent="0.4">
      <c r="B220" s="130" t="s">
        <v>444</v>
      </c>
      <c r="C220" s="155"/>
      <c r="D220" s="135"/>
      <c r="E220" s="155"/>
      <c r="F220" s="135"/>
      <c r="G220" s="136"/>
      <c r="H220" s="135"/>
      <c r="I220" s="136"/>
    </row>
    <row r="221" spans="2:9" x14ac:dyDescent="0.4">
      <c r="B221" s="130" t="s">
        <v>445</v>
      </c>
      <c r="C221" s="155"/>
      <c r="D221" s="135"/>
      <c r="E221" s="155"/>
      <c r="F221" s="135"/>
      <c r="G221" s="136"/>
      <c r="H221" s="135"/>
      <c r="I221" s="136"/>
    </row>
    <row r="222" spans="2:9" x14ac:dyDescent="0.4">
      <c r="B222" s="130" t="s">
        <v>446</v>
      </c>
      <c r="C222" s="155"/>
      <c r="D222" s="135"/>
      <c r="E222" s="155"/>
      <c r="F222" s="135"/>
      <c r="G222" s="136"/>
      <c r="H222" s="135"/>
      <c r="I222" s="136"/>
    </row>
    <row r="223" spans="2:9" x14ac:dyDescent="0.4">
      <c r="B223" s="130" t="s">
        <v>447</v>
      </c>
      <c r="C223" s="155"/>
      <c r="D223" s="135"/>
      <c r="E223" s="155"/>
      <c r="F223" s="135"/>
      <c r="G223" s="136"/>
      <c r="H223" s="135"/>
      <c r="I223" s="136"/>
    </row>
    <row r="224" spans="2:9" x14ac:dyDescent="0.4">
      <c r="B224" s="130" t="s">
        <v>448</v>
      </c>
      <c r="C224" s="155"/>
      <c r="D224" s="135"/>
      <c r="E224" s="155"/>
      <c r="F224" s="135"/>
      <c r="G224" s="136"/>
      <c r="H224" s="135"/>
      <c r="I224" s="136"/>
    </row>
    <row r="225" spans="2:9" x14ac:dyDescent="0.4">
      <c r="B225" s="130" t="s">
        <v>449</v>
      </c>
      <c r="C225" s="155"/>
      <c r="D225" s="135"/>
      <c r="E225" s="155"/>
      <c r="F225" s="135"/>
      <c r="G225" s="136"/>
      <c r="H225" s="135"/>
      <c r="I225" s="136"/>
    </row>
    <row r="226" spans="2:9" x14ac:dyDescent="0.4">
      <c r="B226" s="130" t="s">
        <v>450</v>
      </c>
      <c r="C226" s="155"/>
      <c r="D226" s="135"/>
      <c r="E226" s="155"/>
      <c r="F226" s="135"/>
      <c r="G226" s="136"/>
      <c r="H226" s="135"/>
      <c r="I226" s="136"/>
    </row>
    <row r="227" spans="2:9" x14ac:dyDescent="0.4">
      <c r="B227" s="130" t="s">
        <v>451</v>
      </c>
      <c r="C227" s="155"/>
      <c r="D227" s="135"/>
      <c r="E227" s="155"/>
      <c r="F227" s="135"/>
      <c r="G227" s="136"/>
      <c r="H227" s="135"/>
      <c r="I227" s="136"/>
    </row>
    <row r="228" spans="2:9" x14ac:dyDescent="0.4">
      <c r="B228" s="130" t="s">
        <v>452</v>
      </c>
      <c r="C228" s="155"/>
      <c r="D228" s="135"/>
      <c r="E228" s="155"/>
      <c r="F228" s="135"/>
      <c r="G228" s="136"/>
      <c r="H228" s="135"/>
      <c r="I228" s="136"/>
    </row>
    <row r="229" spans="2:9" x14ac:dyDescent="0.4">
      <c r="B229" s="130" t="s">
        <v>453</v>
      </c>
      <c r="C229" s="155"/>
      <c r="D229" s="135"/>
      <c r="E229" s="155"/>
      <c r="F229" s="135"/>
      <c r="G229" s="136"/>
      <c r="H229" s="135"/>
      <c r="I229" s="136"/>
    </row>
    <row r="230" spans="2:9" x14ac:dyDescent="0.4">
      <c r="B230" s="130" t="s">
        <v>454</v>
      </c>
      <c r="C230" s="155"/>
      <c r="D230" s="135"/>
      <c r="E230" s="155"/>
      <c r="F230" s="135"/>
      <c r="G230" s="136"/>
      <c r="H230" s="135"/>
      <c r="I230" s="136"/>
    </row>
    <row r="231" spans="2:9" x14ac:dyDescent="0.4">
      <c r="B231" s="130" t="s">
        <v>455</v>
      </c>
      <c r="C231" s="155"/>
      <c r="D231" s="135"/>
      <c r="E231" s="155"/>
      <c r="F231" s="135"/>
      <c r="G231" s="136"/>
      <c r="H231" s="135"/>
      <c r="I231" s="136"/>
    </row>
    <row r="232" spans="2:9" x14ac:dyDescent="0.4">
      <c r="B232" s="130" t="s">
        <v>456</v>
      </c>
      <c r="C232" s="155"/>
      <c r="D232" s="135"/>
      <c r="E232" s="155"/>
      <c r="F232" s="135"/>
      <c r="G232" s="136"/>
      <c r="H232" s="135"/>
      <c r="I232" s="136"/>
    </row>
    <row r="233" spans="2:9" x14ac:dyDescent="0.4">
      <c r="B233" s="130" t="s">
        <v>457</v>
      </c>
      <c r="C233" s="155"/>
      <c r="D233" s="135"/>
      <c r="E233" s="155"/>
      <c r="F233" s="135"/>
      <c r="G233" s="136"/>
      <c r="H233" s="135"/>
      <c r="I233" s="136"/>
    </row>
    <row r="234" spans="2:9" x14ac:dyDescent="0.4">
      <c r="B234" s="130" t="s">
        <v>458</v>
      </c>
      <c r="C234" s="155"/>
      <c r="D234" s="135"/>
      <c r="E234" s="155"/>
      <c r="F234" s="135"/>
      <c r="G234" s="136"/>
      <c r="H234" s="135"/>
      <c r="I234" s="136"/>
    </row>
    <row r="235" spans="2:9" x14ac:dyDescent="0.4">
      <c r="B235" s="130" t="s">
        <v>459</v>
      </c>
      <c r="C235" s="155"/>
      <c r="D235" s="135"/>
      <c r="E235" s="155"/>
      <c r="F235" s="135"/>
      <c r="G235" s="136"/>
      <c r="H235" s="135"/>
      <c r="I235" s="136"/>
    </row>
    <row r="236" spans="2:9" x14ac:dyDescent="0.4">
      <c r="B236" s="130" t="s">
        <v>460</v>
      </c>
      <c r="C236" s="155"/>
      <c r="D236" s="135"/>
      <c r="E236" s="155"/>
      <c r="F236" s="135"/>
      <c r="G236" s="136"/>
      <c r="H236" s="135"/>
      <c r="I236" s="136"/>
    </row>
    <row r="237" spans="2:9" x14ac:dyDescent="0.4">
      <c r="B237" s="130" t="s">
        <v>461</v>
      </c>
      <c r="C237" s="155"/>
      <c r="D237" s="135"/>
      <c r="E237" s="155"/>
      <c r="F237" s="135"/>
      <c r="G237" s="136"/>
      <c r="H237" s="135"/>
      <c r="I237" s="136"/>
    </row>
    <row r="238" spans="2:9" x14ac:dyDescent="0.4">
      <c r="B238" s="130" t="s">
        <v>462</v>
      </c>
      <c r="C238" s="155"/>
      <c r="D238" s="135"/>
      <c r="E238" s="155"/>
      <c r="F238" s="135"/>
      <c r="G238" s="136"/>
      <c r="H238" s="135"/>
      <c r="I238" s="136"/>
    </row>
    <row r="239" spans="2:9" x14ac:dyDescent="0.4">
      <c r="B239" s="130" t="s">
        <v>463</v>
      </c>
      <c r="C239" s="155"/>
      <c r="D239" s="135"/>
      <c r="E239" s="155"/>
      <c r="F239" s="135"/>
      <c r="G239" s="136"/>
      <c r="H239" s="135"/>
      <c r="I239" s="136"/>
    </row>
    <row r="240" spans="2:9" x14ac:dyDescent="0.4">
      <c r="B240" s="130" t="s">
        <v>464</v>
      </c>
      <c r="C240" s="155"/>
      <c r="D240" s="135"/>
      <c r="E240" s="155"/>
      <c r="F240" s="135"/>
      <c r="G240" s="136"/>
      <c r="H240" s="135"/>
      <c r="I240" s="136"/>
    </row>
    <row r="241" spans="2:9" x14ac:dyDescent="0.4">
      <c r="B241" s="130" t="s">
        <v>465</v>
      </c>
      <c r="C241" s="155"/>
      <c r="D241" s="135"/>
      <c r="E241" s="155"/>
      <c r="F241" s="135"/>
      <c r="G241" s="136"/>
      <c r="H241" s="135"/>
      <c r="I241" s="136"/>
    </row>
    <row r="242" spans="2:9" x14ac:dyDescent="0.4">
      <c r="B242" s="130" t="s">
        <v>466</v>
      </c>
      <c r="C242" s="155"/>
      <c r="D242" s="135"/>
      <c r="E242" s="155"/>
      <c r="F242" s="135"/>
      <c r="G242" s="136"/>
      <c r="H242" s="135"/>
      <c r="I242" s="136"/>
    </row>
    <row r="243" spans="2:9" x14ac:dyDescent="0.4">
      <c r="B243" s="130" t="s">
        <v>467</v>
      </c>
      <c r="C243" s="155"/>
      <c r="D243" s="135"/>
      <c r="E243" s="155"/>
      <c r="F243" s="135"/>
      <c r="G243" s="136"/>
      <c r="H243" s="135"/>
      <c r="I243" s="136"/>
    </row>
    <row r="244" spans="2:9" x14ac:dyDescent="0.4">
      <c r="B244" s="130" t="s">
        <v>468</v>
      </c>
      <c r="C244" s="155"/>
      <c r="D244" s="135"/>
      <c r="E244" s="155"/>
      <c r="F244" s="135"/>
      <c r="G244" s="136"/>
      <c r="H244" s="135"/>
      <c r="I244" s="136"/>
    </row>
    <row r="245" spans="2:9" x14ac:dyDescent="0.4">
      <c r="B245" s="130" t="s">
        <v>469</v>
      </c>
      <c r="C245" s="155"/>
      <c r="D245" s="135"/>
      <c r="E245" s="155"/>
      <c r="F245" s="135"/>
      <c r="G245" s="136"/>
      <c r="H245" s="135"/>
      <c r="I245" s="136"/>
    </row>
    <row r="246" spans="2:9" x14ac:dyDescent="0.4">
      <c r="B246" s="130" t="s">
        <v>470</v>
      </c>
      <c r="C246" s="155"/>
      <c r="D246" s="135"/>
      <c r="E246" s="155"/>
      <c r="F246" s="135"/>
      <c r="G246" s="136"/>
      <c r="H246" s="135"/>
      <c r="I246" s="136"/>
    </row>
    <row r="247" spans="2:9" x14ac:dyDescent="0.4">
      <c r="B247" s="130" t="s">
        <v>471</v>
      </c>
      <c r="C247" s="155"/>
      <c r="D247" s="135"/>
      <c r="E247" s="155"/>
      <c r="F247" s="135"/>
      <c r="G247" s="136"/>
      <c r="H247" s="135"/>
      <c r="I247" s="136"/>
    </row>
    <row r="248" spans="2:9" x14ac:dyDescent="0.4">
      <c r="B248" s="130" t="s">
        <v>472</v>
      </c>
      <c r="C248" s="155"/>
      <c r="D248" s="135"/>
      <c r="E248" s="155"/>
      <c r="F248" s="135"/>
      <c r="G248" s="136"/>
      <c r="H248" s="135"/>
      <c r="I248" s="136"/>
    </row>
    <row r="249" spans="2:9" x14ac:dyDescent="0.4">
      <c r="B249" s="130" t="s">
        <v>473</v>
      </c>
      <c r="C249" s="155"/>
      <c r="D249" s="135"/>
      <c r="E249" s="155"/>
      <c r="F249" s="135"/>
      <c r="G249" s="136"/>
      <c r="H249" s="135"/>
      <c r="I249" s="136"/>
    </row>
    <row r="250" spans="2:9" x14ac:dyDescent="0.4">
      <c r="B250" s="130" t="s">
        <v>474</v>
      </c>
      <c r="C250" s="155"/>
      <c r="D250" s="135"/>
      <c r="E250" s="155"/>
      <c r="F250" s="135"/>
      <c r="G250" s="136"/>
      <c r="H250" s="135"/>
      <c r="I250" s="136"/>
    </row>
    <row r="251" spans="2:9" x14ac:dyDescent="0.4">
      <c r="B251" s="130" t="s">
        <v>475</v>
      </c>
      <c r="C251" s="155"/>
      <c r="D251" s="135"/>
      <c r="E251" s="155"/>
      <c r="F251" s="135"/>
      <c r="G251" s="136"/>
      <c r="H251" s="135"/>
      <c r="I251" s="136"/>
    </row>
    <row r="252" spans="2:9" x14ac:dyDescent="0.4">
      <c r="B252" s="130" t="s">
        <v>476</v>
      </c>
      <c r="C252" s="155"/>
      <c r="D252" s="135"/>
      <c r="E252" s="155"/>
      <c r="F252" s="135"/>
      <c r="G252" s="136"/>
      <c r="H252" s="135"/>
      <c r="I252" s="136"/>
    </row>
    <row r="253" spans="2:9" x14ac:dyDescent="0.4">
      <c r="B253" s="130" t="s">
        <v>477</v>
      </c>
      <c r="C253" s="155"/>
      <c r="D253" s="135"/>
      <c r="E253" s="155"/>
      <c r="F253" s="135"/>
      <c r="G253" s="136"/>
      <c r="H253" s="135"/>
      <c r="I253" s="136"/>
    </row>
    <row r="254" spans="2:9" x14ac:dyDescent="0.4">
      <c r="B254" s="130" t="s">
        <v>478</v>
      </c>
      <c r="C254" s="155"/>
      <c r="D254" s="135"/>
      <c r="E254" s="155"/>
      <c r="F254" s="135"/>
      <c r="G254" s="136"/>
      <c r="H254" s="135"/>
      <c r="I254" s="136"/>
    </row>
    <row r="255" spans="2:9" x14ac:dyDescent="0.4">
      <c r="B255" s="130" t="s">
        <v>479</v>
      </c>
      <c r="C255" s="155"/>
      <c r="D255" s="135"/>
      <c r="E255" s="155"/>
      <c r="F255" s="135"/>
      <c r="G255" s="136"/>
      <c r="H255" s="135"/>
      <c r="I255" s="136"/>
    </row>
    <row r="256" spans="2:9" x14ac:dyDescent="0.4">
      <c r="B256" s="130" t="s">
        <v>480</v>
      </c>
      <c r="C256" s="155"/>
      <c r="D256" s="135"/>
      <c r="E256" s="155"/>
      <c r="F256" s="135"/>
      <c r="G256" s="136"/>
      <c r="H256" s="135"/>
      <c r="I256" s="136"/>
    </row>
    <row r="257" spans="2:9" x14ac:dyDescent="0.4">
      <c r="B257" s="130" t="s">
        <v>481</v>
      </c>
      <c r="C257" s="155"/>
      <c r="D257" s="135"/>
      <c r="E257" s="155"/>
      <c r="F257" s="135"/>
      <c r="G257" s="136"/>
      <c r="H257" s="135"/>
      <c r="I257" s="136"/>
    </row>
    <row r="258" spans="2:9" x14ac:dyDescent="0.4">
      <c r="B258" s="130" t="s">
        <v>482</v>
      </c>
      <c r="C258" s="155"/>
      <c r="D258" s="135"/>
      <c r="E258" s="155"/>
      <c r="F258" s="135"/>
      <c r="G258" s="136"/>
      <c r="H258" s="135"/>
      <c r="I258" s="136"/>
    </row>
    <row r="259" spans="2:9" x14ac:dyDescent="0.4">
      <c r="B259" s="130" t="s">
        <v>483</v>
      </c>
      <c r="C259" s="155"/>
      <c r="D259" s="135"/>
      <c r="E259" s="155"/>
      <c r="F259" s="135"/>
      <c r="G259" s="136"/>
      <c r="H259" s="135"/>
      <c r="I259" s="136"/>
    </row>
    <row r="260" spans="2:9" x14ac:dyDescent="0.4">
      <c r="B260" s="130" t="s">
        <v>484</v>
      </c>
      <c r="C260" s="155"/>
      <c r="D260" s="135"/>
      <c r="E260" s="155"/>
      <c r="F260" s="135"/>
      <c r="G260" s="136"/>
      <c r="H260" s="135"/>
      <c r="I260" s="136"/>
    </row>
    <row r="261" spans="2:9" x14ac:dyDescent="0.4">
      <c r="B261" s="130" t="s">
        <v>485</v>
      </c>
      <c r="C261" s="155"/>
      <c r="D261" s="135"/>
      <c r="E261" s="155"/>
      <c r="F261" s="135"/>
      <c r="G261" s="136"/>
      <c r="H261" s="135"/>
      <c r="I261" s="136"/>
    </row>
    <row r="262" spans="2:9" x14ac:dyDescent="0.4">
      <c r="B262" s="130" t="s">
        <v>486</v>
      </c>
      <c r="C262" s="155"/>
      <c r="D262" s="135"/>
      <c r="E262" s="155"/>
      <c r="F262" s="135"/>
      <c r="G262" s="136"/>
      <c r="H262" s="135"/>
      <c r="I262" s="136"/>
    </row>
    <row r="263" spans="2:9" x14ac:dyDescent="0.4">
      <c r="B263" s="130" t="s">
        <v>487</v>
      </c>
      <c r="C263" s="155"/>
      <c r="D263" s="135"/>
      <c r="E263" s="155"/>
      <c r="F263" s="135"/>
      <c r="G263" s="136"/>
      <c r="H263" s="135"/>
      <c r="I263" s="136"/>
    </row>
    <row r="264" spans="2:9" x14ac:dyDescent="0.4">
      <c r="B264" s="130" t="s">
        <v>488</v>
      </c>
      <c r="C264" s="155"/>
      <c r="D264" s="135"/>
      <c r="E264" s="155"/>
      <c r="F264" s="135"/>
      <c r="G264" s="136"/>
      <c r="H264" s="135"/>
      <c r="I264" s="136"/>
    </row>
    <row r="265" spans="2:9" x14ac:dyDescent="0.4">
      <c r="B265" s="130" t="s">
        <v>489</v>
      </c>
      <c r="C265" s="155"/>
      <c r="D265" s="135"/>
      <c r="E265" s="155"/>
      <c r="F265" s="135"/>
      <c r="G265" s="136"/>
      <c r="H265" s="135"/>
      <c r="I265" s="136"/>
    </row>
    <row r="266" spans="2:9" x14ac:dyDescent="0.4">
      <c r="B266" s="130" t="s">
        <v>490</v>
      </c>
      <c r="C266" s="155"/>
      <c r="D266" s="135"/>
      <c r="E266" s="155"/>
      <c r="F266" s="135"/>
      <c r="G266" s="136"/>
      <c r="H266" s="135"/>
      <c r="I266" s="136"/>
    </row>
    <row r="267" spans="2:9" x14ac:dyDescent="0.4">
      <c r="B267" s="130" t="s">
        <v>491</v>
      </c>
      <c r="C267" s="155"/>
      <c r="D267" s="135"/>
      <c r="E267" s="155"/>
      <c r="F267" s="135"/>
      <c r="G267" s="136"/>
      <c r="H267" s="135"/>
      <c r="I267" s="136"/>
    </row>
    <row r="268" spans="2:9" x14ac:dyDescent="0.4">
      <c r="B268" s="130" t="s">
        <v>492</v>
      </c>
      <c r="C268" s="155"/>
      <c r="D268" s="135"/>
      <c r="E268" s="155"/>
      <c r="F268" s="135"/>
      <c r="G268" s="136"/>
      <c r="H268" s="135"/>
      <c r="I268" s="136"/>
    </row>
    <row r="269" spans="2:9" x14ac:dyDescent="0.4">
      <c r="B269" s="130" t="s">
        <v>493</v>
      </c>
      <c r="C269" s="155"/>
      <c r="D269" s="135"/>
      <c r="E269" s="155"/>
      <c r="F269" s="135"/>
      <c r="G269" s="136"/>
      <c r="H269" s="135"/>
      <c r="I269" s="136"/>
    </row>
    <row r="270" spans="2:9" x14ac:dyDescent="0.4">
      <c r="B270" s="130" t="s">
        <v>494</v>
      </c>
      <c r="C270" s="155"/>
      <c r="D270" s="135"/>
      <c r="E270" s="155"/>
      <c r="F270" s="135"/>
      <c r="G270" s="136"/>
      <c r="H270" s="135"/>
      <c r="I270" s="136"/>
    </row>
    <row r="271" spans="2:9" x14ac:dyDescent="0.4">
      <c r="B271" s="130" t="s">
        <v>495</v>
      </c>
      <c r="C271" s="155"/>
      <c r="D271" s="135"/>
      <c r="E271" s="155"/>
      <c r="F271" s="135"/>
      <c r="G271" s="136"/>
      <c r="H271" s="135"/>
      <c r="I271" s="136"/>
    </row>
    <row r="272" spans="2:9" x14ac:dyDescent="0.4">
      <c r="B272" s="130" t="s">
        <v>496</v>
      </c>
      <c r="C272" s="155"/>
      <c r="D272" s="135"/>
      <c r="E272" s="155"/>
      <c r="F272" s="135"/>
      <c r="G272" s="136"/>
      <c r="H272" s="135"/>
      <c r="I272" s="136"/>
    </row>
    <row r="273" spans="2:9" x14ac:dyDescent="0.4">
      <c r="B273" s="130" t="s">
        <v>497</v>
      </c>
      <c r="C273" s="155"/>
      <c r="D273" s="135"/>
      <c r="E273" s="155"/>
      <c r="F273" s="135"/>
      <c r="G273" s="136"/>
      <c r="H273" s="135"/>
      <c r="I273" s="136"/>
    </row>
    <row r="274" spans="2:9" x14ac:dyDescent="0.4">
      <c r="B274" s="130" t="s">
        <v>498</v>
      </c>
      <c r="C274" s="155"/>
      <c r="D274" s="135"/>
      <c r="E274" s="155"/>
      <c r="F274" s="135"/>
      <c r="G274" s="136"/>
      <c r="H274" s="135"/>
      <c r="I274" s="136"/>
    </row>
    <row r="275" spans="2:9" x14ac:dyDescent="0.4">
      <c r="B275" s="130" t="s">
        <v>499</v>
      </c>
      <c r="C275" s="155"/>
      <c r="D275" s="135"/>
      <c r="E275" s="155"/>
      <c r="F275" s="135"/>
      <c r="G275" s="136"/>
      <c r="H275" s="135"/>
      <c r="I275" s="136"/>
    </row>
    <row r="276" spans="2:9" x14ac:dyDescent="0.4">
      <c r="B276" s="130" t="s">
        <v>500</v>
      </c>
      <c r="C276" s="155"/>
      <c r="D276" s="135"/>
      <c r="E276" s="155"/>
      <c r="F276" s="135"/>
      <c r="G276" s="136"/>
      <c r="H276" s="135"/>
      <c r="I276" s="136"/>
    </row>
    <row r="277" spans="2:9" x14ac:dyDescent="0.4">
      <c r="B277" s="130" t="s">
        <v>501</v>
      </c>
      <c r="C277" s="155"/>
      <c r="D277" s="135"/>
      <c r="E277" s="155"/>
      <c r="F277" s="135"/>
      <c r="G277" s="136"/>
      <c r="H277" s="135"/>
      <c r="I277" s="136"/>
    </row>
    <row r="278" spans="2:9" x14ac:dyDescent="0.4">
      <c r="B278" s="130" t="s">
        <v>502</v>
      </c>
      <c r="C278" s="155"/>
      <c r="D278" s="135"/>
      <c r="E278" s="155"/>
      <c r="F278" s="135"/>
      <c r="G278" s="136"/>
      <c r="H278" s="135"/>
      <c r="I278" s="136"/>
    </row>
    <row r="279" spans="2:9" x14ac:dyDescent="0.4">
      <c r="B279" s="130" t="s">
        <v>503</v>
      </c>
      <c r="C279" s="155"/>
      <c r="D279" s="135"/>
      <c r="E279" s="155"/>
      <c r="F279" s="135"/>
      <c r="G279" s="136"/>
      <c r="H279" s="135"/>
      <c r="I279" s="136"/>
    </row>
    <row r="280" spans="2:9" x14ac:dyDescent="0.4">
      <c r="B280" s="130" t="s">
        <v>504</v>
      </c>
      <c r="C280" s="155"/>
      <c r="D280" s="135"/>
      <c r="E280" s="155"/>
      <c r="F280" s="135"/>
      <c r="G280" s="136"/>
      <c r="H280" s="135"/>
      <c r="I280" s="136"/>
    </row>
    <row r="281" spans="2:9" x14ac:dyDescent="0.4">
      <c r="B281" s="130" t="s">
        <v>505</v>
      </c>
      <c r="C281" s="155"/>
      <c r="D281" s="135"/>
      <c r="E281" s="155"/>
      <c r="F281" s="135"/>
      <c r="G281" s="136"/>
      <c r="H281" s="135"/>
      <c r="I281" s="136"/>
    </row>
    <row r="282" spans="2:9" x14ac:dyDescent="0.4">
      <c r="B282" s="130" t="s">
        <v>506</v>
      </c>
      <c r="C282" s="155"/>
      <c r="D282" s="135"/>
      <c r="E282" s="155"/>
      <c r="F282" s="135"/>
      <c r="G282" s="136"/>
      <c r="H282" s="135"/>
      <c r="I282" s="136"/>
    </row>
    <row r="283" spans="2:9" x14ac:dyDescent="0.4">
      <c r="B283" s="130" t="s">
        <v>507</v>
      </c>
      <c r="C283" s="155"/>
      <c r="D283" s="135"/>
      <c r="E283" s="155"/>
      <c r="F283" s="135"/>
      <c r="G283" s="136"/>
      <c r="H283" s="135"/>
      <c r="I283" s="136"/>
    </row>
    <row r="284" spans="2:9" x14ac:dyDescent="0.4">
      <c r="B284" s="130" t="s">
        <v>508</v>
      </c>
      <c r="C284" s="155"/>
      <c r="D284" s="135"/>
      <c r="E284" s="155"/>
      <c r="F284" s="135"/>
      <c r="G284" s="136"/>
      <c r="H284" s="135"/>
      <c r="I284" s="136"/>
    </row>
    <row r="285" spans="2:9" x14ac:dyDescent="0.4">
      <c r="B285" s="130" t="s">
        <v>509</v>
      </c>
      <c r="C285" s="155"/>
      <c r="D285" s="135"/>
      <c r="E285" s="155"/>
      <c r="F285" s="135"/>
      <c r="G285" s="136"/>
      <c r="H285" s="135"/>
      <c r="I285" s="136"/>
    </row>
    <row r="286" spans="2:9" x14ac:dyDescent="0.4">
      <c r="B286" s="130" t="s">
        <v>510</v>
      </c>
      <c r="C286" s="155"/>
      <c r="D286" s="135"/>
      <c r="E286" s="155"/>
      <c r="F286" s="135"/>
      <c r="G286" s="136"/>
      <c r="H286" s="135"/>
      <c r="I286" s="136"/>
    </row>
    <row r="287" spans="2:9" x14ac:dyDescent="0.4">
      <c r="B287" s="130" t="s">
        <v>511</v>
      </c>
      <c r="C287" s="155"/>
      <c r="D287" s="135"/>
      <c r="E287" s="155"/>
      <c r="F287" s="135"/>
      <c r="G287" s="136"/>
      <c r="H287" s="135"/>
      <c r="I287" s="136"/>
    </row>
    <row r="288" spans="2:9" x14ac:dyDescent="0.4">
      <c r="B288" s="130" t="s">
        <v>512</v>
      </c>
      <c r="C288" s="155"/>
      <c r="D288" s="135"/>
      <c r="E288" s="155"/>
      <c r="F288" s="135"/>
      <c r="G288" s="136"/>
      <c r="H288" s="135"/>
      <c r="I288" s="136"/>
    </row>
    <row r="289" spans="2:9" x14ac:dyDescent="0.4">
      <c r="B289" s="130" t="s">
        <v>513</v>
      </c>
      <c r="C289" s="155"/>
      <c r="D289" s="135"/>
      <c r="E289" s="155"/>
      <c r="F289" s="135"/>
      <c r="G289" s="136"/>
      <c r="H289" s="135"/>
      <c r="I289" s="136"/>
    </row>
    <row r="290" spans="2:9" x14ac:dyDescent="0.4">
      <c r="B290" s="130" t="s">
        <v>514</v>
      </c>
      <c r="C290" s="155"/>
      <c r="D290" s="135"/>
      <c r="E290" s="155"/>
      <c r="F290" s="135"/>
      <c r="G290" s="136"/>
      <c r="H290" s="135"/>
      <c r="I290" s="136"/>
    </row>
    <row r="291" spans="2:9" x14ac:dyDescent="0.4">
      <c r="B291" s="130" t="s">
        <v>515</v>
      </c>
      <c r="C291" s="155"/>
      <c r="D291" s="135"/>
      <c r="E291" s="155"/>
      <c r="F291" s="135"/>
      <c r="G291" s="136"/>
      <c r="H291" s="135"/>
      <c r="I291" s="136"/>
    </row>
    <row r="292" spans="2:9" x14ac:dyDescent="0.4">
      <c r="B292" s="130" t="s">
        <v>516</v>
      </c>
      <c r="C292" s="155"/>
      <c r="D292" s="135"/>
      <c r="E292" s="155"/>
      <c r="F292" s="135"/>
      <c r="G292" s="136"/>
      <c r="H292" s="135"/>
      <c r="I292" s="136"/>
    </row>
    <row r="293" spans="2:9" x14ac:dyDescent="0.4">
      <c r="B293" s="130" t="s">
        <v>517</v>
      </c>
      <c r="C293" s="155"/>
      <c r="D293" s="135"/>
      <c r="E293" s="155"/>
      <c r="F293" s="135"/>
      <c r="G293" s="136"/>
      <c r="H293" s="135"/>
      <c r="I293" s="136"/>
    </row>
    <row r="294" spans="2:9" x14ac:dyDescent="0.4">
      <c r="B294" s="130" t="s">
        <v>518</v>
      </c>
      <c r="C294" s="155"/>
      <c r="D294" s="135"/>
      <c r="E294" s="155"/>
      <c r="F294" s="135"/>
      <c r="G294" s="136"/>
      <c r="H294" s="135"/>
      <c r="I294" s="136"/>
    </row>
    <row r="295" spans="2:9" x14ac:dyDescent="0.4">
      <c r="B295" s="130" t="s">
        <v>519</v>
      </c>
      <c r="C295" s="155"/>
      <c r="D295" s="135"/>
      <c r="E295" s="155"/>
      <c r="F295" s="135"/>
      <c r="G295" s="136"/>
      <c r="H295" s="135"/>
      <c r="I295" s="136"/>
    </row>
    <row r="296" spans="2:9" x14ac:dyDescent="0.4">
      <c r="B296" s="130" t="s">
        <v>520</v>
      </c>
      <c r="C296" s="155"/>
      <c r="D296" s="135"/>
      <c r="E296" s="155"/>
      <c r="F296" s="135"/>
      <c r="G296" s="136"/>
      <c r="H296" s="135"/>
      <c r="I296" s="136"/>
    </row>
    <row r="297" spans="2:9" x14ac:dyDescent="0.4">
      <c r="B297" s="130" t="s">
        <v>521</v>
      </c>
      <c r="C297" s="155"/>
      <c r="D297" s="135"/>
      <c r="E297" s="155"/>
      <c r="F297" s="135"/>
      <c r="G297" s="136"/>
      <c r="H297" s="135"/>
      <c r="I297" s="136"/>
    </row>
    <row r="298" spans="2:9" x14ac:dyDescent="0.4">
      <c r="B298" s="130" t="s">
        <v>522</v>
      </c>
      <c r="C298" s="155"/>
      <c r="D298" s="135"/>
      <c r="E298" s="155"/>
      <c r="F298" s="135"/>
      <c r="G298" s="136"/>
      <c r="H298" s="135"/>
      <c r="I298" s="136"/>
    </row>
    <row r="299" spans="2:9" x14ac:dyDescent="0.4">
      <c r="B299" s="130" t="s">
        <v>523</v>
      </c>
      <c r="C299" s="155"/>
      <c r="D299" s="135"/>
      <c r="E299" s="155"/>
      <c r="F299" s="135"/>
      <c r="G299" s="136"/>
      <c r="H299" s="135"/>
      <c r="I299" s="136"/>
    </row>
    <row r="300" spans="2:9" x14ac:dyDescent="0.4">
      <c r="B300" s="130" t="s">
        <v>524</v>
      </c>
      <c r="C300" s="155"/>
      <c r="D300" s="135"/>
      <c r="E300" s="155"/>
      <c r="F300" s="135"/>
      <c r="G300" s="136"/>
      <c r="H300" s="135"/>
      <c r="I300" s="136"/>
    </row>
    <row r="301" spans="2:9" x14ac:dyDescent="0.4">
      <c r="B301" s="130" t="s">
        <v>525</v>
      </c>
      <c r="C301" s="155"/>
      <c r="D301" s="135"/>
      <c r="E301" s="155"/>
      <c r="F301" s="135"/>
      <c r="G301" s="136"/>
      <c r="H301" s="135"/>
      <c r="I301" s="136"/>
    </row>
    <row r="302" spans="2:9" x14ac:dyDescent="0.4">
      <c r="B302" s="130" t="s">
        <v>526</v>
      </c>
      <c r="C302" s="155"/>
      <c r="D302" s="135"/>
      <c r="E302" s="155"/>
      <c r="F302" s="135"/>
      <c r="G302" s="136"/>
      <c r="H302" s="135"/>
      <c r="I302" s="136"/>
    </row>
    <row r="303" spans="2:9" x14ac:dyDescent="0.4">
      <c r="B303" s="130" t="s">
        <v>527</v>
      </c>
      <c r="C303" s="155"/>
      <c r="D303" s="135"/>
      <c r="E303" s="155"/>
      <c r="F303" s="135"/>
      <c r="G303" s="136"/>
      <c r="H303" s="135"/>
      <c r="I303" s="136"/>
    </row>
    <row r="304" spans="2:9" x14ac:dyDescent="0.4">
      <c r="B304" s="130" t="s">
        <v>528</v>
      </c>
      <c r="C304" s="155"/>
      <c r="D304" s="135"/>
      <c r="E304" s="155"/>
      <c r="F304" s="135"/>
      <c r="G304" s="136"/>
      <c r="H304" s="135"/>
      <c r="I304" s="136"/>
    </row>
    <row r="305" spans="2:9" x14ac:dyDescent="0.4">
      <c r="B305" s="130" t="s">
        <v>529</v>
      </c>
      <c r="C305" s="155"/>
      <c r="D305" s="135"/>
      <c r="E305" s="155"/>
      <c r="F305" s="135"/>
      <c r="G305" s="136"/>
      <c r="H305" s="135"/>
      <c r="I305" s="136"/>
    </row>
    <row r="306" spans="2:9" x14ac:dyDescent="0.4">
      <c r="B306" s="130" t="s">
        <v>530</v>
      </c>
      <c r="C306" s="155"/>
      <c r="D306" s="135"/>
      <c r="E306" s="155"/>
      <c r="F306" s="135"/>
      <c r="G306" s="136"/>
      <c r="H306" s="135"/>
      <c r="I306" s="136"/>
    </row>
    <row r="307" spans="2:9" x14ac:dyDescent="0.4">
      <c r="B307" s="130" t="s">
        <v>531</v>
      </c>
      <c r="C307" s="155"/>
      <c r="D307" s="135"/>
      <c r="E307" s="155"/>
      <c r="F307" s="135"/>
      <c r="G307" s="136"/>
      <c r="H307" s="135"/>
      <c r="I307" s="136"/>
    </row>
    <row r="308" spans="2:9" x14ac:dyDescent="0.4">
      <c r="B308" s="130" t="s">
        <v>532</v>
      </c>
      <c r="C308" s="155"/>
      <c r="D308" s="135"/>
      <c r="E308" s="155"/>
      <c r="F308" s="135"/>
      <c r="G308" s="136"/>
      <c r="H308" s="135"/>
      <c r="I308" s="136"/>
    </row>
    <row r="309" spans="2:9" x14ac:dyDescent="0.4">
      <c r="B309" s="130" t="s">
        <v>533</v>
      </c>
      <c r="C309" s="155"/>
      <c r="D309" s="135"/>
      <c r="E309" s="155"/>
      <c r="F309" s="135"/>
      <c r="G309" s="136"/>
      <c r="H309" s="135"/>
      <c r="I309" s="136"/>
    </row>
    <row r="310" spans="2:9" x14ac:dyDescent="0.4">
      <c r="B310" s="130" t="s">
        <v>534</v>
      </c>
      <c r="C310" s="155"/>
      <c r="D310" s="135"/>
      <c r="E310" s="155"/>
      <c r="F310" s="135"/>
      <c r="G310" s="136"/>
      <c r="H310" s="135"/>
      <c r="I310" s="136"/>
    </row>
    <row r="311" spans="2:9" x14ac:dyDescent="0.4">
      <c r="B311" s="130" t="s">
        <v>535</v>
      </c>
      <c r="C311" s="155"/>
      <c r="D311" s="135"/>
      <c r="E311" s="155"/>
      <c r="F311" s="135"/>
      <c r="G311" s="136"/>
      <c r="H311" s="135"/>
      <c r="I311" s="136"/>
    </row>
    <row r="312" spans="2:9" x14ac:dyDescent="0.4">
      <c r="B312" s="130" t="s">
        <v>536</v>
      </c>
      <c r="C312" s="155"/>
      <c r="D312" s="135"/>
      <c r="E312" s="155"/>
      <c r="F312" s="135"/>
      <c r="G312" s="136"/>
      <c r="H312" s="135"/>
      <c r="I312" s="136"/>
    </row>
    <row r="313" spans="2:9" x14ac:dyDescent="0.4">
      <c r="B313" s="130" t="s">
        <v>537</v>
      </c>
      <c r="C313" s="155"/>
      <c r="D313" s="135"/>
      <c r="E313" s="155"/>
      <c r="F313" s="135"/>
      <c r="G313" s="136"/>
      <c r="H313" s="135"/>
      <c r="I313" s="136"/>
    </row>
    <row r="314" spans="2:9" x14ac:dyDescent="0.4">
      <c r="B314" s="130" t="s">
        <v>538</v>
      </c>
      <c r="C314" s="155"/>
      <c r="D314" s="135"/>
      <c r="E314" s="155"/>
      <c r="F314" s="135"/>
      <c r="G314" s="136"/>
      <c r="H314" s="135"/>
      <c r="I314" s="136"/>
    </row>
    <row r="315" spans="2:9" x14ac:dyDescent="0.4">
      <c r="B315" s="130" t="s">
        <v>539</v>
      </c>
      <c r="C315" s="155"/>
      <c r="D315" s="135"/>
      <c r="E315" s="155"/>
      <c r="F315" s="135"/>
      <c r="G315" s="136"/>
      <c r="H315" s="135"/>
      <c r="I315" s="136"/>
    </row>
    <row r="316" spans="2:9" x14ac:dyDescent="0.4">
      <c r="B316" s="130" t="s">
        <v>540</v>
      </c>
      <c r="C316" s="155"/>
      <c r="D316" s="135"/>
      <c r="E316" s="155"/>
      <c r="F316" s="135"/>
      <c r="G316" s="136"/>
      <c r="H316" s="135"/>
      <c r="I316" s="136"/>
    </row>
    <row r="317" spans="2:9" x14ac:dyDescent="0.4">
      <c r="B317" s="130" t="s">
        <v>541</v>
      </c>
      <c r="C317" s="155"/>
      <c r="D317" s="135"/>
      <c r="E317" s="155"/>
      <c r="F317" s="135"/>
      <c r="G317" s="136"/>
      <c r="H317" s="135"/>
      <c r="I317" s="136"/>
    </row>
    <row r="318" spans="2:9" x14ac:dyDescent="0.4">
      <c r="B318" s="130" t="s">
        <v>542</v>
      </c>
      <c r="C318" s="155"/>
      <c r="D318" s="135"/>
      <c r="E318" s="155"/>
      <c r="F318" s="135"/>
      <c r="G318" s="136"/>
      <c r="H318" s="135"/>
      <c r="I318" s="136"/>
    </row>
    <row r="319" spans="2:9" x14ac:dyDescent="0.4">
      <c r="B319" s="130" t="s">
        <v>543</v>
      </c>
      <c r="C319" s="155"/>
      <c r="D319" s="135"/>
      <c r="E319" s="155"/>
      <c r="F319" s="135"/>
      <c r="G319" s="136"/>
      <c r="H319" s="135"/>
      <c r="I319" s="136"/>
    </row>
    <row r="320" spans="2:9" x14ac:dyDescent="0.4">
      <c r="B320" s="130" t="s">
        <v>544</v>
      </c>
      <c r="C320" s="155"/>
      <c r="D320" s="135"/>
      <c r="E320" s="155"/>
      <c r="F320" s="135"/>
      <c r="G320" s="136"/>
      <c r="H320" s="135"/>
      <c r="I320" s="136"/>
    </row>
    <row r="321" spans="2:9" x14ac:dyDescent="0.4">
      <c r="B321" s="130" t="s">
        <v>545</v>
      </c>
      <c r="C321" s="155"/>
      <c r="D321" s="135"/>
      <c r="E321" s="155"/>
      <c r="F321" s="135"/>
      <c r="G321" s="136"/>
      <c r="H321" s="135"/>
      <c r="I321" s="136"/>
    </row>
    <row r="322" spans="2:9" x14ac:dyDescent="0.4">
      <c r="B322" s="130" t="s">
        <v>546</v>
      </c>
      <c r="C322" s="155"/>
      <c r="D322" s="135"/>
      <c r="E322" s="155"/>
      <c r="F322" s="135"/>
      <c r="G322" s="136"/>
      <c r="H322" s="135"/>
      <c r="I322" s="136"/>
    </row>
    <row r="323" spans="2:9" x14ac:dyDescent="0.4">
      <c r="B323" s="130" t="s">
        <v>547</v>
      </c>
      <c r="C323" s="155"/>
      <c r="D323" s="135"/>
      <c r="E323" s="155"/>
      <c r="F323" s="135"/>
      <c r="G323" s="136"/>
      <c r="H323" s="135"/>
      <c r="I323" s="136"/>
    </row>
    <row r="324" spans="2:9" x14ac:dyDescent="0.4">
      <c r="B324" s="130" t="s">
        <v>548</v>
      </c>
      <c r="C324" s="155"/>
      <c r="D324" s="135"/>
      <c r="E324" s="155"/>
      <c r="F324" s="135"/>
      <c r="G324" s="136"/>
      <c r="H324" s="135"/>
      <c r="I324" s="136"/>
    </row>
    <row r="325" spans="2:9" x14ac:dyDescent="0.4">
      <c r="B325" s="130" t="s">
        <v>549</v>
      </c>
      <c r="C325" s="155"/>
      <c r="D325" s="137"/>
      <c r="E325" s="155"/>
      <c r="F325" s="137"/>
      <c r="G325" s="136"/>
      <c r="H325" s="137"/>
      <c r="I325" s="136"/>
    </row>
    <row r="326" spans="2:9" x14ac:dyDescent="0.4">
      <c r="B326" s="130" t="s">
        <v>550</v>
      </c>
      <c r="C326" s="155"/>
      <c r="D326" s="137"/>
      <c r="E326" s="155"/>
      <c r="F326" s="137"/>
      <c r="G326" s="136"/>
      <c r="H326" s="137"/>
      <c r="I326" s="136"/>
    </row>
    <row r="327" spans="2:9" x14ac:dyDescent="0.4">
      <c r="B327" s="130" t="s">
        <v>551</v>
      </c>
      <c r="C327" s="155"/>
      <c r="D327" s="137"/>
      <c r="E327" s="155"/>
      <c r="F327" s="137"/>
      <c r="G327" s="136"/>
      <c r="H327" s="135"/>
      <c r="I327" s="136"/>
    </row>
    <row r="328" spans="2:9" x14ac:dyDescent="0.4">
      <c r="B328" s="130" t="s">
        <v>552</v>
      </c>
      <c r="C328" s="155"/>
      <c r="D328" s="137"/>
      <c r="E328" s="155"/>
      <c r="F328" s="135"/>
      <c r="G328" s="136"/>
      <c r="H328" s="135"/>
      <c r="I328" s="136"/>
    </row>
    <row r="329" spans="2:9" x14ac:dyDescent="0.4">
      <c r="B329" s="130" t="s">
        <v>553</v>
      </c>
      <c r="C329" s="155"/>
      <c r="D329" s="137"/>
      <c r="E329" s="155"/>
      <c r="F329" s="135"/>
      <c r="G329" s="136"/>
      <c r="H329" s="135"/>
      <c r="I329" s="136"/>
    </row>
    <row r="330" spans="2:9" x14ac:dyDescent="0.4">
      <c r="B330" s="130" t="s">
        <v>554</v>
      </c>
      <c r="C330" s="155"/>
      <c r="D330" s="137"/>
      <c r="E330" s="155"/>
      <c r="F330" s="135"/>
      <c r="G330" s="136"/>
      <c r="H330" s="137"/>
      <c r="I330" s="136"/>
    </row>
    <row r="331" spans="2:9" x14ac:dyDescent="0.4">
      <c r="B331" s="130" t="s">
        <v>555</v>
      </c>
      <c r="C331" s="155"/>
      <c r="D331" s="137"/>
      <c r="E331" s="155"/>
      <c r="F331" s="135"/>
      <c r="G331" s="136"/>
      <c r="H331" s="135"/>
      <c r="I331" s="136"/>
    </row>
    <row r="332" spans="2:9" x14ac:dyDescent="0.4">
      <c r="B332" s="130" t="s">
        <v>556</v>
      </c>
      <c r="C332" s="155"/>
      <c r="D332" s="137"/>
      <c r="E332" s="155"/>
      <c r="F332" s="135"/>
      <c r="G332" s="136"/>
      <c r="H332" s="137"/>
      <c r="I332" s="136"/>
    </row>
    <row r="333" spans="2:9" x14ac:dyDescent="0.4">
      <c r="B333" s="130" t="s">
        <v>557</v>
      </c>
      <c r="C333" s="155"/>
      <c r="D333" s="137"/>
      <c r="E333" s="155"/>
      <c r="F333" s="137"/>
      <c r="G333" s="136"/>
      <c r="H333" s="135"/>
      <c r="I333" s="136"/>
    </row>
    <row r="334" spans="2:9" x14ac:dyDescent="0.4">
      <c r="B334" s="130" t="s">
        <v>558</v>
      </c>
      <c r="C334" s="155"/>
      <c r="D334" s="137"/>
      <c r="E334" s="155"/>
      <c r="F334" s="135"/>
      <c r="G334" s="136"/>
      <c r="H334" s="135"/>
      <c r="I334" s="136"/>
    </row>
    <row r="335" spans="2:9" x14ac:dyDescent="0.4">
      <c r="B335" s="130" t="s">
        <v>559</v>
      </c>
      <c r="C335" s="155"/>
      <c r="D335" s="137"/>
      <c r="E335" s="155"/>
      <c r="F335" s="135"/>
      <c r="G335" s="136"/>
      <c r="H335" s="137"/>
      <c r="I335" s="136"/>
    </row>
    <row r="336" spans="2:9" x14ac:dyDescent="0.4">
      <c r="B336" s="130" t="s">
        <v>560</v>
      </c>
      <c r="C336" s="155"/>
      <c r="D336" s="137"/>
      <c r="E336" s="155"/>
      <c r="F336" s="135"/>
      <c r="G336" s="136"/>
      <c r="H336" s="137"/>
      <c r="I336" s="136"/>
    </row>
    <row r="337" spans="2:9" x14ac:dyDescent="0.4">
      <c r="B337" s="130" t="s">
        <v>561</v>
      </c>
      <c r="C337" s="155"/>
      <c r="D337" s="137"/>
      <c r="E337" s="155"/>
      <c r="F337" s="135"/>
      <c r="G337" s="136"/>
      <c r="H337" s="137"/>
      <c r="I337" s="136"/>
    </row>
    <row r="338" spans="2:9" x14ac:dyDescent="0.4">
      <c r="B338" s="130" t="s">
        <v>562</v>
      </c>
      <c r="C338" s="155"/>
      <c r="D338" s="137"/>
      <c r="E338" s="155"/>
      <c r="F338" s="135"/>
      <c r="G338" s="136"/>
      <c r="H338" s="137"/>
      <c r="I338" s="136"/>
    </row>
    <row r="339" spans="2:9" x14ac:dyDescent="0.4">
      <c r="B339" s="130" t="s">
        <v>563</v>
      </c>
      <c r="C339" s="155"/>
      <c r="D339" s="137"/>
      <c r="E339" s="155"/>
      <c r="F339" s="135"/>
      <c r="G339" s="136"/>
      <c r="H339" s="137"/>
      <c r="I339" s="136"/>
    </row>
    <row r="340" spans="2:9" x14ac:dyDescent="0.4">
      <c r="B340" s="130" t="s">
        <v>564</v>
      </c>
      <c r="C340" s="155"/>
      <c r="D340" s="137"/>
      <c r="E340" s="155"/>
      <c r="F340" s="135"/>
      <c r="G340" s="136"/>
      <c r="H340" s="137"/>
      <c r="I340" s="136"/>
    </row>
    <row r="341" spans="2:9" x14ac:dyDescent="0.4">
      <c r="B341" s="130" t="s">
        <v>565</v>
      </c>
      <c r="C341" s="155"/>
      <c r="D341" s="137"/>
      <c r="E341" s="155"/>
      <c r="F341" s="135"/>
      <c r="G341" s="136"/>
      <c r="H341" s="137"/>
      <c r="I341" s="136"/>
    </row>
    <row r="342" spans="2:9" x14ac:dyDescent="0.4">
      <c r="B342" s="130" t="s">
        <v>566</v>
      </c>
      <c r="C342" s="155"/>
      <c r="D342" s="137"/>
      <c r="E342" s="155"/>
      <c r="F342" s="135"/>
      <c r="G342" s="136"/>
      <c r="H342" s="137"/>
      <c r="I342" s="136"/>
    </row>
    <row r="343" spans="2:9" x14ac:dyDescent="0.4">
      <c r="B343" s="130" t="s">
        <v>567</v>
      </c>
      <c r="C343" s="155"/>
      <c r="D343" s="137"/>
      <c r="E343" s="155"/>
      <c r="F343" s="135"/>
      <c r="G343" s="136"/>
      <c r="H343" s="137"/>
      <c r="I343" s="136"/>
    </row>
    <row r="344" spans="2:9" x14ac:dyDescent="0.4">
      <c r="B344" s="130" t="s">
        <v>568</v>
      </c>
      <c r="C344" s="155"/>
      <c r="D344" s="137"/>
      <c r="E344" s="155"/>
      <c r="F344" s="135"/>
      <c r="G344" s="136"/>
      <c r="H344" s="137"/>
      <c r="I344" s="136"/>
    </row>
    <row r="345" spans="2:9" x14ac:dyDescent="0.4">
      <c r="B345" s="130" t="s">
        <v>569</v>
      </c>
      <c r="C345" s="155"/>
      <c r="D345" s="137"/>
      <c r="E345" s="155"/>
      <c r="F345" s="135"/>
      <c r="G345" s="136"/>
      <c r="H345" s="137"/>
      <c r="I345" s="136"/>
    </row>
    <row r="346" spans="2:9" x14ac:dyDescent="0.4">
      <c r="B346" s="130" t="s">
        <v>570</v>
      </c>
      <c r="C346" s="155"/>
      <c r="D346" s="137"/>
      <c r="E346" s="155"/>
      <c r="F346" s="135"/>
      <c r="G346" s="136"/>
      <c r="H346" s="137"/>
      <c r="I346" s="136"/>
    </row>
    <row r="347" spans="2:9" x14ac:dyDescent="0.4">
      <c r="B347" s="130" t="s">
        <v>571</v>
      </c>
      <c r="C347" s="155"/>
      <c r="D347" s="137"/>
      <c r="E347" s="155"/>
      <c r="F347" s="135"/>
      <c r="G347" s="136"/>
      <c r="H347" s="137"/>
      <c r="I347" s="136"/>
    </row>
    <row r="348" spans="2:9" x14ac:dyDescent="0.4">
      <c r="B348" s="130" t="s">
        <v>572</v>
      </c>
      <c r="C348" s="155"/>
      <c r="D348" s="137"/>
      <c r="E348" s="155"/>
      <c r="F348" s="135"/>
      <c r="G348" s="136"/>
      <c r="H348" s="137"/>
      <c r="I348" s="136"/>
    </row>
    <row r="349" spans="2:9" x14ac:dyDescent="0.4">
      <c r="B349" s="130" t="s">
        <v>573</v>
      </c>
      <c r="C349" s="155"/>
      <c r="D349" s="137"/>
      <c r="E349" s="155"/>
      <c r="F349" s="135"/>
      <c r="G349" s="136"/>
      <c r="H349" s="137"/>
      <c r="I349" s="136"/>
    </row>
    <row r="350" spans="2:9" x14ac:dyDescent="0.4">
      <c r="B350" s="130" t="s">
        <v>574</v>
      </c>
      <c r="C350" s="155"/>
      <c r="D350" s="137"/>
      <c r="E350" s="155"/>
      <c r="F350" s="135"/>
      <c r="G350" s="136"/>
      <c r="H350" s="137"/>
      <c r="I350" s="136"/>
    </row>
    <row r="351" spans="2:9" x14ac:dyDescent="0.4">
      <c r="B351" s="130" t="s">
        <v>575</v>
      </c>
      <c r="C351" s="155"/>
      <c r="D351" s="137"/>
      <c r="E351" s="155"/>
      <c r="F351" s="135"/>
      <c r="G351" s="136"/>
      <c r="H351" s="137"/>
      <c r="I351" s="136"/>
    </row>
    <row r="352" spans="2:9" x14ac:dyDescent="0.4">
      <c r="B352" s="130" t="s">
        <v>576</v>
      </c>
      <c r="C352" s="155"/>
      <c r="D352" s="137"/>
      <c r="E352" s="155"/>
      <c r="F352" s="135"/>
      <c r="G352" s="136"/>
      <c r="H352" s="137"/>
      <c r="I352" s="136"/>
    </row>
    <row r="353" spans="2:9" x14ac:dyDescent="0.4">
      <c r="B353" s="130" t="s">
        <v>577</v>
      </c>
      <c r="C353" s="155"/>
      <c r="D353" s="137"/>
      <c r="E353" s="155"/>
      <c r="F353" s="135"/>
      <c r="G353" s="136"/>
      <c r="H353" s="137"/>
      <c r="I353" s="136"/>
    </row>
    <row r="354" spans="2:9" x14ac:dyDescent="0.4">
      <c r="B354" s="130" t="s">
        <v>578</v>
      </c>
      <c r="C354" s="155"/>
      <c r="D354" s="137"/>
      <c r="E354" s="155"/>
      <c r="F354" s="135"/>
      <c r="G354" s="136"/>
      <c r="H354" s="137"/>
      <c r="I354" s="136"/>
    </row>
    <row r="355" spans="2:9" x14ac:dyDescent="0.4">
      <c r="B355" s="130" t="s">
        <v>579</v>
      </c>
      <c r="C355" s="155"/>
      <c r="D355" s="137"/>
      <c r="E355" s="155"/>
      <c r="F355" s="135"/>
      <c r="G355" s="136"/>
      <c r="H355" s="137"/>
      <c r="I355" s="136"/>
    </row>
    <row r="356" spans="2:9" x14ac:dyDescent="0.4">
      <c r="B356" s="130" t="s">
        <v>580</v>
      </c>
      <c r="C356" s="155"/>
      <c r="D356" s="137"/>
      <c r="E356" s="155"/>
      <c r="F356" s="135"/>
      <c r="G356" s="136"/>
      <c r="H356" s="137"/>
      <c r="I356" s="136"/>
    </row>
    <row r="357" spans="2:9" x14ac:dyDescent="0.4">
      <c r="B357" s="130" t="s">
        <v>581</v>
      </c>
      <c r="C357" s="155"/>
      <c r="D357" s="137"/>
      <c r="E357" s="155"/>
      <c r="F357" s="135"/>
      <c r="G357" s="136"/>
      <c r="H357" s="137"/>
      <c r="I357" s="136"/>
    </row>
    <row r="358" spans="2:9" x14ac:dyDescent="0.4">
      <c r="B358" s="130" t="s">
        <v>582</v>
      </c>
      <c r="C358" s="155"/>
      <c r="D358" s="137"/>
      <c r="E358" s="155"/>
      <c r="F358" s="135"/>
      <c r="G358" s="136"/>
      <c r="H358" s="137"/>
      <c r="I358" s="136"/>
    </row>
    <row r="359" spans="2:9" x14ac:dyDescent="0.4">
      <c r="B359" s="130" t="s">
        <v>583</v>
      </c>
      <c r="C359" s="155"/>
      <c r="D359" s="137"/>
      <c r="E359" s="155"/>
      <c r="F359" s="135"/>
      <c r="G359" s="136"/>
      <c r="H359" s="137"/>
      <c r="I359" s="136"/>
    </row>
    <row r="360" spans="2:9" x14ac:dyDescent="0.4">
      <c r="B360" s="130" t="s">
        <v>584</v>
      </c>
      <c r="C360" s="155"/>
      <c r="D360" s="137"/>
      <c r="E360" s="155"/>
      <c r="F360" s="135"/>
      <c r="G360" s="136"/>
      <c r="H360" s="137"/>
      <c r="I360" s="136"/>
    </row>
    <row r="361" spans="2:9" x14ac:dyDescent="0.4">
      <c r="B361" s="130" t="s">
        <v>585</v>
      </c>
      <c r="C361" s="155"/>
      <c r="D361" s="137"/>
      <c r="E361" s="155"/>
      <c r="F361" s="135"/>
      <c r="G361" s="136"/>
      <c r="H361" s="137"/>
      <c r="I361" s="136"/>
    </row>
    <row r="362" spans="2:9" x14ac:dyDescent="0.4">
      <c r="B362" s="130" t="s">
        <v>586</v>
      </c>
      <c r="C362" s="155"/>
      <c r="D362" s="137"/>
      <c r="E362" s="155"/>
      <c r="F362" s="135"/>
      <c r="G362" s="136"/>
      <c r="H362" s="137"/>
      <c r="I362" s="136"/>
    </row>
    <row r="363" spans="2:9" x14ac:dyDescent="0.4">
      <c r="B363" s="130" t="s">
        <v>587</v>
      </c>
      <c r="C363" s="155"/>
      <c r="D363" s="137"/>
      <c r="E363" s="155"/>
      <c r="F363" s="135"/>
      <c r="G363" s="136"/>
      <c r="H363" s="137"/>
      <c r="I363" s="136"/>
    </row>
    <row r="364" spans="2:9" x14ac:dyDescent="0.4">
      <c r="B364" s="130" t="s">
        <v>588</v>
      </c>
      <c r="C364" s="155"/>
      <c r="D364" s="137"/>
      <c r="E364" s="155"/>
      <c r="F364" s="135"/>
      <c r="G364" s="136"/>
      <c r="H364" s="137"/>
      <c r="I364" s="136"/>
    </row>
    <row r="365" spans="2:9" x14ac:dyDescent="0.4">
      <c r="B365" s="130" t="s">
        <v>589</v>
      </c>
      <c r="C365" s="155"/>
      <c r="D365" s="137"/>
      <c r="E365" s="155"/>
      <c r="F365" s="135"/>
      <c r="G365" s="136"/>
      <c r="H365" s="137"/>
      <c r="I365" s="136"/>
    </row>
    <row r="366" spans="2:9" x14ac:dyDescent="0.4">
      <c r="B366" s="130" t="s">
        <v>590</v>
      </c>
      <c r="C366" s="155"/>
      <c r="D366" s="137"/>
      <c r="E366" s="155"/>
      <c r="F366" s="135"/>
      <c r="G366" s="136"/>
      <c r="H366" s="137"/>
      <c r="I366" s="136"/>
    </row>
    <row r="367" spans="2:9" x14ac:dyDescent="0.4">
      <c r="B367" s="130" t="s">
        <v>591</v>
      </c>
      <c r="C367" s="155"/>
      <c r="D367" s="137"/>
      <c r="E367" s="155"/>
      <c r="F367" s="135"/>
      <c r="G367" s="136"/>
      <c r="H367" s="137"/>
      <c r="I367" s="136"/>
    </row>
    <row r="368" spans="2:9" x14ac:dyDescent="0.4">
      <c r="B368" s="130" t="s">
        <v>592</v>
      </c>
      <c r="C368" s="155"/>
      <c r="D368" s="137"/>
      <c r="E368" s="155"/>
      <c r="F368" s="135"/>
      <c r="G368" s="136"/>
      <c r="H368" s="137"/>
      <c r="I368" s="136"/>
    </row>
    <row r="369" spans="2:9" x14ac:dyDescent="0.4">
      <c r="B369" s="130" t="s">
        <v>593</v>
      </c>
      <c r="C369" s="155"/>
      <c r="D369" s="137"/>
      <c r="E369" s="155"/>
      <c r="F369" s="135"/>
      <c r="G369" s="136"/>
      <c r="H369" s="137"/>
      <c r="I369" s="136"/>
    </row>
    <row r="370" spans="2:9" x14ac:dyDescent="0.4">
      <c r="B370" s="130" t="s">
        <v>594</v>
      </c>
      <c r="C370" s="155"/>
      <c r="D370" s="137"/>
      <c r="E370" s="155"/>
      <c r="F370" s="135"/>
      <c r="G370" s="136"/>
      <c r="H370" s="137"/>
      <c r="I370" s="136"/>
    </row>
    <row r="371" spans="2:9" x14ac:dyDescent="0.4">
      <c r="B371" s="130" t="s">
        <v>595</v>
      </c>
      <c r="C371" s="155"/>
      <c r="D371" s="137"/>
      <c r="E371" s="155"/>
      <c r="F371" s="135"/>
      <c r="G371" s="136"/>
      <c r="H371" s="137"/>
      <c r="I371" s="136"/>
    </row>
    <row r="372" spans="2:9" x14ac:dyDescent="0.4">
      <c r="B372" s="130" t="s">
        <v>596</v>
      </c>
      <c r="C372" s="155"/>
      <c r="D372" s="137"/>
      <c r="E372" s="155"/>
      <c r="F372" s="135"/>
      <c r="G372" s="136"/>
      <c r="H372" s="137"/>
      <c r="I372" s="136"/>
    </row>
    <row r="373" spans="2:9" x14ac:dyDescent="0.4">
      <c r="B373" s="130" t="s">
        <v>597</v>
      </c>
      <c r="C373" s="155"/>
      <c r="D373" s="137"/>
      <c r="E373" s="155"/>
      <c r="F373" s="135"/>
      <c r="G373" s="136"/>
      <c r="H373" s="137"/>
      <c r="I373" s="136"/>
    </row>
    <row r="374" spans="2:9" x14ac:dyDescent="0.4">
      <c r="B374" s="130" t="s">
        <v>598</v>
      </c>
      <c r="C374" s="155"/>
      <c r="D374" s="137"/>
      <c r="E374" s="155"/>
      <c r="F374" s="135"/>
      <c r="G374" s="136"/>
      <c r="H374" s="137"/>
      <c r="I374" s="136"/>
    </row>
    <row r="375" spans="2:9" x14ac:dyDescent="0.4">
      <c r="B375" s="130" t="s">
        <v>599</v>
      </c>
      <c r="C375" s="155"/>
      <c r="D375" s="137"/>
      <c r="E375" s="155"/>
      <c r="F375" s="135"/>
      <c r="G375" s="136"/>
      <c r="H375" s="137"/>
      <c r="I375" s="136"/>
    </row>
    <row r="376" spans="2:9" x14ac:dyDescent="0.4">
      <c r="B376" s="130" t="s">
        <v>600</v>
      </c>
      <c r="C376" s="155"/>
      <c r="D376" s="137"/>
      <c r="E376" s="155"/>
      <c r="F376" s="135"/>
      <c r="G376" s="136"/>
      <c r="H376" s="137"/>
      <c r="I376" s="136"/>
    </row>
    <row r="377" spans="2:9" x14ac:dyDescent="0.4">
      <c r="B377" s="130" t="s">
        <v>601</v>
      </c>
      <c r="C377" s="155"/>
      <c r="D377" s="137"/>
      <c r="E377" s="155"/>
      <c r="F377" s="135"/>
      <c r="G377" s="136"/>
      <c r="H377" s="137"/>
      <c r="I377" s="136"/>
    </row>
    <row r="378" spans="2:9" x14ac:dyDescent="0.4">
      <c r="B378" s="130" t="s">
        <v>602</v>
      </c>
      <c r="C378" s="155"/>
      <c r="D378" s="137"/>
      <c r="E378" s="155"/>
      <c r="F378" s="135"/>
      <c r="G378" s="136"/>
      <c r="H378" s="137"/>
      <c r="I378" s="136"/>
    </row>
    <row r="379" spans="2:9" x14ac:dyDescent="0.4">
      <c r="B379" s="130" t="s">
        <v>603</v>
      </c>
      <c r="C379" s="155"/>
      <c r="D379" s="137"/>
      <c r="E379" s="155"/>
      <c r="F379" s="135"/>
      <c r="G379" s="136"/>
      <c r="H379" s="137"/>
      <c r="I379" s="136"/>
    </row>
    <row r="380" spans="2:9" x14ac:dyDescent="0.4">
      <c r="B380" s="130" t="s">
        <v>604</v>
      </c>
      <c r="C380" s="155"/>
      <c r="D380" s="137"/>
      <c r="E380" s="155"/>
      <c r="F380" s="135"/>
      <c r="G380" s="136"/>
      <c r="H380" s="137"/>
      <c r="I380" s="136"/>
    </row>
    <row r="381" spans="2:9" x14ac:dyDescent="0.4">
      <c r="B381" s="130" t="s">
        <v>605</v>
      </c>
      <c r="C381" s="155"/>
      <c r="D381" s="137"/>
      <c r="E381" s="155"/>
      <c r="F381" s="135"/>
      <c r="G381" s="136"/>
      <c r="H381" s="137"/>
      <c r="I381" s="136"/>
    </row>
    <row r="382" spans="2:9" x14ac:dyDescent="0.4">
      <c r="B382" s="130" t="s">
        <v>606</v>
      </c>
      <c r="C382" s="155"/>
      <c r="D382" s="137"/>
      <c r="E382" s="155"/>
      <c r="F382" s="135"/>
      <c r="G382" s="136"/>
      <c r="H382" s="137"/>
      <c r="I382" s="136"/>
    </row>
    <row r="383" spans="2:9" x14ac:dyDescent="0.4">
      <c r="B383" s="130" t="s">
        <v>607</v>
      </c>
      <c r="C383" s="155"/>
      <c r="D383" s="137"/>
      <c r="E383" s="155"/>
      <c r="F383" s="135"/>
      <c r="G383" s="136"/>
      <c r="H383" s="137"/>
      <c r="I383" s="136"/>
    </row>
    <row r="384" spans="2:9" x14ac:dyDescent="0.4">
      <c r="B384" s="130" t="s">
        <v>608</v>
      </c>
      <c r="C384" s="155"/>
      <c r="D384" s="137"/>
      <c r="E384" s="155"/>
      <c r="F384" s="135"/>
      <c r="G384" s="136"/>
      <c r="H384" s="137"/>
      <c r="I384" s="136"/>
    </row>
    <row r="385" spans="2:9" x14ac:dyDescent="0.4">
      <c r="B385" s="130" t="s">
        <v>609</v>
      </c>
      <c r="C385" s="155"/>
      <c r="D385" s="137"/>
      <c r="E385" s="155"/>
      <c r="F385" s="135"/>
      <c r="G385" s="136"/>
      <c r="H385" s="137"/>
      <c r="I385" s="136"/>
    </row>
    <row r="386" spans="2:9" x14ac:dyDescent="0.4">
      <c r="B386" s="130" t="s">
        <v>610</v>
      </c>
      <c r="C386" s="155"/>
      <c r="D386" s="137"/>
      <c r="E386" s="155"/>
      <c r="F386" s="135"/>
      <c r="G386" s="136"/>
      <c r="H386" s="137"/>
      <c r="I386" s="136"/>
    </row>
    <row r="387" spans="2:9" x14ac:dyDescent="0.4">
      <c r="B387" s="130" t="s">
        <v>611</v>
      </c>
      <c r="C387" s="155"/>
      <c r="D387" s="137"/>
      <c r="E387" s="155"/>
      <c r="F387" s="135"/>
      <c r="G387" s="136"/>
      <c r="H387" s="137"/>
      <c r="I387" s="136"/>
    </row>
    <row r="388" spans="2:9" x14ac:dyDescent="0.4">
      <c r="B388" s="130" t="s">
        <v>612</v>
      </c>
      <c r="C388" s="155"/>
      <c r="D388" s="137"/>
      <c r="E388" s="155"/>
      <c r="F388" s="135"/>
      <c r="G388" s="136"/>
      <c r="H388" s="137"/>
      <c r="I388" s="136"/>
    </row>
    <row r="389" spans="2:9" x14ac:dyDescent="0.4">
      <c r="B389" s="130" t="s">
        <v>613</v>
      </c>
      <c r="C389" s="155"/>
      <c r="D389" s="137"/>
      <c r="E389" s="155"/>
      <c r="F389" s="135"/>
      <c r="G389" s="136"/>
      <c r="H389" s="137"/>
      <c r="I389" s="136"/>
    </row>
    <row r="390" spans="2:9" x14ac:dyDescent="0.4">
      <c r="B390" s="130" t="s">
        <v>614</v>
      </c>
      <c r="C390" s="155"/>
      <c r="D390" s="137"/>
      <c r="E390" s="155"/>
      <c r="F390" s="135"/>
      <c r="G390" s="136"/>
      <c r="H390" s="137"/>
      <c r="I390" s="136"/>
    </row>
    <row r="391" spans="2:9" x14ac:dyDescent="0.4">
      <c r="B391" s="130" t="s">
        <v>615</v>
      </c>
      <c r="C391" s="155"/>
      <c r="D391" s="137"/>
      <c r="E391" s="155"/>
      <c r="F391" s="135"/>
      <c r="G391" s="136"/>
      <c r="H391" s="137"/>
      <c r="I391" s="136"/>
    </row>
    <row r="392" spans="2:9" x14ac:dyDescent="0.4">
      <c r="B392" s="130" t="s">
        <v>616</v>
      </c>
      <c r="C392" s="155"/>
      <c r="D392" s="137"/>
      <c r="E392" s="155"/>
      <c r="F392" s="135"/>
      <c r="G392" s="136"/>
      <c r="H392" s="137"/>
      <c r="I392" s="136"/>
    </row>
    <row r="393" spans="2:9" x14ac:dyDescent="0.4">
      <c r="B393" s="130" t="s">
        <v>617</v>
      </c>
      <c r="C393" s="155"/>
      <c r="D393" s="137"/>
      <c r="E393" s="155"/>
      <c r="F393" s="135"/>
      <c r="G393" s="136"/>
      <c r="H393" s="137"/>
      <c r="I393" s="136"/>
    </row>
    <row r="394" spans="2:9" x14ac:dyDescent="0.4">
      <c r="B394" s="130" t="s">
        <v>618</v>
      </c>
      <c r="C394" s="155"/>
      <c r="D394" s="137"/>
      <c r="E394" s="155"/>
      <c r="F394" s="135"/>
      <c r="G394" s="136"/>
      <c r="H394" s="137"/>
      <c r="I394" s="136"/>
    </row>
    <row r="395" spans="2:9" x14ac:dyDescent="0.4">
      <c r="B395" s="130" t="s">
        <v>619</v>
      </c>
      <c r="C395" s="155"/>
      <c r="D395" s="137"/>
      <c r="E395" s="155"/>
      <c r="F395" s="135"/>
      <c r="G395" s="136"/>
      <c r="H395" s="137"/>
      <c r="I395" s="136"/>
    </row>
    <row r="396" spans="2:9" x14ac:dyDescent="0.4">
      <c r="B396" s="130" t="s">
        <v>620</v>
      </c>
      <c r="C396" s="155"/>
      <c r="D396" s="137"/>
      <c r="E396" s="155"/>
      <c r="F396" s="135"/>
      <c r="G396" s="136"/>
      <c r="H396" s="137"/>
      <c r="I396" s="136"/>
    </row>
    <row r="397" spans="2:9" x14ac:dyDescent="0.4">
      <c r="B397" s="130" t="s">
        <v>621</v>
      </c>
      <c r="C397" s="155"/>
      <c r="D397" s="137"/>
      <c r="E397" s="155"/>
      <c r="F397" s="135"/>
      <c r="G397" s="136"/>
      <c r="H397" s="137"/>
      <c r="I397" s="136"/>
    </row>
    <row r="398" spans="2:9" x14ac:dyDescent="0.4">
      <c r="B398" s="130" t="s">
        <v>622</v>
      </c>
      <c r="C398" s="155"/>
      <c r="D398" s="137"/>
      <c r="E398" s="155"/>
      <c r="F398" s="135"/>
      <c r="G398" s="136"/>
      <c r="H398" s="137"/>
      <c r="I398" s="136"/>
    </row>
    <row r="399" spans="2:9" x14ac:dyDescent="0.4">
      <c r="B399" s="130" t="s">
        <v>623</v>
      </c>
      <c r="C399" s="155"/>
      <c r="D399" s="137"/>
      <c r="E399" s="155"/>
      <c r="F399" s="135"/>
      <c r="G399" s="136"/>
      <c r="H399" s="137"/>
      <c r="I399" s="136"/>
    </row>
    <row r="400" spans="2:9" x14ac:dyDescent="0.4">
      <c r="B400" s="130" t="s">
        <v>624</v>
      </c>
      <c r="C400" s="155"/>
      <c r="D400" s="137"/>
      <c r="E400" s="155"/>
      <c r="F400" s="135"/>
      <c r="G400" s="136"/>
      <c r="H400" s="137"/>
      <c r="I400" s="136"/>
    </row>
    <row r="401" spans="2:9" x14ac:dyDescent="0.4">
      <c r="B401" s="130" t="s">
        <v>625</v>
      </c>
      <c r="C401" s="155"/>
      <c r="D401" s="137"/>
      <c r="E401" s="155"/>
      <c r="F401" s="135"/>
      <c r="G401" s="136"/>
      <c r="H401" s="137"/>
      <c r="I401" s="136"/>
    </row>
    <row r="402" spans="2:9" x14ac:dyDescent="0.4">
      <c r="B402" s="130" t="s">
        <v>626</v>
      </c>
      <c r="C402" s="155"/>
      <c r="D402" s="137"/>
      <c r="E402" s="155"/>
      <c r="F402" s="135"/>
      <c r="G402" s="136"/>
      <c r="H402" s="137"/>
      <c r="I402" s="136"/>
    </row>
    <row r="403" spans="2:9" x14ac:dyDescent="0.4">
      <c r="B403" s="130" t="s">
        <v>627</v>
      </c>
      <c r="C403" s="155"/>
      <c r="D403" s="137"/>
      <c r="E403" s="155"/>
      <c r="F403" s="135"/>
      <c r="G403" s="136"/>
      <c r="H403" s="137"/>
      <c r="I403" s="136"/>
    </row>
    <row r="404" spans="2:9" x14ac:dyDescent="0.4">
      <c r="B404" s="130" t="s">
        <v>628</v>
      </c>
      <c r="C404" s="155"/>
      <c r="D404" s="137"/>
      <c r="E404" s="155"/>
      <c r="F404" s="135"/>
      <c r="G404" s="136"/>
      <c r="H404" s="137"/>
      <c r="I404" s="136"/>
    </row>
    <row r="405" spans="2:9" x14ac:dyDescent="0.4">
      <c r="B405" s="130" t="s">
        <v>629</v>
      </c>
      <c r="C405" s="155"/>
      <c r="D405" s="137"/>
      <c r="E405" s="155"/>
      <c r="F405" s="135"/>
      <c r="G405" s="136"/>
      <c r="H405" s="137"/>
      <c r="I405" s="136"/>
    </row>
    <row r="406" spans="2:9" x14ac:dyDescent="0.4">
      <c r="B406" s="130" t="s">
        <v>630</v>
      </c>
      <c r="C406" s="155"/>
      <c r="D406" s="137"/>
      <c r="E406" s="155"/>
      <c r="F406" s="135"/>
      <c r="G406" s="136"/>
      <c r="H406" s="137"/>
      <c r="I406" s="136"/>
    </row>
    <row r="407" spans="2:9" x14ac:dyDescent="0.4">
      <c r="B407" s="130" t="s">
        <v>631</v>
      </c>
      <c r="C407" s="155"/>
      <c r="D407" s="137"/>
      <c r="E407" s="155"/>
      <c r="F407" s="135"/>
      <c r="G407" s="136"/>
      <c r="H407" s="137"/>
      <c r="I407" s="136"/>
    </row>
    <row r="408" spans="2:9" x14ac:dyDescent="0.4">
      <c r="B408" s="130" t="s">
        <v>632</v>
      </c>
      <c r="C408" s="155"/>
      <c r="D408" s="137"/>
      <c r="E408" s="155"/>
      <c r="F408" s="135"/>
      <c r="G408" s="136"/>
      <c r="H408" s="137"/>
      <c r="I408" s="136"/>
    </row>
    <row r="409" spans="2:9" x14ac:dyDescent="0.4">
      <c r="B409" s="130" t="s">
        <v>633</v>
      </c>
      <c r="C409" s="155"/>
      <c r="D409" s="137"/>
      <c r="E409" s="155"/>
      <c r="F409" s="135"/>
      <c r="G409" s="136"/>
      <c r="H409" s="137"/>
      <c r="I409" s="136"/>
    </row>
    <row r="410" spans="2:9" x14ac:dyDescent="0.4">
      <c r="B410" s="130" t="s">
        <v>634</v>
      </c>
      <c r="C410" s="155"/>
      <c r="D410" s="137"/>
      <c r="E410" s="155"/>
      <c r="F410" s="135"/>
      <c r="G410" s="136"/>
      <c r="H410" s="137"/>
      <c r="I410" s="136"/>
    </row>
    <row r="411" spans="2:9" x14ac:dyDescent="0.4">
      <c r="B411" s="130" t="s">
        <v>635</v>
      </c>
      <c r="C411" s="155"/>
      <c r="D411" s="137"/>
      <c r="E411" s="155"/>
      <c r="F411" s="135"/>
      <c r="G411" s="136"/>
      <c r="H411" s="137"/>
      <c r="I411" s="136"/>
    </row>
    <row r="412" spans="2:9" x14ac:dyDescent="0.4">
      <c r="B412" s="130" t="s">
        <v>636</v>
      </c>
      <c r="C412" s="155"/>
      <c r="D412" s="137"/>
      <c r="E412" s="155"/>
      <c r="F412" s="135"/>
      <c r="G412" s="136"/>
      <c r="H412" s="137"/>
      <c r="I412" s="136"/>
    </row>
    <row r="413" spans="2:9" x14ac:dyDescent="0.4">
      <c r="B413" s="130" t="s">
        <v>637</v>
      </c>
      <c r="C413" s="155"/>
      <c r="D413" s="137"/>
      <c r="E413" s="155"/>
      <c r="F413" s="135"/>
      <c r="G413" s="136"/>
      <c r="H413" s="137"/>
      <c r="I413" s="136"/>
    </row>
    <row r="414" spans="2:9" x14ac:dyDescent="0.4">
      <c r="B414" s="130" t="s">
        <v>638</v>
      </c>
      <c r="C414" s="155"/>
      <c r="D414" s="137"/>
      <c r="E414" s="155"/>
      <c r="F414" s="135"/>
      <c r="G414" s="136"/>
      <c r="H414" s="137"/>
      <c r="I414" s="136"/>
    </row>
    <row r="415" spans="2:9" x14ac:dyDescent="0.4">
      <c r="B415" s="130" t="s">
        <v>639</v>
      </c>
      <c r="C415" s="155"/>
      <c r="D415" s="137"/>
      <c r="E415" s="155"/>
      <c r="F415" s="135"/>
      <c r="G415" s="136"/>
      <c r="H415" s="137"/>
      <c r="I415" s="136"/>
    </row>
    <row r="416" spans="2:9" x14ac:dyDescent="0.4">
      <c r="B416" s="130" t="s">
        <v>640</v>
      </c>
      <c r="C416" s="155"/>
      <c r="D416" s="137"/>
      <c r="E416" s="155"/>
      <c r="F416" s="135"/>
      <c r="G416" s="136"/>
      <c r="H416" s="137"/>
      <c r="I416" s="136"/>
    </row>
    <row r="417" spans="2:9" x14ac:dyDescent="0.4">
      <c r="B417" s="130" t="s">
        <v>641</v>
      </c>
      <c r="C417" s="155"/>
      <c r="D417" s="137"/>
      <c r="E417" s="155"/>
      <c r="F417" s="135"/>
      <c r="G417" s="136"/>
      <c r="H417" s="137"/>
      <c r="I417" s="136"/>
    </row>
    <row r="418" spans="2:9" x14ac:dyDescent="0.4">
      <c r="B418" s="130" t="s">
        <v>642</v>
      </c>
      <c r="C418" s="155"/>
      <c r="D418" s="137"/>
      <c r="E418" s="155"/>
      <c r="F418" s="135"/>
      <c r="G418" s="136"/>
      <c r="H418" s="137"/>
      <c r="I418" s="136"/>
    </row>
    <row r="419" spans="2:9" x14ac:dyDescent="0.4">
      <c r="B419" s="130" t="s">
        <v>643</v>
      </c>
      <c r="C419" s="155"/>
      <c r="D419" s="137"/>
      <c r="E419" s="155"/>
      <c r="F419" s="135"/>
      <c r="G419" s="136"/>
      <c r="H419" s="137"/>
      <c r="I419" s="136"/>
    </row>
    <row r="420" spans="2:9" x14ac:dyDescent="0.4">
      <c r="B420" s="130" t="s">
        <v>644</v>
      </c>
      <c r="C420" s="155"/>
      <c r="D420" s="137"/>
      <c r="E420" s="155"/>
      <c r="F420" s="135"/>
      <c r="G420" s="136"/>
      <c r="H420" s="137"/>
      <c r="I420" s="136"/>
    </row>
    <row r="421" spans="2:9" x14ac:dyDescent="0.4">
      <c r="B421" s="130" t="s">
        <v>645</v>
      </c>
      <c r="C421" s="155"/>
      <c r="D421" s="137"/>
      <c r="E421" s="155"/>
      <c r="F421" s="135"/>
      <c r="G421" s="136"/>
      <c r="H421" s="137"/>
      <c r="I421" s="136"/>
    </row>
    <row r="422" spans="2:9" x14ac:dyDescent="0.4">
      <c r="B422" s="130" t="s">
        <v>646</v>
      </c>
      <c r="C422" s="155"/>
      <c r="D422" s="137"/>
      <c r="E422" s="155"/>
      <c r="F422" s="135"/>
      <c r="G422" s="136"/>
      <c r="H422" s="137"/>
      <c r="I422" s="136"/>
    </row>
    <row r="423" spans="2:9" x14ac:dyDescent="0.4">
      <c r="B423" s="130" t="s">
        <v>647</v>
      </c>
      <c r="C423" s="155"/>
      <c r="D423" s="137"/>
      <c r="E423" s="155"/>
      <c r="F423" s="135"/>
      <c r="G423" s="136"/>
      <c r="H423" s="137"/>
      <c r="I423" s="136"/>
    </row>
    <row r="424" spans="2:9" x14ac:dyDescent="0.4">
      <c r="B424" s="130" t="s">
        <v>648</v>
      </c>
      <c r="C424" s="155"/>
      <c r="D424" s="137"/>
      <c r="E424" s="155"/>
      <c r="F424" s="135"/>
      <c r="G424" s="136"/>
      <c r="H424" s="137"/>
      <c r="I424" s="136"/>
    </row>
    <row r="425" spans="2:9" x14ac:dyDescent="0.4">
      <c r="B425" s="130" t="s">
        <v>649</v>
      </c>
      <c r="C425" s="155"/>
      <c r="D425" s="137"/>
      <c r="E425" s="155"/>
      <c r="F425" s="135"/>
      <c r="G425" s="136"/>
      <c r="H425" s="137"/>
      <c r="I425" s="136"/>
    </row>
    <row r="426" spans="2:9" x14ac:dyDescent="0.4">
      <c r="B426" s="130" t="s">
        <v>650</v>
      </c>
      <c r="C426" s="155"/>
      <c r="D426" s="137"/>
      <c r="E426" s="155"/>
      <c r="F426" s="135"/>
      <c r="G426" s="136"/>
      <c r="H426" s="137"/>
      <c r="I426" s="136"/>
    </row>
    <row r="427" spans="2:9" x14ac:dyDescent="0.4">
      <c r="B427" s="130" t="s">
        <v>651</v>
      </c>
      <c r="C427" s="155"/>
      <c r="D427" s="137"/>
      <c r="E427" s="155"/>
      <c r="F427" s="135"/>
      <c r="G427" s="136"/>
      <c r="H427" s="137"/>
      <c r="I427" s="136"/>
    </row>
    <row r="428" spans="2:9" x14ac:dyDescent="0.4">
      <c r="B428" s="130" t="s">
        <v>652</v>
      </c>
      <c r="C428" s="155"/>
      <c r="D428" s="137"/>
      <c r="E428" s="155"/>
      <c r="F428" s="135"/>
      <c r="G428" s="136"/>
      <c r="H428" s="137"/>
      <c r="I428" s="136"/>
    </row>
    <row r="429" spans="2:9" x14ac:dyDescent="0.4">
      <c r="B429" s="130" t="s">
        <v>653</v>
      </c>
      <c r="C429" s="155"/>
      <c r="D429" s="137"/>
      <c r="E429" s="155"/>
      <c r="F429" s="135"/>
      <c r="G429" s="136"/>
      <c r="H429" s="137"/>
      <c r="I429" s="136"/>
    </row>
    <row r="430" spans="2:9" x14ac:dyDescent="0.4">
      <c r="B430" s="130" t="s">
        <v>654</v>
      </c>
      <c r="C430" s="155"/>
      <c r="D430" s="137"/>
      <c r="E430" s="155"/>
      <c r="F430" s="135"/>
      <c r="G430" s="136"/>
      <c r="H430" s="137"/>
      <c r="I430" s="136"/>
    </row>
    <row r="431" spans="2:9" x14ac:dyDescent="0.4">
      <c r="B431" s="130" t="s">
        <v>655</v>
      </c>
      <c r="C431" s="155"/>
      <c r="D431" s="137"/>
      <c r="E431" s="155"/>
      <c r="F431" s="135"/>
      <c r="G431" s="136"/>
      <c r="H431" s="137"/>
      <c r="I431" s="136"/>
    </row>
    <row r="432" spans="2:9" x14ac:dyDescent="0.4">
      <c r="B432" s="130" t="s">
        <v>656</v>
      </c>
      <c r="C432" s="155"/>
      <c r="D432" s="137"/>
      <c r="E432" s="155"/>
      <c r="F432" s="135"/>
      <c r="G432" s="136"/>
      <c r="H432" s="137"/>
      <c r="I432" s="136"/>
    </row>
    <row r="433" spans="2:9" x14ac:dyDescent="0.4">
      <c r="B433" s="130" t="s">
        <v>657</v>
      </c>
      <c r="C433" s="155"/>
      <c r="D433" s="137"/>
      <c r="E433" s="155"/>
      <c r="F433" s="135"/>
      <c r="G433" s="136"/>
      <c r="H433" s="137"/>
      <c r="I433" s="136"/>
    </row>
    <row r="434" spans="2:9" x14ac:dyDescent="0.4">
      <c r="B434" s="130" t="s">
        <v>658</v>
      </c>
      <c r="C434" s="155"/>
      <c r="D434" s="137"/>
      <c r="E434" s="155"/>
      <c r="F434" s="135"/>
      <c r="G434" s="136"/>
      <c r="H434" s="137"/>
      <c r="I434" s="136"/>
    </row>
    <row r="435" spans="2:9" x14ac:dyDescent="0.4">
      <c r="B435" s="130" t="s">
        <v>659</v>
      </c>
      <c r="C435" s="155"/>
      <c r="D435" s="137"/>
      <c r="E435" s="155"/>
      <c r="F435" s="135"/>
      <c r="G435" s="136"/>
      <c r="H435" s="137"/>
      <c r="I435" s="136"/>
    </row>
    <row r="436" spans="2:9" x14ac:dyDescent="0.4">
      <c r="B436" s="130" t="s">
        <v>660</v>
      </c>
      <c r="C436" s="155"/>
      <c r="D436" s="137"/>
      <c r="E436" s="155"/>
      <c r="F436" s="135"/>
      <c r="G436" s="136"/>
      <c r="H436" s="137"/>
      <c r="I436" s="136"/>
    </row>
    <row r="437" spans="2:9" x14ac:dyDescent="0.4">
      <c r="B437" s="130" t="s">
        <v>661</v>
      </c>
      <c r="C437" s="155"/>
      <c r="D437" s="137"/>
      <c r="E437" s="155"/>
      <c r="F437" s="135"/>
      <c r="G437" s="136"/>
      <c r="H437" s="137"/>
      <c r="I437" s="136"/>
    </row>
    <row r="438" spans="2:9" x14ac:dyDescent="0.4">
      <c r="B438" s="130" t="s">
        <v>662</v>
      </c>
      <c r="C438" s="155"/>
      <c r="D438" s="137"/>
      <c r="E438" s="155"/>
      <c r="F438" s="135"/>
      <c r="G438" s="136"/>
      <c r="H438" s="137"/>
      <c r="I438" s="136"/>
    </row>
    <row r="439" spans="2:9" x14ac:dyDescent="0.4">
      <c r="B439" s="130" t="s">
        <v>663</v>
      </c>
      <c r="C439" s="155"/>
      <c r="D439" s="137"/>
      <c r="E439" s="155"/>
      <c r="F439" s="135"/>
      <c r="G439" s="136"/>
      <c r="H439" s="137"/>
      <c r="I439" s="136"/>
    </row>
    <row r="440" spans="2:9" x14ac:dyDescent="0.4">
      <c r="B440" s="130" t="s">
        <v>664</v>
      </c>
      <c r="C440" s="155"/>
      <c r="D440" s="137"/>
      <c r="E440" s="155"/>
      <c r="F440" s="135"/>
      <c r="G440" s="136"/>
      <c r="H440" s="137"/>
      <c r="I440" s="136"/>
    </row>
    <row r="441" spans="2:9" x14ac:dyDescent="0.4">
      <c r="B441" s="130" t="s">
        <v>665</v>
      </c>
      <c r="C441" s="155"/>
      <c r="D441" s="137"/>
      <c r="E441" s="155"/>
      <c r="F441" s="135"/>
      <c r="G441" s="136"/>
      <c r="H441" s="137"/>
      <c r="I441" s="136"/>
    </row>
    <row r="442" spans="2:9" x14ac:dyDescent="0.4">
      <c r="B442" s="130" t="s">
        <v>666</v>
      </c>
      <c r="C442" s="155"/>
      <c r="D442" s="137"/>
      <c r="E442" s="155"/>
      <c r="F442" s="135"/>
      <c r="G442" s="136"/>
      <c r="H442" s="137"/>
      <c r="I442" s="136"/>
    </row>
    <row r="443" spans="2:9" x14ac:dyDescent="0.4">
      <c r="B443" s="130" t="s">
        <v>667</v>
      </c>
      <c r="C443" s="155"/>
      <c r="D443" s="137"/>
      <c r="E443" s="155"/>
      <c r="F443" s="135"/>
      <c r="G443" s="136"/>
      <c r="H443" s="137"/>
      <c r="I443" s="136"/>
    </row>
    <row r="444" spans="2:9" x14ac:dyDescent="0.4">
      <c r="B444" s="130" t="s">
        <v>668</v>
      </c>
      <c r="C444" s="155"/>
      <c r="D444" s="137"/>
      <c r="E444" s="155"/>
      <c r="F444" s="135"/>
      <c r="G444" s="136"/>
      <c r="H444" s="137"/>
      <c r="I444" s="136"/>
    </row>
    <row r="445" spans="2:9" x14ac:dyDescent="0.4">
      <c r="B445" s="130" t="s">
        <v>669</v>
      </c>
      <c r="C445" s="155"/>
      <c r="D445" s="137"/>
      <c r="E445" s="155"/>
      <c r="F445" s="135"/>
      <c r="G445" s="136"/>
      <c r="H445" s="137"/>
      <c r="I445" s="136"/>
    </row>
    <row r="446" spans="2:9" x14ac:dyDescent="0.4">
      <c r="B446" s="130" t="s">
        <v>670</v>
      </c>
      <c r="C446" s="155"/>
      <c r="D446" s="137"/>
      <c r="E446" s="155"/>
      <c r="F446" s="135"/>
      <c r="G446" s="136"/>
      <c r="H446" s="137"/>
      <c r="I446" s="136"/>
    </row>
    <row r="447" spans="2:9" x14ac:dyDescent="0.4">
      <c r="B447" s="130" t="s">
        <v>671</v>
      </c>
      <c r="C447" s="155"/>
      <c r="D447" s="137"/>
      <c r="E447" s="155"/>
      <c r="F447" s="135"/>
      <c r="G447" s="136"/>
      <c r="H447" s="137"/>
      <c r="I447" s="136"/>
    </row>
    <row r="448" spans="2:9" x14ac:dyDescent="0.4">
      <c r="B448" s="130" t="s">
        <v>672</v>
      </c>
      <c r="C448" s="155"/>
      <c r="D448" s="137"/>
      <c r="E448" s="155"/>
      <c r="F448" s="135"/>
      <c r="G448" s="136"/>
      <c r="H448" s="137"/>
      <c r="I448" s="136"/>
    </row>
    <row r="449" spans="2:9" x14ac:dyDescent="0.4">
      <c r="B449" s="130" t="s">
        <v>673</v>
      </c>
      <c r="C449" s="155"/>
      <c r="D449" s="137"/>
      <c r="E449" s="155"/>
      <c r="F449" s="135"/>
      <c r="G449" s="136"/>
      <c r="H449" s="137"/>
      <c r="I449" s="136"/>
    </row>
    <row r="450" spans="2:9" x14ac:dyDescent="0.4">
      <c r="B450" s="130" t="s">
        <v>674</v>
      </c>
      <c r="C450" s="155"/>
      <c r="D450" s="137"/>
      <c r="E450" s="155"/>
      <c r="F450" s="135"/>
      <c r="G450" s="136"/>
      <c r="H450" s="137"/>
      <c r="I450" s="136"/>
    </row>
    <row r="451" spans="2:9" x14ac:dyDescent="0.4">
      <c r="B451" s="130" t="s">
        <v>675</v>
      </c>
      <c r="C451" s="155"/>
      <c r="D451" s="137"/>
      <c r="E451" s="155"/>
      <c r="F451" s="135"/>
      <c r="G451" s="136"/>
      <c r="H451" s="137"/>
      <c r="I451" s="136"/>
    </row>
    <row r="452" spans="2:9" x14ac:dyDescent="0.4">
      <c r="B452" s="130" t="s">
        <v>676</v>
      </c>
      <c r="C452" s="155"/>
      <c r="D452" s="137"/>
      <c r="E452" s="155"/>
      <c r="F452" s="135"/>
      <c r="G452" s="136"/>
      <c r="H452" s="137"/>
      <c r="I452" s="136"/>
    </row>
    <row r="453" spans="2:9" x14ac:dyDescent="0.4">
      <c r="B453" s="130" t="s">
        <v>677</v>
      </c>
      <c r="C453" s="155"/>
      <c r="D453" s="137"/>
      <c r="E453" s="155"/>
      <c r="F453" s="135"/>
      <c r="G453" s="136"/>
      <c r="H453" s="137"/>
      <c r="I453" s="136"/>
    </row>
    <row r="454" spans="2:9" x14ac:dyDescent="0.4">
      <c r="B454" s="130" t="s">
        <v>678</v>
      </c>
      <c r="C454" s="155"/>
      <c r="D454" s="137"/>
      <c r="E454" s="155"/>
      <c r="F454" s="135"/>
      <c r="G454" s="136"/>
      <c r="H454" s="137"/>
      <c r="I454" s="136"/>
    </row>
    <row r="455" spans="2:9" x14ac:dyDescent="0.4">
      <c r="B455" s="130" t="s">
        <v>679</v>
      </c>
      <c r="C455" s="155"/>
      <c r="D455" s="137"/>
      <c r="E455" s="155"/>
      <c r="F455" s="135"/>
      <c r="G455" s="136"/>
      <c r="H455" s="137"/>
      <c r="I455" s="136"/>
    </row>
    <row r="456" spans="2:9" x14ac:dyDescent="0.4">
      <c r="B456" s="130" t="s">
        <v>680</v>
      </c>
      <c r="C456" s="155"/>
      <c r="D456" s="137"/>
      <c r="E456" s="155"/>
      <c r="F456" s="135"/>
      <c r="G456" s="136"/>
      <c r="H456" s="137"/>
      <c r="I456" s="136"/>
    </row>
    <row r="457" spans="2:9" x14ac:dyDescent="0.4">
      <c r="B457" s="130" t="s">
        <v>681</v>
      </c>
      <c r="C457" s="155"/>
      <c r="D457" s="137"/>
      <c r="E457" s="155"/>
      <c r="F457" s="135"/>
      <c r="G457" s="136"/>
      <c r="H457" s="137"/>
      <c r="I457" s="136"/>
    </row>
    <row r="458" spans="2:9" x14ac:dyDescent="0.4">
      <c r="B458" s="130" t="s">
        <v>682</v>
      </c>
      <c r="C458" s="155"/>
      <c r="D458" s="137"/>
      <c r="E458" s="155"/>
      <c r="F458" s="135"/>
      <c r="G458" s="136"/>
      <c r="H458" s="137"/>
      <c r="I458" s="136"/>
    </row>
    <row r="459" spans="2:9" x14ac:dyDescent="0.4">
      <c r="B459" s="130" t="s">
        <v>683</v>
      </c>
      <c r="C459" s="155"/>
      <c r="D459" s="137"/>
      <c r="E459" s="155"/>
      <c r="F459" s="135"/>
      <c r="G459" s="136"/>
      <c r="H459" s="137"/>
      <c r="I459" s="136"/>
    </row>
    <row r="460" spans="2:9" x14ac:dyDescent="0.4">
      <c r="B460" s="130" t="s">
        <v>684</v>
      </c>
      <c r="C460" s="155"/>
      <c r="D460" s="137"/>
      <c r="E460" s="155"/>
      <c r="F460" s="135"/>
      <c r="G460" s="136"/>
      <c r="H460" s="137"/>
      <c r="I460" s="136"/>
    </row>
    <row r="461" spans="2:9" x14ac:dyDescent="0.4">
      <c r="B461" s="130" t="s">
        <v>685</v>
      </c>
      <c r="C461" s="155"/>
      <c r="D461" s="137"/>
      <c r="E461" s="155"/>
      <c r="F461" s="135"/>
      <c r="G461" s="136"/>
      <c r="H461" s="137"/>
      <c r="I461" s="136"/>
    </row>
    <row r="462" spans="2:9" x14ac:dyDescent="0.4">
      <c r="B462" s="130" t="s">
        <v>686</v>
      </c>
      <c r="C462" s="155"/>
      <c r="D462" s="137"/>
      <c r="E462" s="155"/>
      <c r="F462" s="135"/>
      <c r="G462" s="136"/>
      <c r="H462" s="137"/>
      <c r="I462" s="136"/>
    </row>
    <row r="463" spans="2:9" x14ac:dyDescent="0.4">
      <c r="B463" s="130" t="s">
        <v>687</v>
      </c>
      <c r="C463" s="155"/>
      <c r="D463" s="137"/>
      <c r="E463" s="155"/>
      <c r="F463" s="135"/>
      <c r="G463" s="136"/>
      <c r="H463" s="137"/>
      <c r="I463" s="136"/>
    </row>
    <row r="464" spans="2:9" x14ac:dyDescent="0.4">
      <c r="B464" s="130" t="s">
        <v>688</v>
      </c>
      <c r="C464" s="155"/>
      <c r="D464" s="137"/>
      <c r="E464" s="155"/>
      <c r="F464" s="135"/>
      <c r="G464" s="136"/>
      <c r="H464" s="137"/>
      <c r="I464" s="136"/>
    </row>
    <row r="465" spans="2:9" x14ac:dyDescent="0.4">
      <c r="B465" s="130" t="s">
        <v>689</v>
      </c>
      <c r="C465" s="155"/>
      <c r="D465" s="137"/>
      <c r="E465" s="155"/>
      <c r="F465" s="135"/>
      <c r="G465" s="136"/>
      <c r="H465" s="137"/>
      <c r="I465" s="136"/>
    </row>
    <row r="466" spans="2:9" x14ac:dyDescent="0.4">
      <c r="B466" s="130" t="s">
        <v>690</v>
      </c>
      <c r="C466" s="155"/>
      <c r="D466" s="137"/>
      <c r="E466" s="155"/>
      <c r="F466" s="135"/>
      <c r="G466" s="136"/>
      <c r="H466" s="137"/>
      <c r="I466" s="136"/>
    </row>
    <row r="467" spans="2:9" x14ac:dyDescent="0.4">
      <c r="B467" s="130" t="s">
        <v>691</v>
      </c>
      <c r="C467" s="155"/>
      <c r="D467" s="137"/>
      <c r="E467" s="155"/>
      <c r="F467" s="135"/>
      <c r="G467" s="136"/>
      <c r="H467" s="137"/>
      <c r="I467" s="136"/>
    </row>
    <row r="468" spans="2:9" x14ac:dyDescent="0.4">
      <c r="B468" s="130" t="s">
        <v>692</v>
      </c>
      <c r="C468" s="155"/>
      <c r="D468" s="137"/>
      <c r="E468" s="155"/>
      <c r="F468" s="135"/>
      <c r="G468" s="136"/>
      <c r="H468" s="137"/>
      <c r="I468" s="136"/>
    </row>
    <row r="469" spans="2:9" x14ac:dyDescent="0.4">
      <c r="B469" s="130" t="s">
        <v>693</v>
      </c>
      <c r="C469" s="155"/>
      <c r="D469" s="137"/>
      <c r="E469" s="155"/>
      <c r="F469" s="135"/>
      <c r="G469" s="136"/>
      <c r="H469" s="137"/>
      <c r="I469" s="136"/>
    </row>
    <row r="470" spans="2:9" x14ac:dyDescent="0.4">
      <c r="B470" s="130" t="s">
        <v>694</v>
      </c>
      <c r="C470" s="155"/>
      <c r="D470" s="137"/>
      <c r="E470" s="155"/>
      <c r="F470" s="135"/>
      <c r="G470" s="136"/>
      <c r="H470" s="137"/>
      <c r="I470" s="136"/>
    </row>
    <row r="471" spans="2:9" x14ac:dyDescent="0.4">
      <c r="B471" s="130" t="s">
        <v>695</v>
      </c>
      <c r="C471" s="155"/>
      <c r="D471" s="137"/>
      <c r="E471" s="155"/>
      <c r="F471" s="135"/>
      <c r="G471" s="136"/>
      <c r="H471" s="137"/>
      <c r="I471" s="136"/>
    </row>
    <row r="472" spans="2:9" x14ac:dyDescent="0.4">
      <c r="B472" s="130" t="s">
        <v>696</v>
      </c>
      <c r="C472" s="155"/>
      <c r="D472" s="137"/>
      <c r="E472" s="155"/>
      <c r="F472" s="135"/>
      <c r="G472" s="136"/>
      <c r="H472" s="137"/>
      <c r="I472" s="136"/>
    </row>
    <row r="473" spans="2:9" x14ac:dyDescent="0.4">
      <c r="B473" s="130" t="s">
        <v>697</v>
      </c>
      <c r="C473" s="155"/>
      <c r="D473" s="137"/>
      <c r="E473" s="155"/>
      <c r="F473" s="135"/>
      <c r="G473" s="136"/>
      <c r="H473" s="137"/>
      <c r="I473" s="136"/>
    </row>
    <row r="474" spans="2:9" x14ac:dyDescent="0.4">
      <c r="B474" s="130" t="s">
        <v>698</v>
      </c>
      <c r="C474" s="155"/>
      <c r="D474" s="137"/>
      <c r="E474" s="155"/>
      <c r="F474" s="135"/>
      <c r="G474" s="136"/>
      <c r="H474" s="137"/>
      <c r="I474" s="136"/>
    </row>
    <row r="475" spans="2:9" x14ac:dyDescent="0.4">
      <c r="B475" s="130" t="s">
        <v>699</v>
      </c>
      <c r="C475" s="155"/>
      <c r="D475" s="137"/>
      <c r="E475" s="155"/>
      <c r="F475" s="135"/>
      <c r="G475" s="136"/>
      <c r="H475" s="137"/>
      <c r="I475" s="136"/>
    </row>
    <row r="476" spans="2:9" x14ac:dyDescent="0.4">
      <c r="B476" s="130" t="s">
        <v>700</v>
      </c>
      <c r="C476" s="155"/>
      <c r="D476" s="137"/>
      <c r="E476" s="155"/>
      <c r="F476" s="135"/>
      <c r="G476" s="136"/>
      <c r="H476" s="137"/>
      <c r="I476" s="136"/>
    </row>
    <row r="477" spans="2:9" x14ac:dyDescent="0.4">
      <c r="B477" s="130" t="s">
        <v>701</v>
      </c>
      <c r="C477" s="155"/>
      <c r="D477" s="137"/>
      <c r="E477" s="155"/>
      <c r="F477" s="135"/>
      <c r="G477" s="136"/>
      <c r="H477" s="137"/>
      <c r="I477" s="136"/>
    </row>
    <row r="478" spans="2:9" x14ac:dyDescent="0.4">
      <c r="B478" s="130" t="s">
        <v>702</v>
      </c>
      <c r="C478" s="155"/>
      <c r="D478" s="137"/>
      <c r="E478" s="155"/>
      <c r="F478" s="135"/>
      <c r="G478" s="136"/>
      <c r="H478" s="137"/>
      <c r="I478" s="136"/>
    </row>
    <row r="479" spans="2:9" x14ac:dyDescent="0.4">
      <c r="B479" s="130" t="s">
        <v>703</v>
      </c>
      <c r="C479" s="155"/>
      <c r="D479" s="137"/>
      <c r="E479" s="155"/>
      <c r="F479" s="135"/>
      <c r="G479" s="136"/>
      <c r="H479" s="137"/>
      <c r="I479" s="136"/>
    </row>
    <row r="480" spans="2:9" x14ac:dyDescent="0.4">
      <c r="B480" s="130" t="s">
        <v>704</v>
      </c>
      <c r="C480" s="155"/>
      <c r="D480" s="137"/>
      <c r="E480" s="155"/>
      <c r="F480" s="135"/>
      <c r="G480" s="136"/>
      <c r="H480" s="137"/>
      <c r="I480" s="136"/>
    </row>
    <row r="481" spans="2:9" x14ac:dyDescent="0.4">
      <c r="B481" s="130" t="s">
        <v>705</v>
      </c>
      <c r="C481" s="155"/>
      <c r="D481" s="137"/>
      <c r="E481" s="155"/>
      <c r="F481" s="135"/>
      <c r="G481" s="136"/>
      <c r="H481" s="137"/>
      <c r="I481" s="136"/>
    </row>
    <row r="482" spans="2:9" x14ac:dyDescent="0.4">
      <c r="B482" s="130" t="s">
        <v>706</v>
      </c>
      <c r="C482" s="155"/>
      <c r="D482" s="137"/>
      <c r="E482" s="155"/>
      <c r="F482" s="135"/>
      <c r="G482" s="136"/>
      <c r="H482" s="137"/>
      <c r="I482" s="136"/>
    </row>
    <row r="483" spans="2:9" x14ac:dyDescent="0.4">
      <c r="B483" s="130" t="s">
        <v>707</v>
      </c>
      <c r="C483" s="155"/>
      <c r="D483" s="137"/>
      <c r="E483" s="155"/>
      <c r="F483" s="135"/>
      <c r="G483" s="136"/>
      <c r="H483" s="137"/>
      <c r="I483" s="136"/>
    </row>
    <row r="484" spans="2:9" x14ac:dyDescent="0.4">
      <c r="B484" s="130" t="s">
        <v>708</v>
      </c>
      <c r="C484" s="155"/>
      <c r="D484" s="137"/>
      <c r="E484" s="155"/>
      <c r="F484" s="135"/>
      <c r="G484" s="136"/>
      <c r="H484" s="137"/>
      <c r="I484" s="136"/>
    </row>
    <row r="485" spans="2:9" x14ac:dyDescent="0.4">
      <c r="B485" s="130" t="s">
        <v>709</v>
      </c>
      <c r="C485" s="155"/>
      <c r="D485" s="137"/>
      <c r="E485" s="155"/>
      <c r="F485" s="135"/>
      <c r="G485" s="136"/>
      <c r="H485" s="137"/>
      <c r="I485" s="136"/>
    </row>
    <row r="486" spans="2:9" x14ac:dyDescent="0.4">
      <c r="B486" s="130" t="s">
        <v>710</v>
      </c>
      <c r="C486" s="155"/>
      <c r="D486" s="137"/>
      <c r="E486" s="155"/>
      <c r="F486" s="135"/>
      <c r="G486" s="136"/>
      <c r="H486" s="137"/>
      <c r="I486" s="136"/>
    </row>
    <row r="487" spans="2:9" x14ac:dyDescent="0.4">
      <c r="B487" s="130" t="s">
        <v>711</v>
      </c>
      <c r="C487" s="155"/>
      <c r="D487" s="137"/>
      <c r="E487" s="155"/>
      <c r="F487" s="135"/>
      <c r="G487" s="136"/>
      <c r="H487" s="137"/>
      <c r="I487" s="136"/>
    </row>
    <row r="488" spans="2:9" x14ac:dyDescent="0.4">
      <c r="B488" s="130" t="s">
        <v>712</v>
      </c>
      <c r="C488" s="155"/>
      <c r="D488" s="137"/>
      <c r="E488" s="155"/>
      <c r="F488" s="135"/>
      <c r="G488" s="136"/>
      <c r="H488" s="137"/>
      <c r="I488" s="136"/>
    </row>
    <row r="489" spans="2:9" x14ac:dyDescent="0.4">
      <c r="B489" s="130" t="s">
        <v>713</v>
      </c>
      <c r="C489" s="155"/>
      <c r="D489" s="137"/>
      <c r="E489" s="155"/>
      <c r="F489" s="135"/>
      <c r="G489" s="136"/>
      <c r="H489" s="137"/>
      <c r="I489" s="136"/>
    </row>
    <row r="490" spans="2:9" x14ac:dyDescent="0.4">
      <c r="B490" s="130" t="s">
        <v>714</v>
      </c>
      <c r="C490" s="155"/>
      <c r="D490" s="137"/>
      <c r="E490" s="155"/>
      <c r="F490" s="135"/>
      <c r="G490" s="136"/>
      <c r="H490" s="137"/>
      <c r="I490" s="136"/>
    </row>
    <row r="491" spans="2:9" x14ac:dyDescent="0.4">
      <c r="B491" s="130" t="s">
        <v>715</v>
      </c>
      <c r="C491" s="155"/>
      <c r="D491" s="137"/>
      <c r="E491" s="155"/>
      <c r="F491" s="135"/>
      <c r="G491" s="136"/>
      <c r="H491" s="137"/>
      <c r="I491" s="136"/>
    </row>
    <row r="492" spans="2:9" x14ac:dyDescent="0.4">
      <c r="B492" s="130" t="s">
        <v>716</v>
      </c>
      <c r="C492" s="155"/>
      <c r="D492" s="137"/>
      <c r="E492" s="155"/>
      <c r="F492" s="135"/>
      <c r="G492" s="136"/>
      <c r="H492" s="137"/>
      <c r="I492" s="136"/>
    </row>
    <row r="493" spans="2:9" x14ac:dyDescent="0.4">
      <c r="B493" s="130" t="s">
        <v>717</v>
      </c>
      <c r="C493" s="155"/>
      <c r="D493" s="137"/>
      <c r="E493" s="155"/>
      <c r="F493" s="135"/>
      <c r="G493" s="136"/>
      <c r="H493" s="137"/>
      <c r="I493" s="136"/>
    </row>
    <row r="494" spans="2:9" x14ac:dyDescent="0.4">
      <c r="B494" s="130" t="s">
        <v>718</v>
      </c>
      <c r="C494" s="155"/>
      <c r="D494" s="137"/>
      <c r="E494" s="155"/>
      <c r="F494" s="135"/>
      <c r="G494" s="136"/>
      <c r="H494" s="137"/>
      <c r="I494" s="136"/>
    </row>
    <row r="495" spans="2:9" x14ac:dyDescent="0.4">
      <c r="B495" s="130" t="s">
        <v>719</v>
      </c>
      <c r="C495" s="155"/>
      <c r="D495" s="137"/>
      <c r="E495" s="155"/>
      <c r="F495" s="135"/>
      <c r="G495" s="136"/>
      <c r="H495" s="137"/>
      <c r="I495" s="136"/>
    </row>
    <row r="496" spans="2:9" x14ac:dyDescent="0.4">
      <c r="B496" s="130" t="s">
        <v>720</v>
      </c>
      <c r="C496" s="155"/>
      <c r="D496" s="137"/>
      <c r="E496" s="155"/>
      <c r="F496" s="135"/>
      <c r="G496" s="136"/>
      <c r="H496" s="137"/>
      <c r="I496" s="136"/>
    </row>
    <row r="497" spans="2:9" x14ac:dyDescent="0.4">
      <c r="B497" s="130" t="s">
        <v>721</v>
      </c>
      <c r="C497" s="155"/>
      <c r="D497" s="137"/>
      <c r="E497" s="155"/>
      <c r="F497" s="135"/>
      <c r="G497" s="136"/>
      <c r="H497" s="137"/>
      <c r="I497" s="136"/>
    </row>
    <row r="498" spans="2:9" x14ac:dyDescent="0.4">
      <c r="B498" s="130" t="s">
        <v>722</v>
      </c>
      <c r="C498" s="155"/>
      <c r="D498" s="137"/>
      <c r="E498" s="155"/>
      <c r="F498" s="135"/>
      <c r="G498" s="136"/>
      <c r="H498" s="137"/>
      <c r="I498" s="136"/>
    </row>
    <row r="499" spans="2:9" x14ac:dyDescent="0.4">
      <c r="B499" s="130" t="s">
        <v>723</v>
      </c>
      <c r="C499" s="155"/>
      <c r="D499" s="137"/>
      <c r="E499" s="155"/>
      <c r="F499" s="135"/>
      <c r="G499" s="136"/>
      <c r="H499" s="137"/>
      <c r="I499" s="136"/>
    </row>
    <row r="500" spans="2:9" x14ac:dyDescent="0.4">
      <c r="B500" s="130" t="s">
        <v>724</v>
      </c>
      <c r="C500" s="155"/>
      <c r="D500" s="137"/>
      <c r="E500" s="155"/>
      <c r="F500" s="135"/>
      <c r="G500" s="136"/>
      <c r="H500" s="137"/>
      <c r="I500" s="136"/>
    </row>
    <row r="501" spans="2:9" x14ac:dyDescent="0.4">
      <c r="B501" s="130" t="s">
        <v>725</v>
      </c>
      <c r="C501" s="155"/>
      <c r="D501" s="137"/>
      <c r="E501" s="155"/>
      <c r="F501" s="135"/>
      <c r="G501" s="136"/>
      <c r="H501" s="137"/>
      <c r="I501" s="136"/>
    </row>
    <row r="502" spans="2:9" x14ac:dyDescent="0.4">
      <c r="B502" s="130" t="s">
        <v>726</v>
      </c>
      <c r="C502" s="155"/>
      <c r="D502" s="137"/>
      <c r="E502" s="155"/>
      <c r="F502" s="135"/>
      <c r="G502" s="136"/>
      <c r="H502" s="137"/>
      <c r="I502" s="136"/>
    </row>
    <row r="503" spans="2:9" x14ac:dyDescent="0.4">
      <c r="B503" s="130" t="s">
        <v>727</v>
      </c>
      <c r="C503" s="155"/>
      <c r="D503" s="137"/>
      <c r="E503" s="155"/>
      <c r="F503" s="135"/>
      <c r="G503" s="136"/>
      <c r="H503" s="137"/>
      <c r="I503" s="136"/>
    </row>
    <row r="504" spans="2:9" x14ac:dyDescent="0.4">
      <c r="B504" s="130" t="s">
        <v>728</v>
      </c>
      <c r="C504" s="155"/>
      <c r="D504" s="137"/>
      <c r="E504" s="155"/>
      <c r="F504" s="135"/>
      <c r="G504" s="136"/>
      <c r="H504" s="137"/>
      <c r="I504" s="136"/>
    </row>
    <row r="505" spans="2:9" x14ac:dyDescent="0.4">
      <c r="B505" s="130" t="s">
        <v>729</v>
      </c>
      <c r="C505" s="155"/>
      <c r="D505" s="137"/>
      <c r="E505" s="155"/>
      <c r="F505" s="135"/>
      <c r="G505" s="136"/>
      <c r="H505" s="137"/>
      <c r="I505" s="136"/>
    </row>
    <row r="506" spans="2:9" x14ac:dyDescent="0.4">
      <c r="B506" s="130" t="s">
        <v>730</v>
      </c>
      <c r="C506" s="155"/>
      <c r="D506" s="137"/>
      <c r="E506" s="155"/>
      <c r="F506" s="135"/>
      <c r="G506" s="136"/>
      <c r="H506" s="137"/>
      <c r="I506" s="136"/>
    </row>
    <row r="507" spans="2:9" x14ac:dyDescent="0.4">
      <c r="B507" s="130" t="s">
        <v>731</v>
      </c>
      <c r="C507" s="155"/>
      <c r="D507" s="137"/>
      <c r="E507" s="155"/>
      <c r="F507" s="135"/>
      <c r="G507" s="136"/>
      <c r="H507" s="137"/>
      <c r="I507" s="136"/>
    </row>
  </sheetData>
  <sheetProtection sheet="1" formatColumns="0" formatRows="0" insertRows="0" insertHyperlinks="0" autoFilter="0"/>
  <autoFilter ref="A8:I8"/>
  <mergeCells count="1">
    <mergeCell ref="B3:H3"/>
  </mergeCells>
  <dataValidations xWindow="409" yWindow="366" count="1">
    <dataValidation type="textLength" showInputMessage="1" showErrorMessage="1" errorTitle="Fehlerhafte Eingabe" error="Die ID hat mehr als 50 Zeichen." sqref="D9:D507">
      <formula1>0</formula1>
      <formula2>50</formula2>
    </dataValidation>
  </dataValidations>
  <pageMargins left="0.70866141732283472" right="0.70866141732283472" top="0.78740157480314965" bottom="0.78740157480314965" header="0.31496062992125984" footer="0.31496062992125984"/>
  <pageSetup paperSize="9" scale="68" orientation="portrait" r:id="rId1"/>
  <headerFooter>
    <oddHeader>&amp;LArbeitsblatt: &amp;A&amp;CAnlage F</oddHeader>
    <oddFooter>&amp;CSeite &amp;P von &amp;N</oddFooter>
  </headerFooter>
  <rowBreaks count="1" manualBreakCount="1">
    <brk id="59" max="8" man="1"/>
  </rowBreaks>
  <extLst>
    <ext xmlns:x14="http://schemas.microsoft.com/office/spreadsheetml/2009/9/main" uri="{CCE6A557-97BC-4b89-ADB6-D9C93CAAB3DF}">
      <x14:dataValidations xmlns:xm="http://schemas.microsoft.com/office/excel/2006/main" xWindow="409" yWindow="366" count="1">
        <x14:dataValidation type="list" allowBlank="1" showInputMessage="1" showErrorMessage="1">
          <x14:formula1>
            <xm:f>Liste!$G$2:$G$3</xm:f>
          </x14:formula1>
          <xm:sqref>F5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417DBE"/>
  </sheetPr>
  <dimension ref="A1:K506"/>
  <sheetViews>
    <sheetView showGridLines="0" zoomScaleNormal="100" zoomScaleSheetLayoutView="100" workbookViewId="0"/>
  </sheetViews>
  <sheetFormatPr baseColWidth="10" defaultColWidth="11" defaultRowHeight="16.8" x14ac:dyDescent="0.4"/>
  <cols>
    <col min="1" max="1" width="1.19921875" style="27" customWidth="1"/>
    <col min="2" max="2" width="7.19921875" style="27" bestFit="1" customWidth="1"/>
    <col min="3" max="3" width="1.19921875" style="27" customWidth="1"/>
    <col min="4" max="4" width="22.59765625" style="60" customWidth="1"/>
    <col min="5" max="5" width="1.19921875" style="29" customWidth="1"/>
    <col min="6" max="6" width="22.59765625" style="60" customWidth="1"/>
    <col min="7" max="7" width="1.19921875" style="29" customWidth="1"/>
    <col min="8" max="8" width="22.59765625" style="60" customWidth="1"/>
    <col min="9" max="9" width="1.19921875" style="27" customWidth="1"/>
    <col min="10" max="10" width="22.59765625" style="27" customWidth="1"/>
    <col min="11" max="11" width="1.19921875" style="27" customWidth="1"/>
    <col min="12" max="16384" width="11" style="27"/>
  </cols>
  <sheetData>
    <row r="1" spans="1:11" s="42" customFormat="1" ht="25.2" x14ac:dyDescent="0.55000000000000004">
      <c r="A1" s="41"/>
      <c r="B1" s="38" t="s">
        <v>732</v>
      </c>
      <c r="C1" s="39"/>
      <c r="D1" s="144" t="s">
        <v>2</v>
      </c>
      <c r="E1" s="20"/>
      <c r="F1" s="20"/>
      <c r="G1" s="20"/>
      <c r="H1" s="19"/>
      <c r="I1" s="20"/>
      <c r="J1" s="19"/>
      <c r="K1" s="20"/>
    </row>
    <row r="2" spans="1:11" s="42" customFormat="1" x14ac:dyDescent="0.4">
      <c r="H2" s="16"/>
    </row>
    <row r="3" spans="1:11" s="42" customFormat="1" ht="91.5" customHeight="1" x14ac:dyDescent="0.4">
      <c r="B3" s="290" t="s">
        <v>4256</v>
      </c>
      <c r="C3" s="290"/>
      <c r="D3" s="290"/>
      <c r="E3" s="290"/>
      <c r="F3" s="290"/>
      <c r="G3" s="290"/>
      <c r="H3" s="290"/>
      <c r="I3" s="290"/>
      <c r="J3" s="290"/>
    </row>
    <row r="4" spans="1:11" s="42" customFormat="1" x14ac:dyDescent="0.4">
      <c r="H4" s="16"/>
    </row>
    <row r="5" spans="1:11" s="42" customFormat="1" ht="84" x14ac:dyDescent="0.4">
      <c r="B5" s="152" t="s">
        <v>1</v>
      </c>
      <c r="C5" s="153"/>
      <c r="D5" s="282" t="s">
        <v>7</v>
      </c>
      <c r="E5" s="283"/>
      <c r="F5" s="148" t="s">
        <v>4245</v>
      </c>
      <c r="G5" s="283"/>
      <c r="H5" s="156" t="s">
        <v>4273</v>
      </c>
      <c r="I5" s="153"/>
      <c r="J5" s="148" t="s">
        <v>4263</v>
      </c>
      <c r="K5" s="153"/>
    </row>
    <row r="6" spans="1:11" s="42" customFormat="1" x14ac:dyDescent="0.4">
      <c r="B6" s="173" t="s">
        <v>732</v>
      </c>
      <c r="D6" s="154"/>
      <c r="F6" s="154"/>
      <c r="H6" s="24"/>
    </row>
    <row r="7" spans="1:11" x14ac:dyDescent="0.4">
      <c r="B7" s="140" t="s">
        <v>99</v>
      </c>
      <c r="C7" s="29"/>
      <c r="D7" s="131"/>
      <c r="E7" s="141"/>
      <c r="F7" s="133"/>
      <c r="G7" s="212"/>
      <c r="H7" s="139"/>
      <c r="I7" s="63"/>
      <c r="J7" s="131"/>
      <c r="K7" s="63"/>
    </row>
    <row r="8" spans="1:11" x14ac:dyDescent="0.4">
      <c r="B8" s="140" t="s">
        <v>100</v>
      </c>
      <c r="C8" s="29"/>
      <c r="D8" s="131"/>
      <c r="E8" s="141"/>
      <c r="F8" s="133"/>
      <c r="G8" s="141"/>
      <c r="H8" s="139"/>
      <c r="I8" s="63"/>
      <c r="J8" s="131"/>
      <c r="K8" s="63"/>
    </row>
    <row r="9" spans="1:11" x14ac:dyDescent="0.4">
      <c r="B9" s="140" t="s">
        <v>733</v>
      </c>
      <c r="C9" s="29"/>
      <c r="D9" s="131"/>
      <c r="E9" s="141"/>
      <c r="F9" s="133"/>
      <c r="G9" s="141"/>
      <c r="H9" s="139"/>
      <c r="I9" s="63"/>
      <c r="J9" s="131"/>
      <c r="K9" s="63"/>
    </row>
    <row r="10" spans="1:11" x14ac:dyDescent="0.4">
      <c r="B10" s="140" t="s">
        <v>734</v>
      </c>
      <c r="C10" s="29"/>
      <c r="D10" s="131"/>
      <c r="E10" s="141"/>
      <c r="F10" s="133"/>
      <c r="G10" s="141"/>
      <c r="H10" s="139"/>
      <c r="I10" s="63"/>
      <c r="J10" s="131"/>
      <c r="K10" s="63"/>
    </row>
    <row r="11" spans="1:11" x14ac:dyDescent="0.4">
      <c r="B11" s="140" t="s">
        <v>735</v>
      </c>
      <c r="C11" s="29"/>
      <c r="D11" s="131"/>
      <c r="E11" s="141"/>
      <c r="F11" s="133"/>
      <c r="G11" s="141"/>
      <c r="H11" s="139"/>
      <c r="I11" s="63"/>
      <c r="J11" s="131"/>
      <c r="K11" s="63"/>
    </row>
    <row r="12" spans="1:11" x14ac:dyDescent="0.4">
      <c r="B12" s="140" t="s">
        <v>736</v>
      </c>
      <c r="C12" s="29"/>
      <c r="D12" s="131"/>
      <c r="E12" s="141"/>
      <c r="F12" s="133"/>
      <c r="G12" s="141"/>
      <c r="H12" s="139"/>
      <c r="I12" s="63"/>
      <c r="J12" s="131"/>
      <c r="K12" s="63"/>
    </row>
    <row r="13" spans="1:11" x14ac:dyDescent="0.4">
      <c r="B13" s="140" t="s">
        <v>737</v>
      </c>
      <c r="C13" s="29"/>
      <c r="D13" s="131"/>
      <c r="E13" s="141"/>
      <c r="F13" s="133"/>
      <c r="G13" s="141"/>
      <c r="H13" s="139"/>
      <c r="I13" s="63"/>
      <c r="J13" s="131"/>
      <c r="K13" s="63"/>
    </row>
    <row r="14" spans="1:11" x14ac:dyDescent="0.4">
      <c r="B14" s="140" t="s">
        <v>738</v>
      </c>
      <c r="C14" s="29"/>
      <c r="D14" s="131"/>
      <c r="E14" s="141"/>
      <c r="F14" s="133"/>
      <c r="G14" s="141"/>
      <c r="H14" s="139"/>
      <c r="I14" s="63"/>
      <c r="J14" s="131"/>
      <c r="K14" s="63"/>
    </row>
    <row r="15" spans="1:11" x14ac:dyDescent="0.4">
      <c r="B15" s="140" t="s">
        <v>739</v>
      </c>
      <c r="C15" s="29"/>
      <c r="D15" s="131"/>
      <c r="E15" s="141"/>
      <c r="F15" s="133"/>
      <c r="G15" s="141"/>
      <c r="H15" s="139"/>
      <c r="I15" s="63"/>
      <c r="J15" s="131"/>
      <c r="K15" s="63"/>
    </row>
    <row r="16" spans="1:11" x14ac:dyDescent="0.4">
      <c r="B16" s="140" t="s">
        <v>740</v>
      </c>
      <c r="C16" s="29"/>
      <c r="D16" s="131"/>
      <c r="E16" s="141"/>
      <c r="F16" s="133"/>
      <c r="G16" s="141"/>
      <c r="H16" s="139"/>
      <c r="I16" s="63"/>
      <c r="J16" s="131"/>
      <c r="K16" s="63"/>
    </row>
    <row r="17" spans="2:11" x14ac:dyDescent="0.4">
      <c r="B17" s="140" t="s">
        <v>741</v>
      </c>
      <c r="C17" s="29"/>
      <c r="D17" s="131"/>
      <c r="E17" s="141"/>
      <c r="F17" s="133"/>
      <c r="G17" s="141"/>
      <c r="H17" s="139"/>
      <c r="I17" s="63"/>
      <c r="J17" s="131"/>
      <c r="K17" s="63"/>
    </row>
    <row r="18" spans="2:11" x14ac:dyDescent="0.4">
      <c r="B18" s="140" t="s">
        <v>742</v>
      </c>
      <c r="C18" s="29"/>
      <c r="D18" s="131"/>
      <c r="E18" s="141"/>
      <c r="F18" s="133"/>
      <c r="G18" s="141"/>
      <c r="H18" s="139"/>
      <c r="I18" s="63"/>
      <c r="J18" s="131"/>
      <c r="K18" s="63"/>
    </row>
    <row r="19" spans="2:11" x14ac:dyDescent="0.4">
      <c r="B19" s="140" t="s">
        <v>743</v>
      </c>
      <c r="C19" s="29"/>
      <c r="D19" s="131"/>
      <c r="E19" s="141"/>
      <c r="F19" s="133"/>
      <c r="G19" s="141"/>
      <c r="H19" s="139"/>
      <c r="I19" s="63"/>
      <c r="J19" s="131"/>
      <c r="K19" s="63"/>
    </row>
    <row r="20" spans="2:11" x14ac:dyDescent="0.4">
      <c r="B20" s="140" t="s">
        <v>744</v>
      </c>
      <c r="C20" s="29"/>
      <c r="D20" s="131"/>
      <c r="E20" s="141"/>
      <c r="F20" s="133"/>
      <c r="G20" s="141"/>
      <c r="H20" s="139"/>
      <c r="I20" s="63"/>
      <c r="J20" s="131"/>
      <c r="K20" s="63"/>
    </row>
    <row r="21" spans="2:11" x14ac:dyDescent="0.4">
      <c r="B21" s="140" t="s">
        <v>745</v>
      </c>
      <c r="C21" s="29"/>
      <c r="D21" s="131"/>
      <c r="E21" s="141"/>
      <c r="F21" s="133"/>
      <c r="G21" s="141"/>
      <c r="H21" s="139"/>
      <c r="I21" s="63"/>
      <c r="J21" s="131"/>
      <c r="K21" s="63"/>
    </row>
    <row r="22" spans="2:11" x14ac:dyDescent="0.4">
      <c r="B22" s="140" t="s">
        <v>746</v>
      </c>
      <c r="C22" s="29"/>
      <c r="D22" s="131"/>
      <c r="E22" s="141"/>
      <c r="F22" s="133"/>
      <c r="G22" s="141"/>
      <c r="H22" s="139"/>
      <c r="I22" s="63"/>
      <c r="J22" s="131"/>
      <c r="K22" s="63"/>
    </row>
    <row r="23" spans="2:11" x14ac:dyDescent="0.4">
      <c r="B23" s="140" t="s">
        <v>747</v>
      </c>
      <c r="C23" s="29"/>
      <c r="D23" s="131"/>
      <c r="E23" s="141"/>
      <c r="F23" s="133"/>
      <c r="G23" s="141"/>
      <c r="H23" s="139"/>
      <c r="I23" s="63"/>
      <c r="J23" s="131"/>
      <c r="K23" s="63"/>
    </row>
    <row r="24" spans="2:11" x14ac:dyDescent="0.4">
      <c r="B24" s="140" t="s">
        <v>748</v>
      </c>
      <c r="C24" s="29"/>
      <c r="D24" s="131"/>
      <c r="E24" s="141"/>
      <c r="F24" s="133"/>
      <c r="G24" s="141"/>
      <c r="H24" s="139"/>
      <c r="I24" s="63"/>
      <c r="J24" s="131"/>
      <c r="K24" s="63"/>
    </row>
    <row r="25" spans="2:11" x14ac:dyDescent="0.4">
      <c r="B25" s="140" t="s">
        <v>749</v>
      </c>
      <c r="C25" s="29"/>
      <c r="D25" s="131"/>
      <c r="E25" s="141"/>
      <c r="F25" s="133"/>
      <c r="G25" s="141"/>
      <c r="H25" s="139"/>
      <c r="I25" s="63"/>
      <c r="J25" s="131"/>
      <c r="K25" s="63"/>
    </row>
    <row r="26" spans="2:11" x14ac:dyDescent="0.4">
      <c r="B26" s="140" t="s">
        <v>750</v>
      </c>
      <c r="C26" s="29"/>
      <c r="D26" s="131"/>
      <c r="E26" s="141"/>
      <c r="F26" s="133"/>
      <c r="G26" s="141"/>
      <c r="H26" s="139"/>
      <c r="I26" s="63"/>
      <c r="J26" s="131"/>
      <c r="K26" s="63"/>
    </row>
    <row r="27" spans="2:11" x14ac:dyDescent="0.4">
      <c r="B27" s="140" t="s">
        <v>751</v>
      </c>
      <c r="C27" s="29"/>
      <c r="D27" s="131"/>
      <c r="E27" s="141"/>
      <c r="F27" s="133"/>
      <c r="G27" s="141"/>
      <c r="H27" s="139"/>
      <c r="I27" s="63"/>
      <c r="J27" s="131"/>
      <c r="K27" s="63"/>
    </row>
    <row r="28" spans="2:11" x14ac:dyDescent="0.4">
      <c r="B28" s="140" t="s">
        <v>752</v>
      </c>
      <c r="C28" s="29"/>
      <c r="D28" s="131"/>
      <c r="E28" s="141"/>
      <c r="F28" s="133"/>
      <c r="G28" s="141"/>
      <c r="H28" s="139"/>
      <c r="I28" s="63"/>
      <c r="J28" s="131"/>
      <c r="K28" s="63"/>
    </row>
    <row r="29" spans="2:11" x14ac:dyDescent="0.4">
      <c r="B29" s="140" t="s">
        <v>753</v>
      </c>
      <c r="C29" s="29"/>
      <c r="D29" s="131"/>
      <c r="E29" s="141"/>
      <c r="F29" s="133"/>
      <c r="G29" s="141"/>
      <c r="H29" s="139"/>
      <c r="I29" s="63"/>
      <c r="J29" s="131"/>
      <c r="K29" s="63"/>
    </row>
    <row r="30" spans="2:11" x14ac:dyDescent="0.4">
      <c r="B30" s="140" t="s">
        <v>754</v>
      </c>
      <c r="C30" s="29"/>
      <c r="D30" s="131"/>
      <c r="E30" s="141"/>
      <c r="F30" s="133"/>
      <c r="G30" s="141"/>
      <c r="H30" s="139"/>
      <c r="I30" s="63"/>
      <c r="J30" s="131"/>
      <c r="K30" s="63"/>
    </row>
    <row r="31" spans="2:11" x14ac:dyDescent="0.4">
      <c r="B31" s="140" t="s">
        <v>755</v>
      </c>
      <c r="C31" s="29"/>
      <c r="D31" s="131"/>
      <c r="E31" s="141"/>
      <c r="F31" s="133"/>
      <c r="G31" s="141"/>
      <c r="H31" s="139"/>
      <c r="I31" s="63"/>
      <c r="J31" s="131"/>
      <c r="K31" s="63"/>
    </row>
    <row r="32" spans="2:11" x14ac:dyDescent="0.4">
      <c r="B32" s="140" t="s">
        <v>756</v>
      </c>
      <c r="C32" s="29"/>
      <c r="D32" s="131"/>
      <c r="E32" s="141"/>
      <c r="F32" s="133"/>
      <c r="G32" s="141"/>
      <c r="H32" s="139"/>
      <c r="I32" s="63"/>
      <c r="J32" s="131"/>
      <c r="K32" s="63"/>
    </row>
    <row r="33" spans="2:11" x14ac:dyDescent="0.4">
      <c r="B33" s="140" t="s">
        <v>757</v>
      </c>
      <c r="C33" s="29"/>
      <c r="D33" s="131"/>
      <c r="E33" s="141"/>
      <c r="F33" s="133"/>
      <c r="G33" s="141"/>
      <c r="H33" s="139"/>
      <c r="I33" s="63"/>
      <c r="J33" s="131"/>
      <c r="K33" s="63"/>
    </row>
    <row r="34" spans="2:11" x14ac:dyDescent="0.4">
      <c r="B34" s="140" t="s">
        <v>758</v>
      </c>
      <c r="C34" s="29"/>
      <c r="D34" s="131"/>
      <c r="E34" s="141"/>
      <c r="F34" s="133"/>
      <c r="G34" s="141"/>
      <c r="H34" s="139"/>
      <c r="I34" s="63"/>
      <c r="J34" s="131"/>
      <c r="K34" s="63"/>
    </row>
    <row r="35" spans="2:11" x14ac:dyDescent="0.4">
      <c r="B35" s="140" t="s">
        <v>759</v>
      </c>
      <c r="C35" s="29"/>
      <c r="D35" s="131"/>
      <c r="E35" s="141"/>
      <c r="F35" s="133"/>
      <c r="G35" s="141"/>
      <c r="H35" s="139"/>
      <c r="I35" s="63"/>
      <c r="J35" s="131"/>
      <c r="K35" s="63"/>
    </row>
    <row r="36" spans="2:11" x14ac:dyDescent="0.4">
      <c r="B36" s="140" t="s">
        <v>760</v>
      </c>
      <c r="C36" s="29"/>
      <c r="D36" s="131"/>
      <c r="E36" s="141"/>
      <c r="F36" s="133"/>
      <c r="G36" s="141"/>
      <c r="H36" s="139"/>
      <c r="I36" s="63"/>
      <c r="J36" s="131"/>
      <c r="K36" s="63"/>
    </row>
    <row r="37" spans="2:11" x14ac:dyDescent="0.4">
      <c r="B37" s="140" t="s">
        <v>761</v>
      </c>
      <c r="C37" s="29"/>
      <c r="D37" s="131"/>
      <c r="E37" s="141"/>
      <c r="F37" s="133"/>
      <c r="G37" s="141"/>
      <c r="H37" s="139"/>
      <c r="I37" s="63"/>
      <c r="J37" s="131"/>
      <c r="K37" s="63"/>
    </row>
    <row r="38" spans="2:11" x14ac:dyDescent="0.4">
      <c r="B38" s="140" t="s">
        <v>762</v>
      </c>
      <c r="C38" s="29"/>
      <c r="D38" s="131"/>
      <c r="E38" s="141"/>
      <c r="F38" s="133"/>
      <c r="G38" s="141"/>
      <c r="H38" s="139"/>
      <c r="I38" s="63"/>
      <c r="J38" s="131"/>
      <c r="K38" s="63"/>
    </row>
    <row r="39" spans="2:11" x14ac:dyDescent="0.4">
      <c r="B39" s="140" t="s">
        <v>763</v>
      </c>
      <c r="C39" s="29"/>
      <c r="D39" s="131"/>
      <c r="E39" s="141"/>
      <c r="F39" s="133"/>
      <c r="G39" s="141"/>
      <c r="H39" s="139"/>
      <c r="I39" s="63"/>
      <c r="J39" s="131"/>
      <c r="K39" s="63"/>
    </row>
    <row r="40" spans="2:11" x14ac:dyDescent="0.4">
      <c r="B40" s="140" t="s">
        <v>764</v>
      </c>
      <c r="C40" s="29"/>
      <c r="D40" s="131"/>
      <c r="E40" s="141"/>
      <c r="F40" s="133"/>
      <c r="G40" s="141"/>
      <c r="H40" s="139"/>
      <c r="I40" s="63"/>
      <c r="J40" s="131"/>
      <c r="K40" s="63"/>
    </row>
    <row r="41" spans="2:11" x14ac:dyDescent="0.4">
      <c r="B41" s="140" t="s">
        <v>765</v>
      </c>
      <c r="C41" s="29"/>
      <c r="D41" s="131"/>
      <c r="E41" s="141"/>
      <c r="F41" s="133"/>
      <c r="G41" s="141"/>
      <c r="H41" s="139"/>
      <c r="I41" s="63"/>
      <c r="J41" s="131"/>
      <c r="K41" s="63"/>
    </row>
    <row r="42" spans="2:11" x14ac:dyDescent="0.4">
      <c r="B42" s="140" t="s">
        <v>766</v>
      </c>
      <c r="C42" s="29"/>
      <c r="D42" s="131"/>
      <c r="E42" s="141"/>
      <c r="F42" s="133"/>
      <c r="G42" s="141"/>
      <c r="H42" s="139"/>
      <c r="I42" s="63"/>
      <c r="J42" s="131"/>
      <c r="K42" s="63"/>
    </row>
    <row r="43" spans="2:11" x14ac:dyDescent="0.4">
      <c r="B43" s="140" t="s">
        <v>767</v>
      </c>
      <c r="C43" s="29"/>
      <c r="D43" s="131"/>
      <c r="E43" s="141"/>
      <c r="F43" s="133"/>
      <c r="G43" s="141"/>
      <c r="H43" s="139"/>
      <c r="I43" s="63"/>
      <c r="J43" s="131"/>
      <c r="K43" s="63"/>
    </row>
    <row r="44" spans="2:11" x14ac:dyDescent="0.4">
      <c r="B44" s="140" t="s">
        <v>768</v>
      </c>
      <c r="C44" s="29"/>
      <c r="D44" s="131"/>
      <c r="E44" s="141"/>
      <c r="F44" s="133"/>
      <c r="G44" s="141"/>
      <c r="H44" s="139"/>
      <c r="I44" s="63"/>
      <c r="J44" s="131"/>
      <c r="K44" s="63"/>
    </row>
    <row r="45" spans="2:11" x14ac:dyDescent="0.4">
      <c r="B45" s="140" t="s">
        <v>769</v>
      </c>
      <c r="C45" s="29"/>
      <c r="D45" s="131"/>
      <c r="E45" s="141"/>
      <c r="F45" s="133"/>
      <c r="G45" s="141"/>
      <c r="H45" s="139"/>
      <c r="I45" s="63"/>
      <c r="J45" s="131"/>
      <c r="K45" s="63"/>
    </row>
    <row r="46" spans="2:11" x14ac:dyDescent="0.4">
      <c r="B46" s="140" t="s">
        <v>770</v>
      </c>
      <c r="C46" s="29"/>
      <c r="D46" s="131"/>
      <c r="E46" s="141"/>
      <c r="F46" s="133"/>
      <c r="G46" s="141"/>
      <c r="H46" s="139"/>
      <c r="I46" s="63"/>
      <c r="J46" s="131"/>
      <c r="K46" s="63"/>
    </row>
    <row r="47" spans="2:11" x14ac:dyDescent="0.4">
      <c r="B47" s="140" t="s">
        <v>771</v>
      </c>
      <c r="C47" s="29"/>
      <c r="D47" s="131"/>
      <c r="E47" s="141"/>
      <c r="F47" s="133"/>
      <c r="G47" s="141"/>
      <c r="H47" s="139"/>
      <c r="I47" s="63"/>
      <c r="J47" s="131"/>
      <c r="K47" s="63"/>
    </row>
    <row r="48" spans="2:11" x14ac:dyDescent="0.4">
      <c r="B48" s="140" t="s">
        <v>772</v>
      </c>
      <c r="C48" s="29"/>
      <c r="D48" s="131"/>
      <c r="E48" s="141"/>
      <c r="F48" s="133"/>
      <c r="G48" s="141"/>
      <c r="H48" s="139"/>
      <c r="I48" s="63"/>
      <c r="J48" s="131"/>
      <c r="K48" s="63"/>
    </row>
    <row r="49" spans="2:11" x14ac:dyDescent="0.4">
      <c r="B49" s="140" t="s">
        <v>773</v>
      </c>
      <c r="C49" s="29"/>
      <c r="D49" s="131"/>
      <c r="E49" s="141"/>
      <c r="F49" s="133"/>
      <c r="G49" s="141"/>
      <c r="H49" s="139"/>
      <c r="I49" s="63"/>
      <c r="J49" s="131"/>
      <c r="K49" s="63"/>
    </row>
    <row r="50" spans="2:11" x14ac:dyDescent="0.4">
      <c r="B50" s="140" t="s">
        <v>774</v>
      </c>
      <c r="C50" s="29"/>
      <c r="D50" s="131"/>
      <c r="E50" s="141"/>
      <c r="F50" s="133"/>
      <c r="G50" s="141"/>
      <c r="H50" s="139"/>
      <c r="I50" s="63"/>
      <c r="J50" s="131"/>
      <c r="K50" s="63"/>
    </row>
    <row r="51" spans="2:11" x14ac:dyDescent="0.4">
      <c r="B51" s="140" t="s">
        <v>775</v>
      </c>
      <c r="C51" s="29"/>
      <c r="D51" s="131"/>
      <c r="E51" s="141"/>
      <c r="F51" s="133"/>
      <c r="G51" s="141"/>
      <c r="H51" s="139"/>
      <c r="I51" s="63"/>
      <c r="J51" s="131"/>
      <c r="K51" s="63"/>
    </row>
    <row r="52" spans="2:11" x14ac:dyDescent="0.4">
      <c r="B52" s="140" t="s">
        <v>776</v>
      </c>
      <c r="C52" s="29"/>
      <c r="D52" s="131"/>
      <c r="E52" s="141"/>
      <c r="F52" s="133"/>
      <c r="G52" s="141"/>
      <c r="H52" s="139"/>
      <c r="I52" s="63"/>
      <c r="J52" s="131"/>
      <c r="K52" s="63"/>
    </row>
    <row r="53" spans="2:11" x14ac:dyDescent="0.4">
      <c r="B53" s="140" t="s">
        <v>777</v>
      </c>
      <c r="C53" s="29"/>
      <c r="D53" s="131"/>
      <c r="E53" s="141"/>
      <c r="F53" s="133"/>
      <c r="G53" s="141"/>
      <c r="H53" s="139"/>
      <c r="I53" s="63"/>
      <c r="J53" s="131"/>
      <c r="K53" s="63"/>
    </row>
    <row r="54" spans="2:11" x14ac:dyDescent="0.4">
      <c r="B54" s="140" t="s">
        <v>778</v>
      </c>
      <c r="C54" s="29"/>
      <c r="D54" s="131"/>
      <c r="E54" s="141"/>
      <c r="F54" s="133"/>
      <c r="G54" s="141"/>
      <c r="H54" s="139"/>
      <c r="I54" s="63"/>
      <c r="J54" s="131"/>
      <c r="K54" s="63"/>
    </row>
    <row r="55" spans="2:11" x14ac:dyDescent="0.4">
      <c r="B55" s="140" t="s">
        <v>779</v>
      </c>
      <c r="C55" s="29"/>
      <c r="D55" s="131"/>
      <c r="E55" s="141"/>
      <c r="F55" s="133"/>
      <c r="G55" s="141"/>
      <c r="H55" s="139"/>
      <c r="I55" s="63"/>
      <c r="J55" s="131"/>
      <c r="K55" s="63"/>
    </row>
    <row r="56" spans="2:11" x14ac:dyDescent="0.4">
      <c r="B56" s="140" t="s">
        <v>780</v>
      </c>
      <c r="C56" s="29"/>
      <c r="D56" s="131"/>
      <c r="E56" s="141"/>
      <c r="F56" s="133"/>
      <c r="G56" s="141"/>
      <c r="H56" s="139"/>
      <c r="I56" s="63"/>
      <c r="J56" s="131"/>
      <c r="K56" s="63"/>
    </row>
    <row r="57" spans="2:11" x14ac:dyDescent="0.4">
      <c r="B57" s="140" t="s">
        <v>781</v>
      </c>
      <c r="C57" s="29"/>
      <c r="D57" s="131"/>
      <c r="E57" s="141"/>
      <c r="F57" s="133"/>
      <c r="G57" s="141"/>
      <c r="H57" s="139"/>
      <c r="I57" s="63"/>
      <c r="J57" s="131"/>
      <c r="K57" s="63"/>
    </row>
    <row r="58" spans="2:11" x14ac:dyDescent="0.4">
      <c r="B58" s="140" t="s">
        <v>782</v>
      </c>
      <c r="C58" s="29"/>
      <c r="D58" s="131"/>
      <c r="E58" s="141"/>
      <c r="F58" s="133"/>
      <c r="G58" s="141"/>
      <c r="H58" s="139"/>
      <c r="I58" s="63"/>
      <c r="J58" s="131"/>
      <c r="K58" s="63"/>
    </row>
    <row r="59" spans="2:11" x14ac:dyDescent="0.4">
      <c r="B59" s="140" t="s">
        <v>783</v>
      </c>
      <c r="C59" s="29"/>
      <c r="D59" s="131"/>
      <c r="E59" s="141"/>
      <c r="F59" s="133"/>
      <c r="G59" s="141"/>
      <c r="H59" s="139"/>
      <c r="I59" s="63"/>
      <c r="J59" s="131"/>
      <c r="K59" s="63"/>
    </row>
    <row r="60" spans="2:11" x14ac:dyDescent="0.4">
      <c r="B60" s="140" t="s">
        <v>784</v>
      </c>
      <c r="C60" s="29"/>
      <c r="D60" s="131"/>
      <c r="E60" s="141"/>
      <c r="F60" s="133"/>
      <c r="G60" s="141"/>
      <c r="H60" s="139"/>
      <c r="I60" s="63"/>
      <c r="J60" s="131"/>
      <c r="K60" s="63"/>
    </row>
    <row r="61" spans="2:11" x14ac:dyDescent="0.4">
      <c r="B61" s="140" t="s">
        <v>785</v>
      </c>
      <c r="C61" s="29"/>
      <c r="D61" s="131"/>
      <c r="E61" s="141"/>
      <c r="F61" s="133"/>
      <c r="G61" s="141"/>
      <c r="H61" s="139"/>
      <c r="I61" s="63"/>
      <c r="J61" s="131"/>
      <c r="K61" s="63"/>
    </row>
    <row r="62" spans="2:11" x14ac:dyDescent="0.4">
      <c r="B62" s="140" t="s">
        <v>786</v>
      </c>
      <c r="C62" s="29"/>
      <c r="D62" s="131"/>
      <c r="E62" s="141"/>
      <c r="F62" s="133"/>
      <c r="G62" s="141"/>
      <c r="H62" s="139"/>
      <c r="I62" s="63"/>
      <c r="J62" s="131"/>
      <c r="K62" s="63"/>
    </row>
    <row r="63" spans="2:11" x14ac:dyDescent="0.4">
      <c r="B63" s="140" t="s">
        <v>787</v>
      </c>
      <c r="C63" s="29"/>
      <c r="D63" s="131"/>
      <c r="E63" s="141"/>
      <c r="F63" s="133"/>
      <c r="G63" s="141"/>
      <c r="H63" s="139"/>
      <c r="I63" s="63"/>
      <c r="J63" s="131"/>
      <c r="K63" s="63"/>
    </row>
    <row r="64" spans="2:11" x14ac:dyDescent="0.4">
      <c r="B64" s="140" t="s">
        <v>788</v>
      </c>
      <c r="C64" s="29"/>
      <c r="D64" s="131"/>
      <c r="E64" s="141"/>
      <c r="F64" s="133"/>
      <c r="G64" s="141"/>
      <c r="H64" s="139"/>
      <c r="I64" s="63"/>
      <c r="J64" s="131"/>
      <c r="K64" s="63"/>
    </row>
    <row r="65" spans="2:11" x14ac:dyDescent="0.4">
      <c r="B65" s="140" t="s">
        <v>789</v>
      </c>
      <c r="C65" s="29"/>
      <c r="D65" s="131"/>
      <c r="E65" s="141"/>
      <c r="F65" s="133"/>
      <c r="G65" s="141"/>
      <c r="H65" s="139"/>
      <c r="I65" s="63"/>
      <c r="J65" s="131"/>
      <c r="K65" s="63"/>
    </row>
    <row r="66" spans="2:11" x14ac:dyDescent="0.4">
      <c r="B66" s="140" t="s">
        <v>790</v>
      </c>
      <c r="C66" s="29"/>
      <c r="D66" s="131"/>
      <c r="E66" s="141"/>
      <c r="F66" s="133"/>
      <c r="G66" s="141"/>
      <c r="H66" s="139"/>
      <c r="I66" s="63"/>
      <c r="J66" s="131"/>
      <c r="K66" s="63"/>
    </row>
    <row r="67" spans="2:11" x14ac:dyDescent="0.4">
      <c r="B67" s="140" t="s">
        <v>791</v>
      </c>
      <c r="C67" s="29"/>
      <c r="D67" s="131"/>
      <c r="E67" s="141"/>
      <c r="F67" s="133"/>
      <c r="G67" s="141"/>
      <c r="H67" s="139"/>
      <c r="I67" s="63"/>
      <c r="J67" s="131"/>
      <c r="K67" s="63"/>
    </row>
    <row r="68" spans="2:11" x14ac:dyDescent="0.4">
      <c r="B68" s="140" t="s">
        <v>792</v>
      </c>
      <c r="C68" s="29"/>
      <c r="D68" s="131"/>
      <c r="E68" s="141"/>
      <c r="F68" s="133"/>
      <c r="G68" s="141"/>
      <c r="H68" s="139"/>
      <c r="I68" s="63"/>
      <c r="J68" s="131"/>
      <c r="K68" s="63"/>
    </row>
    <row r="69" spans="2:11" x14ac:dyDescent="0.4">
      <c r="B69" s="140" t="s">
        <v>793</v>
      </c>
      <c r="C69" s="29"/>
      <c r="D69" s="131"/>
      <c r="E69" s="141"/>
      <c r="F69" s="133"/>
      <c r="G69" s="141"/>
      <c r="H69" s="139"/>
      <c r="I69" s="63"/>
      <c r="J69" s="131"/>
      <c r="K69" s="63"/>
    </row>
    <row r="70" spans="2:11" x14ac:dyDescent="0.4">
      <c r="B70" s="140" t="s">
        <v>794</v>
      </c>
      <c r="C70" s="29"/>
      <c r="D70" s="131"/>
      <c r="E70" s="141"/>
      <c r="F70" s="133"/>
      <c r="G70" s="141"/>
      <c r="H70" s="139"/>
      <c r="I70" s="63"/>
      <c r="J70" s="131"/>
      <c r="K70" s="63"/>
    </row>
    <row r="71" spans="2:11" x14ac:dyDescent="0.4">
      <c r="B71" s="140" t="s">
        <v>795</v>
      </c>
      <c r="C71" s="29"/>
      <c r="D71" s="131"/>
      <c r="E71" s="141"/>
      <c r="F71" s="133"/>
      <c r="G71" s="141"/>
      <c r="H71" s="139"/>
      <c r="I71" s="63"/>
      <c r="J71" s="131"/>
      <c r="K71" s="63"/>
    </row>
    <row r="72" spans="2:11" x14ac:dyDescent="0.4">
      <c r="B72" s="140" t="s">
        <v>796</v>
      </c>
      <c r="C72" s="29"/>
      <c r="D72" s="131"/>
      <c r="E72" s="141"/>
      <c r="F72" s="133"/>
      <c r="G72" s="141"/>
      <c r="H72" s="139"/>
      <c r="I72" s="63"/>
      <c r="J72" s="131"/>
      <c r="K72" s="63"/>
    </row>
    <row r="73" spans="2:11" x14ac:dyDescent="0.4">
      <c r="B73" s="140" t="s">
        <v>797</v>
      </c>
      <c r="C73" s="29"/>
      <c r="D73" s="131"/>
      <c r="E73" s="141"/>
      <c r="F73" s="133"/>
      <c r="G73" s="141"/>
      <c r="H73" s="139"/>
      <c r="I73" s="63"/>
      <c r="J73" s="131"/>
      <c r="K73" s="63"/>
    </row>
    <row r="74" spans="2:11" x14ac:dyDescent="0.4">
      <c r="B74" s="140" t="s">
        <v>798</v>
      </c>
      <c r="C74" s="29"/>
      <c r="D74" s="131"/>
      <c r="E74" s="141"/>
      <c r="F74" s="133"/>
      <c r="G74" s="141"/>
      <c r="H74" s="139"/>
      <c r="I74" s="63"/>
      <c r="J74" s="131"/>
      <c r="K74" s="63"/>
    </row>
    <row r="75" spans="2:11" x14ac:dyDescent="0.4">
      <c r="B75" s="140" t="s">
        <v>799</v>
      </c>
      <c r="C75" s="29"/>
      <c r="D75" s="131"/>
      <c r="E75" s="141"/>
      <c r="F75" s="133"/>
      <c r="G75" s="141"/>
      <c r="H75" s="139"/>
      <c r="I75" s="63"/>
      <c r="J75" s="131"/>
      <c r="K75" s="63"/>
    </row>
    <row r="76" spans="2:11" x14ac:dyDescent="0.4">
      <c r="B76" s="140" t="s">
        <v>800</v>
      </c>
      <c r="C76" s="29"/>
      <c r="D76" s="131"/>
      <c r="E76" s="141"/>
      <c r="F76" s="133"/>
      <c r="G76" s="141"/>
      <c r="H76" s="139"/>
      <c r="I76" s="63"/>
      <c r="J76" s="131"/>
      <c r="K76" s="63"/>
    </row>
    <row r="77" spans="2:11" x14ac:dyDescent="0.4">
      <c r="B77" s="140" t="s">
        <v>801</v>
      </c>
      <c r="C77" s="29"/>
      <c r="D77" s="131"/>
      <c r="E77" s="141"/>
      <c r="F77" s="133"/>
      <c r="G77" s="141"/>
      <c r="H77" s="139"/>
      <c r="I77" s="63"/>
      <c r="J77" s="131"/>
      <c r="K77" s="63"/>
    </row>
    <row r="78" spans="2:11" x14ac:dyDescent="0.4">
      <c r="B78" s="140" t="s">
        <v>802</v>
      </c>
      <c r="C78" s="29"/>
      <c r="D78" s="131"/>
      <c r="E78" s="141"/>
      <c r="F78" s="133"/>
      <c r="G78" s="141"/>
      <c r="H78" s="139"/>
      <c r="I78" s="63"/>
      <c r="J78" s="131"/>
      <c r="K78" s="63"/>
    </row>
    <row r="79" spans="2:11" x14ac:dyDescent="0.4">
      <c r="B79" s="140" t="s">
        <v>803</v>
      </c>
      <c r="C79" s="29"/>
      <c r="D79" s="131"/>
      <c r="E79" s="141"/>
      <c r="F79" s="133"/>
      <c r="G79" s="141"/>
      <c r="H79" s="139"/>
      <c r="I79" s="63"/>
      <c r="J79" s="131"/>
      <c r="K79" s="63"/>
    </row>
    <row r="80" spans="2:11" x14ac:dyDescent="0.4">
      <c r="B80" s="140" t="s">
        <v>804</v>
      </c>
      <c r="C80" s="29"/>
      <c r="D80" s="131"/>
      <c r="E80" s="141"/>
      <c r="F80" s="133"/>
      <c r="G80" s="141"/>
      <c r="H80" s="139"/>
      <c r="I80" s="63"/>
      <c r="J80" s="131"/>
      <c r="K80" s="63"/>
    </row>
    <row r="81" spans="2:11" x14ac:dyDescent="0.4">
      <c r="B81" s="140" t="s">
        <v>805</v>
      </c>
      <c r="C81" s="29"/>
      <c r="D81" s="131"/>
      <c r="E81" s="141"/>
      <c r="F81" s="133"/>
      <c r="G81" s="141"/>
      <c r="H81" s="139"/>
      <c r="I81" s="63"/>
      <c r="J81" s="131"/>
      <c r="K81" s="63"/>
    </row>
    <row r="82" spans="2:11" x14ac:dyDescent="0.4">
      <c r="B82" s="140" t="s">
        <v>806</v>
      </c>
      <c r="C82" s="29"/>
      <c r="D82" s="131"/>
      <c r="E82" s="141"/>
      <c r="F82" s="133"/>
      <c r="G82" s="141"/>
      <c r="H82" s="139"/>
      <c r="I82" s="63"/>
      <c r="J82" s="131"/>
      <c r="K82" s="63"/>
    </row>
    <row r="83" spans="2:11" x14ac:dyDescent="0.4">
      <c r="B83" s="140" t="s">
        <v>807</v>
      </c>
      <c r="C83" s="29"/>
      <c r="D83" s="131"/>
      <c r="E83" s="141"/>
      <c r="F83" s="133"/>
      <c r="G83" s="141"/>
      <c r="H83" s="139"/>
      <c r="I83" s="63"/>
      <c r="J83" s="131"/>
      <c r="K83" s="63"/>
    </row>
    <row r="84" spans="2:11" x14ac:dyDescent="0.4">
      <c r="B84" s="140" t="s">
        <v>808</v>
      </c>
      <c r="C84" s="29"/>
      <c r="D84" s="131"/>
      <c r="E84" s="141"/>
      <c r="F84" s="133"/>
      <c r="G84" s="141"/>
      <c r="H84" s="139"/>
      <c r="I84" s="63"/>
      <c r="J84" s="131"/>
      <c r="K84" s="63"/>
    </row>
    <row r="85" spans="2:11" x14ac:dyDescent="0.4">
      <c r="B85" s="140" t="s">
        <v>809</v>
      </c>
      <c r="C85" s="29"/>
      <c r="D85" s="131"/>
      <c r="E85" s="141"/>
      <c r="F85" s="133"/>
      <c r="G85" s="141"/>
      <c r="H85" s="139"/>
      <c r="I85" s="63"/>
      <c r="J85" s="131"/>
      <c r="K85" s="63"/>
    </row>
    <row r="86" spans="2:11" x14ac:dyDescent="0.4">
      <c r="B86" s="140" t="s">
        <v>810</v>
      </c>
      <c r="C86" s="29"/>
      <c r="D86" s="131"/>
      <c r="E86" s="141"/>
      <c r="F86" s="133"/>
      <c r="G86" s="141"/>
      <c r="H86" s="139"/>
      <c r="I86" s="63"/>
      <c r="J86" s="131"/>
      <c r="K86" s="63"/>
    </row>
    <row r="87" spans="2:11" x14ac:dyDescent="0.4">
      <c r="B87" s="140" t="s">
        <v>811</v>
      </c>
      <c r="C87" s="29"/>
      <c r="D87" s="131"/>
      <c r="E87" s="141"/>
      <c r="F87" s="133"/>
      <c r="G87" s="141"/>
      <c r="H87" s="139"/>
      <c r="I87" s="63"/>
      <c r="J87" s="131"/>
      <c r="K87" s="63"/>
    </row>
    <row r="88" spans="2:11" x14ac:dyDescent="0.4">
      <c r="B88" s="140" t="s">
        <v>812</v>
      </c>
      <c r="C88" s="29"/>
      <c r="D88" s="131"/>
      <c r="E88" s="141"/>
      <c r="F88" s="133"/>
      <c r="G88" s="141"/>
      <c r="H88" s="139"/>
      <c r="I88" s="63"/>
      <c r="J88" s="131"/>
      <c r="K88" s="63"/>
    </row>
    <row r="89" spans="2:11" x14ac:dyDescent="0.4">
      <c r="B89" s="140" t="s">
        <v>813</v>
      </c>
      <c r="C89" s="29"/>
      <c r="D89" s="131"/>
      <c r="E89" s="141"/>
      <c r="F89" s="133"/>
      <c r="G89" s="141"/>
      <c r="H89" s="139"/>
      <c r="I89" s="63"/>
      <c r="J89" s="131"/>
      <c r="K89" s="63"/>
    </row>
    <row r="90" spans="2:11" x14ac:dyDescent="0.4">
      <c r="B90" s="140" t="s">
        <v>814</v>
      </c>
      <c r="C90" s="29"/>
      <c r="D90" s="131"/>
      <c r="E90" s="141"/>
      <c r="F90" s="133"/>
      <c r="G90" s="141"/>
      <c r="H90" s="139"/>
      <c r="I90" s="63"/>
      <c r="J90" s="131"/>
      <c r="K90" s="63"/>
    </row>
    <row r="91" spans="2:11" x14ac:dyDescent="0.4">
      <c r="B91" s="140" t="s">
        <v>815</v>
      </c>
      <c r="C91" s="29"/>
      <c r="D91" s="131"/>
      <c r="E91" s="141"/>
      <c r="F91" s="133"/>
      <c r="G91" s="141"/>
      <c r="H91" s="139"/>
      <c r="I91" s="63"/>
      <c r="J91" s="131"/>
      <c r="K91" s="63"/>
    </row>
    <row r="92" spans="2:11" x14ac:dyDescent="0.4">
      <c r="B92" s="140" t="s">
        <v>816</v>
      </c>
      <c r="C92" s="29"/>
      <c r="D92" s="131"/>
      <c r="E92" s="141"/>
      <c r="F92" s="133"/>
      <c r="G92" s="141"/>
      <c r="H92" s="139"/>
      <c r="I92" s="63"/>
      <c r="J92" s="131"/>
      <c r="K92" s="63"/>
    </row>
    <row r="93" spans="2:11" x14ac:dyDescent="0.4">
      <c r="B93" s="140" t="s">
        <v>817</v>
      </c>
      <c r="C93" s="29"/>
      <c r="D93" s="131"/>
      <c r="E93" s="141"/>
      <c r="F93" s="133"/>
      <c r="G93" s="141"/>
      <c r="H93" s="139"/>
      <c r="I93" s="63"/>
      <c r="J93" s="131"/>
      <c r="K93" s="63"/>
    </row>
    <row r="94" spans="2:11" x14ac:dyDescent="0.4">
      <c r="B94" s="140" t="s">
        <v>818</v>
      </c>
      <c r="C94" s="29"/>
      <c r="D94" s="131"/>
      <c r="E94" s="141"/>
      <c r="F94" s="133"/>
      <c r="G94" s="141"/>
      <c r="H94" s="139"/>
      <c r="I94" s="63"/>
      <c r="J94" s="131"/>
      <c r="K94" s="63"/>
    </row>
    <row r="95" spans="2:11" x14ac:dyDescent="0.4">
      <c r="B95" s="140" t="s">
        <v>819</v>
      </c>
      <c r="C95" s="29"/>
      <c r="D95" s="131"/>
      <c r="E95" s="141"/>
      <c r="F95" s="133"/>
      <c r="G95" s="141"/>
      <c r="H95" s="139"/>
      <c r="I95" s="63"/>
      <c r="J95" s="131"/>
      <c r="K95" s="63"/>
    </row>
    <row r="96" spans="2:11" x14ac:dyDescent="0.4">
      <c r="B96" s="140" t="s">
        <v>820</v>
      </c>
      <c r="C96" s="29"/>
      <c r="D96" s="131"/>
      <c r="E96" s="141"/>
      <c r="F96" s="133"/>
      <c r="G96" s="141"/>
      <c r="H96" s="139"/>
      <c r="I96" s="63"/>
      <c r="J96" s="131"/>
      <c r="K96" s="63"/>
    </row>
    <row r="97" spans="2:11" x14ac:dyDescent="0.4">
      <c r="B97" s="140" t="s">
        <v>821</v>
      </c>
      <c r="C97" s="29"/>
      <c r="D97" s="131"/>
      <c r="E97" s="141"/>
      <c r="F97" s="133"/>
      <c r="G97" s="141"/>
      <c r="H97" s="139"/>
      <c r="I97" s="63"/>
      <c r="J97" s="131"/>
      <c r="K97" s="63"/>
    </row>
    <row r="98" spans="2:11" x14ac:dyDescent="0.4">
      <c r="B98" s="140" t="s">
        <v>822</v>
      </c>
      <c r="C98" s="29"/>
      <c r="D98" s="131"/>
      <c r="E98" s="141"/>
      <c r="F98" s="133"/>
      <c r="G98" s="141"/>
      <c r="H98" s="139"/>
      <c r="I98" s="63"/>
      <c r="J98" s="131"/>
      <c r="K98" s="63"/>
    </row>
    <row r="99" spans="2:11" x14ac:dyDescent="0.4">
      <c r="B99" s="140" t="s">
        <v>823</v>
      </c>
      <c r="C99" s="29"/>
      <c r="D99" s="131"/>
      <c r="E99" s="141"/>
      <c r="F99" s="133"/>
      <c r="G99" s="141"/>
      <c r="H99" s="139"/>
      <c r="I99" s="63"/>
      <c r="J99" s="131"/>
      <c r="K99" s="63"/>
    </row>
    <row r="100" spans="2:11" x14ac:dyDescent="0.4">
      <c r="B100" s="140" t="s">
        <v>824</v>
      </c>
      <c r="C100" s="29"/>
      <c r="D100" s="131"/>
      <c r="E100" s="141"/>
      <c r="F100" s="133"/>
      <c r="G100" s="141"/>
      <c r="H100" s="139"/>
      <c r="I100" s="63"/>
      <c r="J100" s="131"/>
      <c r="K100" s="63"/>
    </row>
    <row r="101" spans="2:11" x14ac:dyDescent="0.4">
      <c r="B101" s="140" t="s">
        <v>825</v>
      </c>
      <c r="C101" s="29"/>
      <c r="D101" s="131"/>
      <c r="E101" s="141"/>
      <c r="F101" s="133"/>
      <c r="G101" s="141"/>
      <c r="H101" s="139"/>
      <c r="I101" s="63"/>
      <c r="J101" s="131"/>
      <c r="K101" s="63"/>
    </row>
    <row r="102" spans="2:11" x14ac:dyDescent="0.4">
      <c r="B102" s="140" t="s">
        <v>826</v>
      </c>
      <c r="C102" s="29"/>
      <c r="D102" s="131"/>
      <c r="E102" s="141"/>
      <c r="F102" s="133"/>
      <c r="G102" s="141"/>
      <c r="H102" s="139"/>
      <c r="I102" s="63"/>
      <c r="J102" s="131"/>
      <c r="K102" s="63"/>
    </row>
    <row r="103" spans="2:11" x14ac:dyDescent="0.4">
      <c r="B103" s="140" t="s">
        <v>827</v>
      </c>
      <c r="C103" s="29"/>
      <c r="D103" s="131"/>
      <c r="E103" s="141"/>
      <c r="F103" s="133"/>
      <c r="G103" s="141"/>
      <c r="H103" s="139"/>
      <c r="I103" s="63"/>
      <c r="J103" s="131"/>
      <c r="K103" s="63"/>
    </row>
    <row r="104" spans="2:11" x14ac:dyDescent="0.4">
      <c r="B104" s="140" t="s">
        <v>828</v>
      </c>
      <c r="C104" s="29"/>
      <c r="D104" s="131"/>
      <c r="E104" s="141"/>
      <c r="F104" s="133"/>
      <c r="G104" s="141"/>
      <c r="H104" s="139"/>
      <c r="I104" s="63"/>
      <c r="J104" s="131"/>
      <c r="K104" s="63"/>
    </row>
    <row r="105" spans="2:11" x14ac:dyDescent="0.4">
      <c r="B105" s="140" t="s">
        <v>829</v>
      </c>
      <c r="C105" s="29"/>
      <c r="D105" s="131"/>
      <c r="E105" s="141"/>
      <c r="F105" s="133"/>
      <c r="G105" s="141"/>
      <c r="H105" s="139"/>
      <c r="I105" s="63"/>
      <c r="J105" s="131"/>
      <c r="K105" s="63"/>
    </row>
    <row r="106" spans="2:11" x14ac:dyDescent="0.4">
      <c r="B106" s="140" t="s">
        <v>830</v>
      </c>
      <c r="C106" s="29"/>
      <c r="D106" s="131"/>
      <c r="E106" s="141"/>
      <c r="F106" s="133"/>
      <c r="G106" s="141"/>
      <c r="H106" s="139"/>
      <c r="I106" s="63"/>
      <c r="J106" s="131"/>
      <c r="K106" s="63"/>
    </row>
    <row r="107" spans="2:11" x14ac:dyDescent="0.4">
      <c r="B107" s="140" t="s">
        <v>831</v>
      </c>
      <c r="C107" s="29"/>
      <c r="D107" s="131"/>
      <c r="E107" s="141"/>
      <c r="F107" s="133"/>
      <c r="G107" s="141"/>
      <c r="H107" s="139"/>
      <c r="I107" s="63"/>
      <c r="J107" s="131"/>
      <c r="K107" s="63"/>
    </row>
    <row r="108" spans="2:11" x14ac:dyDescent="0.4">
      <c r="B108" s="140" t="s">
        <v>832</v>
      </c>
      <c r="C108" s="29"/>
      <c r="D108" s="131"/>
      <c r="E108" s="141"/>
      <c r="F108" s="133"/>
      <c r="G108" s="141"/>
      <c r="H108" s="139"/>
      <c r="I108" s="63"/>
      <c r="J108" s="131"/>
      <c r="K108" s="63"/>
    </row>
    <row r="109" spans="2:11" x14ac:dyDescent="0.4">
      <c r="B109" s="140" t="s">
        <v>833</v>
      </c>
      <c r="C109" s="29"/>
      <c r="D109" s="131"/>
      <c r="E109" s="141"/>
      <c r="F109" s="133"/>
      <c r="G109" s="141"/>
      <c r="H109" s="139"/>
      <c r="I109" s="63"/>
      <c r="J109" s="131"/>
      <c r="K109" s="63"/>
    </row>
    <row r="110" spans="2:11" x14ac:dyDescent="0.4">
      <c r="B110" s="140" t="s">
        <v>834</v>
      </c>
      <c r="C110" s="29"/>
      <c r="D110" s="131"/>
      <c r="E110" s="141"/>
      <c r="F110" s="133"/>
      <c r="G110" s="141"/>
      <c r="H110" s="139"/>
      <c r="I110" s="63"/>
      <c r="J110" s="131"/>
      <c r="K110" s="63"/>
    </row>
    <row r="111" spans="2:11" x14ac:dyDescent="0.4">
      <c r="B111" s="140" t="s">
        <v>835</v>
      </c>
      <c r="C111" s="29"/>
      <c r="D111" s="131"/>
      <c r="E111" s="141"/>
      <c r="F111" s="133"/>
      <c r="G111" s="141"/>
      <c r="H111" s="139"/>
      <c r="I111" s="63"/>
      <c r="J111" s="131"/>
      <c r="K111" s="63"/>
    </row>
    <row r="112" spans="2:11" x14ac:dyDescent="0.4">
      <c r="B112" s="140" t="s">
        <v>836</v>
      </c>
      <c r="C112" s="29"/>
      <c r="D112" s="131"/>
      <c r="E112" s="141"/>
      <c r="F112" s="133"/>
      <c r="G112" s="141"/>
      <c r="H112" s="139"/>
      <c r="I112" s="63"/>
      <c r="J112" s="131"/>
      <c r="K112" s="63"/>
    </row>
    <row r="113" spans="2:11" x14ac:dyDescent="0.4">
      <c r="B113" s="140" t="s">
        <v>837</v>
      </c>
      <c r="C113" s="29"/>
      <c r="D113" s="131"/>
      <c r="E113" s="141"/>
      <c r="F113" s="133"/>
      <c r="G113" s="141"/>
      <c r="H113" s="139"/>
      <c r="I113" s="63"/>
      <c r="J113" s="131"/>
      <c r="K113" s="63"/>
    </row>
    <row r="114" spans="2:11" x14ac:dyDescent="0.4">
      <c r="B114" s="140" t="s">
        <v>838</v>
      </c>
      <c r="C114" s="29"/>
      <c r="D114" s="131"/>
      <c r="E114" s="141"/>
      <c r="F114" s="133"/>
      <c r="G114" s="141"/>
      <c r="H114" s="139"/>
      <c r="I114" s="63"/>
      <c r="J114" s="131"/>
      <c r="K114" s="63"/>
    </row>
    <row r="115" spans="2:11" x14ac:dyDescent="0.4">
      <c r="B115" s="140" t="s">
        <v>839</v>
      </c>
      <c r="C115" s="29"/>
      <c r="D115" s="131"/>
      <c r="E115" s="141"/>
      <c r="F115" s="133"/>
      <c r="G115" s="141"/>
      <c r="H115" s="139"/>
      <c r="I115" s="63"/>
      <c r="J115" s="131"/>
      <c r="K115" s="63"/>
    </row>
    <row r="116" spans="2:11" x14ac:dyDescent="0.4">
      <c r="B116" s="140" t="s">
        <v>840</v>
      </c>
      <c r="C116" s="29"/>
      <c r="D116" s="131"/>
      <c r="E116" s="141"/>
      <c r="F116" s="133"/>
      <c r="G116" s="141"/>
      <c r="H116" s="139"/>
      <c r="I116" s="63"/>
      <c r="J116" s="131"/>
      <c r="K116" s="63"/>
    </row>
    <row r="117" spans="2:11" x14ac:dyDescent="0.4">
      <c r="B117" s="140" t="s">
        <v>841</v>
      </c>
      <c r="C117" s="29"/>
      <c r="D117" s="131"/>
      <c r="E117" s="141"/>
      <c r="F117" s="133"/>
      <c r="G117" s="141"/>
      <c r="H117" s="139"/>
      <c r="I117" s="63"/>
      <c r="J117" s="131"/>
      <c r="K117" s="63"/>
    </row>
    <row r="118" spans="2:11" x14ac:dyDescent="0.4">
      <c r="B118" s="140" t="s">
        <v>842</v>
      </c>
      <c r="C118" s="29"/>
      <c r="D118" s="131"/>
      <c r="E118" s="141"/>
      <c r="F118" s="133"/>
      <c r="G118" s="141"/>
      <c r="H118" s="139"/>
      <c r="I118" s="63"/>
      <c r="J118" s="131"/>
      <c r="K118" s="63"/>
    </row>
    <row r="119" spans="2:11" x14ac:dyDescent="0.4">
      <c r="B119" s="140" t="s">
        <v>843</v>
      </c>
      <c r="C119" s="29"/>
      <c r="D119" s="131"/>
      <c r="E119" s="141"/>
      <c r="F119" s="133"/>
      <c r="G119" s="141"/>
      <c r="H119" s="139"/>
      <c r="I119" s="63"/>
      <c r="J119" s="131"/>
      <c r="K119" s="63"/>
    </row>
    <row r="120" spans="2:11" x14ac:dyDescent="0.4">
      <c r="B120" s="140" t="s">
        <v>844</v>
      </c>
      <c r="C120" s="29"/>
      <c r="D120" s="131"/>
      <c r="E120" s="141"/>
      <c r="F120" s="133"/>
      <c r="G120" s="141"/>
      <c r="H120" s="139"/>
      <c r="I120" s="63"/>
      <c r="J120" s="131"/>
      <c r="K120" s="63"/>
    </row>
    <row r="121" spans="2:11" x14ac:dyDescent="0.4">
      <c r="B121" s="140" t="s">
        <v>845</v>
      </c>
      <c r="C121" s="29"/>
      <c r="D121" s="131"/>
      <c r="E121" s="141"/>
      <c r="F121" s="133"/>
      <c r="G121" s="141"/>
      <c r="H121" s="139"/>
      <c r="I121" s="63"/>
      <c r="J121" s="131"/>
      <c r="K121" s="63"/>
    </row>
    <row r="122" spans="2:11" x14ac:dyDescent="0.4">
      <c r="B122" s="140" t="s">
        <v>846</v>
      </c>
      <c r="C122" s="29"/>
      <c r="D122" s="131"/>
      <c r="E122" s="141"/>
      <c r="F122" s="133"/>
      <c r="G122" s="141"/>
      <c r="H122" s="139"/>
      <c r="I122" s="63"/>
      <c r="J122" s="131"/>
      <c r="K122" s="63"/>
    </row>
    <row r="123" spans="2:11" x14ac:dyDescent="0.4">
      <c r="B123" s="140" t="s">
        <v>847</v>
      </c>
      <c r="C123" s="29"/>
      <c r="D123" s="131"/>
      <c r="E123" s="141"/>
      <c r="F123" s="133"/>
      <c r="G123" s="141"/>
      <c r="H123" s="139"/>
      <c r="I123" s="63"/>
      <c r="J123" s="131"/>
      <c r="K123" s="63"/>
    </row>
    <row r="124" spans="2:11" x14ac:dyDescent="0.4">
      <c r="B124" s="140" t="s">
        <v>848</v>
      </c>
      <c r="C124" s="29"/>
      <c r="D124" s="131"/>
      <c r="E124" s="141"/>
      <c r="F124" s="133"/>
      <c r="G124" s="141"/>
      <c r="H124" s="139"/>
      <c r="I124" s="63"/>
      <c r="J124" s="131"/>
      <c r="K124" s="63"/>
    </row>
    <row r="125" spans="2:11" x14ac:dyDescent="0.4">
      <c r="B125" s="140" t="s">
        <v>849</v>
      </c>
      <c r="C125" s="29"/>
      <c r="D125" s="131"/>
      <c r="E125" s="141"/>
      <c r="F125" s="133"/>
      <c r="G125" s="141"/>
      <c r="H125" s="139"/>
      <c r="I125" s="63"/>
      <c r="J125" s="131"/>
      <c r="K125" s="63"/>
    </row>
    <row r="126" spans="2:11" x14ac:dyDescent="0.4">
      <c r="B126" s="140" t="s">
        <v>850</v>
      </c>
      <c r="C126" s="29"/>
      <c r="D126" s="131"/>
      <c r="E126" s="141"/>
      <c r="F126" s="133"/>
      <c r="G126" s="141"/>
      <c r="H126" s="139"/>
      <c r="I126" s="63"/>
      <c r="J126" s="131"/>
      <c r="K126" s="63"/>
    </row>
    <row r="127" spans="2:11" x14ac:dyDescent="0.4">
      <c r="B127" s="140" t="s">
        <v>851</v>
      </c>
      <c r="C127" s="29"/>
      <c r="D127" s="131"/>
      <c r="E127" s="141"/>
      <c r="F127" s="133"/>
      <c r="G127" s="141"/>
      <c r="H127" s="139"/>
      <c r="I127" s="63"/>
      <c r="J127" s="131"/>
      <c r="K127" s="63"/>
    </row>
    <row r="128" spans="2:11" x14ac:dyDescent="0.4">
      <c r="B128" s="140" t="s">
        <v>852</v>
      </c>
      <c r="C128" s="29"/>
      <c r="D128" s="131"/>
      <c r="E128" s="141"/>
      <c r="F128" s="133"/>
      <c r="G128" s="141"/>
      <c r="H128" s="139"/>
      <c r="I128" s="63"/>
      <c r="J128" s="131"/>
      <c r="K128" s="63"/>
    </row>
    <row r="129" spans="2:11" x14ac:dyDescent="0.4">
      <c r="B129" s="140" t="s">
        <v>853</v>
      </c>
      <c r="C129" s="29"/>
      <c r="D129" s="131"/>
      <c r="E129" s="141"/>
      <c r="F129" s="133"/>
      <c r="G129" s="141"/>
      <c r="H129" s="139"/>
      <c r="I129" s="63"/>
      <c r="J129" s="131"/>
      <c r="K129" s="63"/>
    </row>
    <row r="130" spans="2:11" x14ac:dyDescent="0.4">
      <c r="B130" s="140" t="s">
        <v>854</v>
      </c>
      <c r="C130" s="29"/>
      <c r="D130" s="131"/>
      <c r="E130" s="141"/>
      <c r="F130" s="133"/>
      <c r="G130" s="141"/>
      <c r="H130" s="139"/>
      <c r="I130" s="63"/>
      <c r="J130" s="131"/>
      <c r="K130" s="63"/>
    </row>
    <row r="131" spans="2:11" x14ac:dyDescent="0.4">
      <c r="B131" s="140" t="s">
        <v>855</v>
      </c>
      <c r="C131" s="29"/>
      <c r="D131" s="131"/>
      <c r="E131" s="141"/>
      <c r="F131" s="133"/>
      <c r="G131" s="141"/>
      <c r="H131" s="139"/>
      <c r="I131" s="63"/>
      <c r="J131" s="131"/>
      <c r="K131" s="63"/>
    </row>
    <row r="132" spans="2:11" x14ac:dyDescent="0.4">
      <c r="B132" s="140" t="s">
        <v>856</v>
      </c>
      <c r="C132" s="29"/>
      <c r="D132" s="131"/>
      <c r="E132" s="141"/>
      <c r="F132" s="133"/>
      <c r="G132" s="141"/>
      <c r="H132" s="139"/>
      <c r="I132" s="63"/>
      <c r="J132" s="131"/>
      <c r="K132" s="63"/>
    </row>
    <row r="133" spans="2:11" x14ac:dyDescent="0.4">
      <c r="B133" s="140" t="s">
        <v>857</v>
      </c>
      <c r="C133" s="29"/>
      <c r="D133" s="131"/>
      <c r="E133" s="141"/>
      <c r="F133" s="133"/>
      <c r="G133" s="141"/>
      <c r="H133" s="139"/>
      <c r="I133" s="63"/>
      <c r="J133" s="131"/>
      <c r="K133" s="63"/>
    </row>
    <row r="134" spans="2:11" x14ac:dyDescent="0.4">
      <c r="B134" s="140" t="s">
        <v>858</v>
      </c>
      <c r="C134" s="29"/>
      <c r="D134" s="131"/>
      <c r="E134" s="141"/>
      <c r="F134" s="133"/>
      <c r="G134" s="141"/>
      <c r="H134" s="139"/>
      <c r="I134" s="63"/>
      <c r="J134" s="131"/>
      <c r="K134" s="63"/>
    </row>
    <row r="135" spans="2:11" x14ac:dyDescent="0.4">
      <c r="B135" s="140" t="s">
        <v>859</v>
      </c>
      <c r="C135" s="29"/>
      <c r="D135" s="131"/>
      <c r="E135" s="141"/>
      <c r="F135" s="133"/>
      <c r="G135" s="141"/>
      <c r="H135" s="139"/>
      <c r="I135" s="63"/>
      <c r="J135" s="131"/>
      <c r="K135" s="63"/>
    </row>
    <row r="136" spans="2:11" x14ac:dyDescent="0.4">
      <c r="B136" s="140" t="s">
        <v>860</v>
      </c>
      <c r="C136" s="29"/>
      <c r="D136" s="131"/>
      <c r="E136" s="141"/>
      <c r="F136" s="133"/>
      <c r="G136" s="141"/>
      <c r="H136" s="139"/>
      <c r="I136" s="63"/>
      <c r="J136" s="131"/>
      <c r="K136" s="63"/>
    </row>
    <row r="137" spans="2:11" x14ac:dyDescent="0.4">
      <c r="B137" s="140" t="s">
        <v>861</v>
      </c>
      <c r="C137" s="29"/>
      <c r="D137" s="131"/>
      <c r="E137" s="141"/>
      <c r="F137" s="133"/>
      <c r="G137" s="141"/>
      <c r="H137" s="139"/>
      <c r="I137" s="63"/>
      <c r="J137" s="131"/>
      <c r="K137" s="63"/>
    </row>
    <row r="138" spans="2:11" x14ac:dyDescent="0.4">
      <c r="B138" s="140" t="s">
        <v>862</v>
      </c>
      <c r="C138" s="29"/>
      <c r="D138" s="131"/>
      <c r="E138" s="141"/>
      <c r="F138" s="133"/>
      <c r="G138" s="141"/>
      <c r="H138" s="139"/>
      <c r="I138" s="63"/>
      <c r="J138" s="131"/>
      <c r="K138" s="63"/>
    </row>
    <row r="139" spans="2:11" x14ac:dyDescent="0.4">
      <c r="B139" s="140" t="s">
        <v>863</v>
      </c>
      <c r="C139" s="29"/>
      <c r="D139" s="131"/>
      <c r="E139" s="141"/>
      <c r="F139" s="133"/>
      <c r="G139" s="141"/>
      <c r="H139" s="139"/>
      <c r="I139" s="63"/>
      <c r="J139" s="131"/>
      <c r="K139" s="63"/>
    </row>
    <row r="140" spans="2:11" x14ac:dyDescent="0.4">
      <c r="B140" s="140" t="s">
        <v>864</v>
      </c>
      <c r="C140" s="29"/>
      <c r="D140" s="131"/>
      <c r="E140" s="141"/>
      <c r="F140" s="133"/>
      <c r="G140" s="141"/>
      <c r="H140" s="139"/>
      <c r="I140" s="63"/>
      <c r="J140" s="131"/>
      <c r="K140" s="63"/>
    </row>
    <row r="141" spans="2:11" x14ac:dyDescent="0.4">
      <c r="B141" s="140" t="s">
        <v>865</v>
      </c>
      <c r="C141" s="29"/>
      <c r="D141" s="131"/>
      <c r="E141" s="141"/>
      <c r="F141" s="133"/>
      <c r="G141" s="141"/>
      <c r="H141" s="139"/>
      <c r="I141" s="63"/>
      <c r="J141" s="131"/>
      <c r="K141" s="63"/>
    </row>
    <row r="142" spans="2:11" x14ac:dyDescent="0.4">
      <c r="B142" s="140" t="s">
        <v>866</v>
      </c>
      <c r="C142" s="29"/>
      <c r="D142" s="131"/>
      <c r="E142" s="141"/>
      <c r="F142" s="133"/>
      <c r="G142" s="141"/>
      <c r="H142" s="139"/>
      <c r="I142" s="63"/>
      <c r="J142" s="131"/>
      <c r="K142" s="63"/>
    </row>
    <row r="143" spans="2:11" x14ac:dyDescent="0.4">
      <c r="B143" s="140" t="s">
        <v>867</v>
      </c>
      <c r="C143" s="29"/>
      <c r="D143" s="131"/>
      <c r="E143" s="141"/>
      <c r="F143" s="133"/>
      <c r="G143" s="141"/>
      <c r="H143" s="139"/>
      <c r="I143" s="63"/>
      <c r="J143" s="131"/>
      <c r="K143" s="63"/>
    </row>
    <row r="144" spans="2:11" x14ac:dyDescent="0.4">
      <c r="B144" s="140" t="s">
        <v>868</v>
      </c>
      <c r="C144" s="29"/>
      <c r="D144" s="131"/>
      <c r="E144" s="141"/>
      <c r="F144" s="133"/>
      <c r="G144" s="141"/>
      <c r="H144" s="139"/>
      <c r="I144" s="63"/>
      <c r="J144" s="131"/>
      <c r="K144" s="63"/>
    </row>
    <row r="145" spans="2:11" x14ac:dyDescent="0.4">
      <c r="B145" s="140" t="s">
        <v>869</v>
      </c>
      <c r="C145" s="29"/>
      <c r="D145" s="131"/>
      <c r="E145" s="141"/>
      <c r="F145" s="133"/>
      <c r="G145" s="141"/>
      <c r="H145" s="139"/>
      <c r="I145" s="63"/>
      <c r="J145" s="131"/>
      <c r="K145" s="63"/>
    </row>
    <row r="146" spans="2:11" x14ac:dyDescent="0.4">
      <c r="B146" s="140" t="s">
        <v>870</v>
      </c>
      <c r="C146" s="29"/>
      <c r="D146" s="131"/>
      <c r="E146" s="141"/>
      <c r="F146" s="133"/>
      <c r="G146" s="141"/>
      <c r="H146" s="139"/>
      <c r="I146" s="63"/>
      <c r="J146" s="131"/>
      <c r="K146" s="63"/>
    </row>
    <row r="147" spans="2:11" x14ac:dyDescent="0.4">
      <c r="B147" s="140" t="s">
        <v>871</v>
      </c>
      <c r="C147" s="29"/>
      <c r="D147" s="131"/>
      <c r="E147" s="141"/>
      <c r="F147" s="133"/>
      <c r="G147" s="141"/>
      <c r="H147" s="139"/>
      <c r="I147" s="63"/>
      <c r="J147" s="131"/>
      <c r="K147" s="63"/>
    </row>
    <row r="148" spans="2:11" x14ac:dyDescent="0.4">
      <c r="B148" s="140" t="s">
        <v>872</v>
      </c>
      <c r="C148" s="29"/>
      <c r="D148" s="131"/>
      <c r="E148" s="141"/>
      <c r="F148" s="133"/>
      <c r="G148" s="141"/>
      <c r="H148" s="139"/>
      <c r="I148" s="63"/>
      <c r="J148" s="131"/>
      <c r="K148" s="63"/>
    </row>
    <row r="149" spans="2:11" x14ac:dyDescent="0.4">
      <c r="B149" s="140" t="s">
        <v>873</v>
      </c>
      <c r="C149" s="29"/>
      <c r="D149" s="131"/>
      <c r="E149" s="141"/>
      <c r="F149" s="133"/>
      <c r="G149" s="141"/>
      <c r="H149" s="139"/>
      <c r="I149" s="63"/>
      <c r="J149" s="131"/>
      <c r="K149" s="63"/>
    </row>
    <row r="150" spans="2:11" x14ac:dyDescent="0.4">
      <c r="B150" s="140" t="s">
        <v>874</v>
      </c>
      <c r="C150" s="29"/>
      <c r="D150" s="131"/>
      <c r="E150" s="141"/>
      <c r="F150" s="133"/>
      <c r="G150" s="141"/>
      <c r="H150" s="139"/>
      <c r="I150" s="63"/>
      <c r="J150" s="131"/>
      <c r="K150" s="63"/>
    </row>
    <row r="151" spans="2:11" x14ac:dyDescent="0.4">
      <c r="B151" s="140" t="s">
        <v>875</v>
      </c>
      <c r="C151" s="29"/>
      <c r="D151" s="131"/>
      <c r="E151" s="141"/>
      <c r="F151" s="133"/>
      <c r="G151" s="141"/>
      <c r="H151" s="139"/>
      <c r="I151" s="63"/>
      <c r="J151" s="131"/>
      <c r="K151" s="63"/>
    </row>
    <row r="152" spans="2:11" x14ac:dyDescent="0.4">
      <c r="B152" s="140" t="s">
        <v>876</v>
      </c>
      <c r="C152" s="29"/>
      <c r="D152" s="131"/>
      <c r="E152" s="141"/>
      <c r="F152" s="133"/>
      <c r="G152" s="141"/>
      <c r="H152" s="139"/>
      <c r="I152" s="63"/>
      <c r="J152" s="131"/>
      <c r="K152" s="63"/>
    </row>
    <row r="153" spans="2:11" x14ac:dyDescent="0.4">
      <c r="B153" s="140" t="s">
        <v>877</v>
      </c>
      <c r="C153" s="29"/>
      <c r="D153" s="131"/>
      <c r="E153" s="141"/>
      <c r="F153" s="133"/>
      <c r="G153" s="141"/>
      <c r="H153" s="139"/>
      <c r="I153" s="63"/>
      <c r="J153" s="131"/>
      <c r="K153" s="63"/>
    </row>
    <row r="154" spans="2:11" x14ac:dyDescent="0.4">
      <c r="B154" s="140" t="s">
        <v>878</v>
      </c>
      <c r="C154" s="29"/>
      <c r="D154" s="131"/>
      <c r="E154" s="141"/>
      <c r="F154" s="133"/>
      <c r="G154" s="141"/>
      <c r="H154" s="139"/>
      <c r="I154" s="63"/>
      <c r="J154" s="131"/>
      <c r="K154" s="63"/>
    </row>
    <row r="155" spans="2:11" x14ac:dyDescent="0.4">
      <c r="B155" s="140" t="s">
        <v>879</v>
      </c>
      <c r="C155" s="29"/>
      <c r="D155" s="131"/>
      <c r="E155" s="141"/>
      <c r="F155" s="133"/>
      <c r="G155" s="141"/>
      <c r="H155" s="139"/>
      <c r="I155" s="63"/>
      <c r="J155" s="131"/>
      <c r="K155" s="63"/>
    </row>
    <row r="156" spans="2:11" x14ac:dyDescent="0.4">
      <c r="B156" s="140" t="s">
        <v>880</v>
      </c>
      <c r="C156" s="29"/>
      <c r="D156" s="131"/>
      <c r="E156" s="141"/>
      <c r="F156" s="133"/>
      <c r="G156" s="141"/>
      <c r="H156" s="139"/>
      <c r="I156" s="63"/>
      <c r="J156" s="131"/>
      <c r="K156" s="63"/>
    </row>
    <row r="157" spans="2:11" x14ac:dyDescent="0.4">
      <c r="B157" s="140" t="s">
        <v>881</v>
      </c>
      <c r="C157" s="29"/>
      <c r="D157" s="131"/>
      <c r="E157" s="141"/>
      <c r="F157" s="133"/>
      <c r="G157" s="141"/>
      <c r="H157" s="139"/>
      <c r="I157" s="63"/>
      <c r="J157" s="131"/>
      <c r="K157" s="63"/>
    </row>
    <row r="158" spans="2:11" x14ac:dyDescent="0.4">
      <c r="B158" s="140" t="s">
        <v>882</v>
      </c>
      <c r="C158" s="29"/>
      <c r="D158" s="131"/>
      <c r="E158" s="141"/>
      <c r="F158" s="133"/>
      <c r="G158" s="141"/>
      <c r="H158" s="139"/>
      <c r="I158" s="63"/>
      <c r="J158" s="131"/>
      <c r="K158" s="63"/>
    </row>
    <row r="159" spans="2:11" x14ac:dyDescent="0.4">
      <c r="B159" s="140" t="s">
        <v>883</v>
      </c>
      <c r="C159" s="29"/>
      <c r="D159" s="131"/>
      <c r="E159" s="141"/>
      <c r="F159" s="133"/>
      <c r="G159" s="141"/>
      <c r="H159" s="139"/>
      <c r="I159" s="63"/>
      <c r="J159" s="131"/>
      <c r="K159" s="63"/>
    </row>
    <row r="160" spans="2:11" x14ac:dyDescent="0.4">
      <c r="B160" s="140" t="s">
        <v>884</v>
      </c>
      <c r="C160" s="29"/>
      <c r="D160" s="131"/>
      <c r="E160" s="141"/>
      <c r="F160" s="133"/>
      <c r="G160" s="141"/>
      <c r="H160" s="139"/>
      <c r="I160" s="63"/>
      <c r="J160" s="131"/>
      <c r="K160" s="63"/>
    </row>
    <row r="161" spans="2:11" x14ac:dyDescent="0.4">
      <c r="B161" s="140" t="s">
        <v>885</v>
      </c>
      <c r="C161" s="29"/>
      <c r="D161" s="131"/>
      <c r="E161" s="141"/>
      <c r="F161" s="133"/>
      <c r="G161" s="141"/>
      <c r="H161" s="139"/>
      <c r="I161" s="63"/>
      <c r="J161" s="131"/>
      <c r="K161" s="63"/>
    </row>
    <row r="162" spans="2:11" x14ac:dyDescent="0.4">
      <c r="B162" s="140" t="s">
        <v>886</v>
      </c>
      <c r="C162" s="29"/>
      <c r="D162" s="131"/>
      <c r="E162" s="141"/>
      <c r="F162" s="133"/>
      <c r="G162" s="141"/>
      <c r="H162" s="139"/>
      <c r="I162" s="63"/>
      <c r="J162" s="131"/>
      <c r="K162" s="63"/>
    </row>
    <row r="163" spans="2:11" x14ac:dyDescent="0.4">
      <c r="B163" s="140" t="s">
        <v>887</v>
      </c>
      <c r="C163" s="29"/>
      <c r="D163" s="131"/>
      <c r="E163" s="141"/>
      <c r="F163" s="133"/>
      <c r="G163" s="141"/>
      <c r="H163" s="139"/>
      <c r="I163" s="63"/>
      <c r="J163" s="131"/>
      <c r="K163" s="63"/>
    </row>
    <row r="164" spans="2:11" x14ac:dyDescent="0.4">
      <c r="B164" s="140" t="s">
        <v>888</v>
      </c>
      <c r="C164" s="29"/>
      <c r="D164" s="131"/>
      <c r="E164" s="141"/>
      <c r="F164" s="133"/>
      <c r="G164" s="141"/>
      <c r="H164" s="139"/>
      <c r="I164" s="63"/>
      <c r="J164" s="131"/>
      <c r="K164" s="63"/>
    </row>
    <row r="165" spans="2:11" x14ac:dyDescent="0.4">
      <c r="B165" s="140" t="s">
        <v>889</v>
      </c>
      <c r="C165" s="29"/>
      <c r="D165" s="131"/>
      <c r="E165" s="141"/>
      <c r="F165" s="133"/>
      <c r="G165" s="141"/>
      <c r="H165" s="139"/>
      <c r="I165" s="63"/>
      <c r="J165" s="131"/>
      <c r="K165" s="63"/>
    </row>
    <row r="166" spans="2:11" x14ac:dyDescent="0.4">
      <c r="B166" s="140" t="s">
        <v>890</v>
      </c>
      <c r="C166" s="29"/>
      <c r="D166" s="131"/>
      <c r="E166" s="141"/>
      <c r="F166" s="133"/>
      <c r="G166" s="141"/>
      <c r="H166" s="139"/>
      <c r="I166" s="63"/>
      <c r="J166" s="131"/>
      <c r="K166" s="63"/>
    </row>
    <row r="167" spans="2:11" x14ac:dyDescent="0.4">
      <c r="B167" s="140" t="s">
        <v>891</v>
      </c>
      <c r="C167" s="29"/>
      <c r="D167" s="131"/>
      <c r="E167" s="141"/>
      <c r="F167" s="133"/>
      <c r="G167" s="141"/>
      <c r="H167" s="139"/>
      <c r="I167" s="63"/>
      <c r="J167" s="131"/>
      <c r="K167" s="63"/>
    </row>
    <row r="168" spans="2:11" x14ac:dyDescent="0.4">
      <c r="B168" s="140" t="s">
        <v>892</v>
      </c>
      <c r="C168" s="29"/>
      <c r="D168" s="131"/>
      <c r="E168" s="141"/>
      <c r="F168" s="133"/>
      <c r="G168" s="141"/>
      <c r="H168" s="139"/>
      <c r="I168" s="63"/>
      <c r="J168" s="131"/>
      <c r="K168" s="63"/>
    </row>
    <row r="169" spans="2:11" x14ac:dyDescent="0.4">
      <c r="B169" s="140" t="s">
        <v>893</v>
      </c>
      <c r="C169" s="29"/>
      <c r="D169" s="131"/>
      <c r="E169" s="141"/>
      <c r="F169" s="133"/>
      <c r="G169" s="141"/>
      <c r="H169" s="139"/>
      <c r="I169" s="63"/>
      <c r="J169" s="131"/>
      <c r="K169" s="63"/>
    </row>
    <row r="170" spans="2:11" x14ac:dyDescent="0.4">
      <c r="B170" s="140" t="s">
        <v>894</v>
      </c>
      <c r="C170" s="29"/>
      <c r="D170" s="131"/>
      <c r="E170" s="141"/>
      <c r="F170" s="133"/>
      <c r="G170" s="141"/>
      <c r="H170" s="139"/>
      <c r="I170" s="63"/>
      <c r="J170" s="131"/>
      <c r="K170" s="63"/>
    </row>
    <row r="171" spans="2:11" x14ac:dyDescent="0.4">
      <c r="B171" s="140" t="s">
        <v>895</v>
      </c>
      <c r="C171" s="29"/>
      <c r="D171" s="131"/>
      <c r="E171" s="141"/>
      <c r="F171" s="133"/>
      <c r="G171" s="141"/>
      <c r="H171" s="139"/>
      <c r="I171" s="63"/>
      <c r="J171" s="131"/>
      <c r="K171" s="63"/>
    </row>
    <row r="172" spans="2:11" x14ac:dyDescent="0.4">
      <c r="B172" s="140" t="s">
        <v>896</v>
      </c>
      <c r="C172" s="29"/>
      <c r="D172" s="131"/>
      <c r="E172" s="141"/>
      <c r="F172" s="133"/>
      <c r="G172" s="141"/>
      <c r="H172" s="139"/>
      <c r="I172" s="63"/>
      <c r="J172" s="131"/>
      <c r="K172" s="63"/>
    </row>
    <row r="173" spans="2:11" x14ac:dyDescent="0.4">
      <c r="B173" s="140" t="s">
        <v>897</v>
      </c>
      <c r="C173" s="29"/>
      <c r="D173" s="131"/>
      <c r="E173" s="141"/>
      <c r="F173" s="133"/>
      <c r="G173" s="141"/>
      <c r="H173" s="139"/>
      <c r="I173" s="63"/>
      <c r="J173" s="131"/>
      <c r="K173" s="63"/>
    </row>
    <row r="174" spans="2:11" x14ac:dyDescent="0.4">
      <c r="B174" s="140" t="s">
        <v>898</v>
      </c>
      <c r="C174" s="29"/>
      <c r="D174" s="131"/>
      <c r="E174" s="141"/>
      <c r="F174" s="133"/>
      <c r="G174" s="141"/>
      <c r="H174" s="139"/>
      <c r="I174" s="63"/>
      <c r="J174" s="131"/>
      <c r="K174" s="63"/>
    </row>
    <row r="175" spans="2:11" x14ac:dyDescent="0.4">
      <c r="B175" s="140" t="s">
        <v>899</v>
      </c>
      <c r="C175" s="29"/>
      <c r="D175" s="131"/>
      <c r="E175" s="141"/>
      <c r="F175" s="133"/>
      <c r="G175" s="141"/>
      <c r="H175" s="139"/>
      <c r="I175" s="63"/>
      <c r="J175" s="131"/>
      <c r="K175" s="63"/>
    </row>
    <row r="176" spans="2:11" x14ac:dyDescent="0.4">
      <c r="B176" s="140" t="s">
        <v>900</v>
      </c>
      <c r="C176" s="29"/>
      <c r="D176" s="131"/>
      <c r="E176" s="141"/>
      <c r="F176" s="133"/>
      <c r="G176" s="141"/>
      <c r="H176" s="139"/>
      <c r="I176" s="63"/>
      <c r="J176" s="131"/>
      <c r="K176" s="63"/>
    </row>
    <row r="177" spans="2:11" x14ac:dyDescent="0.4">
      <c r="B177" s="140" t="s">
        <v>901</v>
      </c>
      <c r="C177" s="29"/>
      <c r="D177" s="131"/>
      <c r="E177" s="141"/>
      <c r="F177" s="133"/>
      <c r="G177" s="141"/>
      <c r="H177" s="139"/>
      <c r="I177" s="63"/>
      <c r="J177" s="131"/>
      <c r="K177" s="63"/>
    </row>
    <row r="178" spans="2:11" x14ac:dyDescent="0.4">
      <c r="B178" s="140" t="s">
        <v>902</v>
      </c>
      <c r="C178" s="29"/>
      <c r="D178" s="131"/>
      <c r="E178" s="141"/>
      <c r="F178" s="133"/>
      <c r="G178" s="141"/>
      <c r="H178" s="139"/>
      <c r="I178" s="63"/>
      <c r="J178" s="131"/>
      <c r="K178" s="63"/>
    </row>
    <row r="179" spans="2:11" x14ac:dyDescent="0.4">
      <c r="B179" s="140" t="s">
        <v>903</v>
      </c>
      <c r="C179" s="29"/>
      <c r="D179" s="131"/>
      <c r="E179" s="141"/>
      <c r="F179" s="133"/>
      <c r="G179" s="141"/>
      <c r="H179" s="139"/>
      <c r="I179" s="63"/>
      <c r="J179" s="131"/>
      <c r="K179" s="63"/>
    </row>
    <row r="180" spans="2:11" x14ac:dyDescent="0.4">
      <c r="B180" s="140" t="s">
        <v>904</v>
      </c>
      <c r="C180" s="29"/>
      <c r="D180" s="131"/>
      <c r="E180" s="141"/>
      <c r="F180" s="133"/>
      <c r="G180" s="141"/>
      <c r="H180" s="139"/>
      <c r="I180" s="63"/>
      <c r="J180" s="131"/>
      <c r="K180" s="63"/>
    </row>
    <row r="181" spans="2:11" x14ac:dyDescent="0.4">
      <c r="B181" s="140" t="s">
        <v>905</v>
      </c>
      <c r="C181" s="29"/>
      <c r="D181" s="131"/>
      <c r="E181" s="141"/>
      <c r="F181" s="133"/>
      <c r="G181" s="141"/>
      <c r="H181" s="139"/>
      <c r="I181" s="63"/>
      <c r="J181" s="131"/>
      <c r="K181" s="63"/>
    </row>
    <row r="182" spans="2:11" x14ac:dyDescent="0.4">
      <c r="B182" s="140" t="s">
        <v>906</v>
      </c>
      <c r="C182" s="29"/>
      <c r="D182" s="131"/>
      <c r="E182" s="141"/>
      <c r="F182" s="133"/>
      <c r="G182" s="141"/>
      <c r="H182" s="139"/>
      <c r="I182" s="63"/>
      <c r="J182" s="131"/>
      <c r="K182" s="63"/>
    </row>
    <row r="183" spans="2:11" x14ac:dyDescent="0.4">
      <c r="B183" s="140" t="s">
        <v>907</v>
      </c>
      <c r="C183" s="29"/>
      <c r="D183" s="131"/>
      <c r="E183" s="141"/>
      <c r="F183" s="133"/>
      <c r="G183" s="141"/>
      <c r="H183" s="139"/>
      <c r="I183" s="63"/>
      <c r="J183" s="131"/>
      <c r="K183" s="63"/>
    </row>
    <row r="184" spans="2:11" x14ac:dyDescent="0.4">
      <c r="B184" s="140" t="s">
        <v>908</v>
      </c>
      <c r="C184" s="29"/>
      <c r="D184" s="131"/>
      <c r="E184" s="141"/>
      <c r="F184" s="133"/>
      <c r="G184" s="141"/>
      <c r="H184" s="139"/>
      <c r="I184" s="63"/>
      <c r="J184" s="131"/>
      <c r="K184" s="63"/>
    </row>
    <row r="185" spans="2:11" x14ac:dyDescent="0.4">
      <c r="B185" s="140" t="s">
        <v>909</v>
      </c>
      <c r="C185" s="29"/>
      <c r="D185" s="131"/>
      <c r="E185" s="141"/>
      <c r="F185" s="133"/>
      <c r="G185" s="141"/>
      <c r="H185" s="139"/>
      <c r="I185" s="63"/>
      <c r="J185" s="131"/>
      <c r="K185" s="63"/>
    </row>
    <row r="186" spans="2:11" x14ac:dyDescent="0.4">
      <c r="B186" s="140" t="s">
        <v>910</v>
      </c>
      <c r="C186" s="29"/>
      <c r="D186" s="131"/>
      <c r="E186" s="141"/>
      <c r="F186" s="133"/>
      <c r="G186" s="141"/>
      <c r="H186" s="139"/>
      <c r="I186" s="63"/>
      <c r="J186" s="131"/>
      <c r="K186" s="63"/>
    </row>
    <row r="187" spans="2:11" x14ac:dyDescent="0.4">
      <c r="B187" s="140" t="s">
        <v>911</v>
      </c>
      <c r="C187" s="29"/>
      <c r="D187" s="131"/>
      <c r="E187" s="141"/>
      <c r="F187" s="133"/>
      <c r="G187" s="141"/>
      <c r="H187" s="139"/>
      <c r="I187" s="63"/>
      <c r="J187" s="131"/>
      <c r="K187" s="63"/>
    </row>
    <row r="188" spans="2:11" x14ac:dyDescent="0.4">
      <c r="B188" s="140" t="s">
        <v>912</v>
      </c>
      <c r="C188" s="29"/>
      <c r="D188" s="131"/>
      <c r="E188" s="141"/>
      <c r="F188" s="133"/>
      <c r="G188" s="141"/>
      <c r="H188" s="139"/>
      <c r="I188" s="63"/>
      <c r="J188" s="131"/>
      <c r="K188" s="63"/>
    </row>
    <row r="189" spans="2:11" x14ac:dyDescent="0.4">
      <c r="B189" s="140" t="s">
        <v>913</v>
      </c>
      <c r="C189" s="29"/>
      <c r="D189" s="131"/>
      <c r="E189" s="141"/>
      <c r="F189" s="133"/>
      <c r="G189" s="141"/>
      <c r="H189" s="139"/>
      <c r="I189" s="63"/>
      <c r="J189" s="131"/>
      <c r="K189" s="63"/>
    </row>
    <row r="190" spans="2:11" x14ac:dyDescent="0.4">
      <c r="B190" s="140" t="s">
        <v>914</v>
      </c>
      <c r="C190" s="29"/>
      <c r="D190" s="131"/>
      <c r="E190" s="141"/>
      <c r="F190" s="133"/>
      <c r="G190" s="141"/>
      <c r="H190" s="139"/>
      <c r="I190" s="63"/>
      <c r="J190" s="131"/>
      <c r="K190" s="63"/>
    </row>
    <row r="191" spans="2:11" x14ac:dyDescent="0.4">
      <c r="B191" s="140" t="s">
        <v>915</v>
      </c>
      <c r="C191" s="29"/>
      <c r="D191" s="131"/>
      <c r="E191" s="141"/>
      <c r="F191" s="133"/>
      <c r="G191" s="141"/>
      <c r="H191" s="139"/>
      <c r="I191" s="63"/>
      <c r="J191" s="131"/>
      <c r="K191" s="63"/>
    </row>
    <row r="192" spans="2:11" x14ac:dyDescent="0.4">
      <c r="B192" s="140" t="s">
        <v>916</v>
      </c>
      <c r="C192" s="29"/>
      <c r="D192" s="131"/>
      <c r="E192" s="141"/>
      <c r="F192" s="133"/>
      <c r="G192" s="141"/>
      <c r="H192" s="139"/>
      <c r="I192" s="63"/>
      <c r="J192" s="131"/>
      <c r="K192" s="63"/>
    </row>
    <row r="193" spans="2:11" x14ac:dyDescent="0.4">
      <c r="B193" s="140" t="s">
        <v>917</v>
      </c>
      <c r="C193" s="29"/>
      <c r="D193" s="131"/>
      <c r="E193" s="141"/>
      <c r="F193" s="133"/>
      <c r="G193" s="141"/>
      <c r="H193" s="139"/>
      <c r="I193" s="63"/>
      <c r="J193" s="131"/>
      <c r="K193" s="63"/>
    </row>
    <row r="194" spans="2:11" x14ac:dyDescent="0.4">
      <c r="B194" s="140" t="s">
        <v>918</v>
      </c>
      <c r="C194" s="29"/>
      <c r="D194" s="131"/>
      <c r="E194" s="141"/>
      <c r="F194" s="133"/>
      <c r="G194" s="141"/>
      <c r="H194" s="139"/>
      <c r="I194" s="63"/>
      <c r="J194" s="131"/>
      <c r="K194" s="63"/>
    </row>
    <row r="195" spans="2:11" x14ac:dyDescent="0.4">
      <c r="B195" s="140" t="s">
        <v>919</v>
      </c>
      <c r="C195" s="29"/>
      <c r="D195" s="131"/>
      <c r="E195" s="141"/>
      <c r="F195" s="133"/>
      <c r="G195" s="141"/>
      <c r="H195" s="139"/>
      <c r="I195" s="63"/>
      <c r="J195" s="131"/>
      <c r="K195" s="63"/>
    </row>
    <row r="196" spans="2:11" x14ac:dyDescent="0.4">
      <c r="B196" s="140" t="s">
        <v>920</v>
      </c>
      <c r="C196" s="29"/>
      <c r="D196" s="131"/>
      <c r="E196" s="141"/>
      <c r="F196" s="133"/>
      <c r="G196" s="141"/>
      <c r="H196" s="139"/>
      <c r="I196" s="63"/>
      <c r="J196" s="131"/>
      <c r="K196" s="63"/>
    </row>
    <row r="197" spans="2:11" x14ac:dyDescent="0.4">
      <c r="B197" s="140" t="s">
        <v>921</v>
      </c>
      <c r="C197" s="29"/>
      <c r="D197" s="131"/>
      <c r="E197" s="141"/>
      <c r="F197" s="133"/>
      <c r="G197" s="141"/>
      <c r="H197" s="139"/>
      <c r="I197" s="63"/>
      <c r="J197" s="131"/>
      <c r="K197" s="63"/>
    </row>
    <row r="198" spans="2:11" x14ac:dyDescent="0.4">
      <c r="B198" s="140" t="s">
        <v>922</v>
      </c>
      <c r="C198" s="29"/>
      <c r="D198" s="131"/>
      <c r="E198" s="141"/>
      <c r="F198" s="133"/>
      <c r="G198" s="141"/>
      <c r="H198" s="139"/>
      <c r="I198" s="63"/>
      <c r="J198" s="131"/>
      <c r="K198" s="63"/>
    </row>
    <row r="199" spans="2:11" x14ac:dyDescent="0.4">
      <c r="B199" s="140" t="s">
        <v>923</v>
      </c>
      <c r="C199" s="29"/>
      <c r="D199" s="131"/>
      <c r="E199" s="141"/>
      <c r="F199" s="133"/>
      <c r="G199" s="141"/>
      <c r="H199" s="139"/>
      <c r="I199" s="63"/>
      <c r="J199" s="131"/>
      <c r="K199" s="63"/>
    </row>
    <row r="200" spans="2:11" x14ac:dyDescent="0.4">
      <c r="B200" s="140" t="s">
        <v>924</v>
      </c>
      <c r="C200" s="29"/>
      <c r="D200" s="131"/>
      <c r="E200" s="141"/>
      <c r="F200" s="133"/>
      <c r="G200" s="141"/>
      <c r="H200" s="139"/>
      <c r="I200" s="63"/>
      <c r="J200" s="131"/>
      <c r="K200" s="63"/>
    </row>
    <row r="201" spans="2:11" x14ac:dyDescent="0.4">
      <c r="B201" s="140" t="s">
        <v>925</v>
      </c>
      <c r="C201" s="29"/>
      <c r="D201" s="131"/>
      <c r="E201" s="141"/>
      <c r="F201" s="133"/>
      <c r="G201" s="141"/>
      <c r="H201" s="139"/>
      <c r="I201" s="63"/>
      <c r="J201" s="131"/>
      <c r="K201" s="63"/>
    </row>
    <row r="202" spans="2:11" x14ac:dyDescent="0.4">
      <c r="B202" s="140" t="s">
        <v>926</v>
      </c>
      <c r="C202" s="29"/>
      <c r="D202" s="131"/>
      <c r="E202" s="141"/>
      <c r="F202" s="133"/>
      <c r="G202" s="141"/>
      <c r="H202" s="139"/>
      <c r="I202" s="63"/>
      <c r="J202" s="131"/>
      <c r="K202" s="63"/>
    </row>
    <row r="203" spans="2:11" x14ac:dyDescent="0.4">
      <c r="B203" s="140" t="s">
        <v>927</v>
      </c>
      <c r="C203" s="29"/>
      <c r="D203" s="131"/>
      <c r="E203" s="141"/>
      <c r="F203" s="133"/>
      <c r="G203" s="141"/>
      <c r="H203" s="139"/>
      <c r="I203" s="63"/>
      <c r="J203" s="131"/>
      <c r="K203" s="63"/>
    </row>
    <row r="204" spans="2:11" x14ac:dyDescent="0.4">
      <c r="B204" s="140" t="s">
        <v>928</v>
      </c>
      <c r="C204" s="29"/>
      <c r="D204" s="131"/>
      <c r="E204" s="141"/>
      <c r="F204" s="133"/>
      <c r="G204" s="141"/>
      <c r="H204" s="139"/>
      <c r="I204" s="63"/>
      <c r="J204" s="131"/>
      <c r="K204" s="63"/>
    </row>
    <row r="205" spans="2:11" x14ac:dyDescent="0.4">
      <c r="B205" s="140" t="s">
        <v>929</v>
      </c>
      <c r="C205" s="29"/>
      <c r="D205" s="131"/>
      <c r="E205" s="141"/>
      <c r="F205" s="133"/>
      <c r="G205" s="141"/>
      <c r="H205" s="139"/>
      <c r="I205" s="63"/>
      <c r="J205" s="131"/>
      <c r="K205" s="63"/>
    </row>
    <row r="206" spans="2:11" x14ac:dyDescent="0.4">
      <c r="B206" s="140" t="s">
        <v>930</v>
      </c>
      <c r="C206" s="29"/>
      <c r="D206" s="131"/>
      <c r="E206" s="141"/>
      <c r="F206" s="133"/>
      <c r="G206" s="141"/>
      <c r="H206" s="139"/>
      <c r="I206" s="63"/>
      <c r="J206" s="131"/>
      <c r="K206" s="63"/>
    </row>
    <row r="207" spans="2:11" x14ac:dyDescent="0.4">
      <c r="B207" s="140" t="s">
        <v>931</v>
      </c>
      <c r="C207" s="29"/>
      <c r="D207" s="131"/>
      <c r="E207" s="141"/>
      <c r="F207" s="133"/>
      <c r="G207" s="141"/>
      <c r="H207" s="139"/>
      <c r="I207" s="63"/>
      <c r="J207" s="131"/>
      <c r="K207" s="63"/>
    </row>
    <row r="208" spans="2:11" x14ac:dyDescent="0.4">
      <c r="B208" s="140" t="s">
        <v>932</v>
      </c>
      <c r="C208" s="29"/>
      <c r="D208" s="131"/>
      <c r="E208" s="141"/>
      <c r="F208" s="133"/>
      <c r="G208" s="141"/>
      <c r="H208" s="139"/>
      <c r="I208" s="63"/>
      <c r="J208" s="131"/>
      <c r="K208" s="63"/>
    </row>
    <row r="209" spans="2:11" x14ac:dyDescent="0.4">
      <c r="B209" s="140" t="s">
        <v>933</v>
      </c>
      <c r="C209" s="29"/>
      <c r="D209" s="131"/>
      <c r="E209" s="141"/>
      <c r="F209" s="133"/>
      <c r="G209" s="141"/>
      <c r="H209" s="139"/>
      <c r="I209" s="63"/>
      <c r="J209" s="131"/>
      <c r="K209" s="63"/>
    </row>
    <row r="210" spans="2:11" x14ac:dyDescent="0.4">
      <c r="B210" s="140" t="s">
        <v>934</v>
      </c>
      <c r="C210" s="29"/>
      <c r="D210" s="131"/>
      <c r="E210" s="141"/>
      <c r="F210" s="133"/>
      <c r="G210" s="141"/>
      <c r="H210" s="139"/>
      <c r="I210" s="63"/>
      <c r="J210" s="131"/>
      <c r="K210" s="63"/>
    </row>
    <row r="211" spans="2:11" x14ac:dyDescent="0.4">
      <c r="B211" s="140" t="s">
        <v>935</v>
      </c>
      <c r="C211" s="29"/>
      <c r="D211" s="131"/>
      <c r="E211" s="141"/>
      <c r="F211" s="133"/>
      <c r="G211" s="141"/>
      <c r="H211" s="139"/>
      <c r="I211" s="63"/>
      <c r="J211" s="131"/>
      <c r="K211" s="63"/>
    </row>
    <row r="212" spans="2:11" x14ac:dyDescent="0.4">
      <c r="B212" s="140" t="s">
        <v>936</v>
      </c>
      <c r="C212" s="29"/>
      <c r="D212" s="131"/>
      <c r="E212" s="141"/>
      <c r="F212" s="133"/>
      <c r="G212" s="141"/>
      <c r="H212" s="139"/>
      <c r="I212" s="63"/>
      <c r="J212" s="131"/>
      <c r="K212" s="63"/>
    </row>
    <row r="213" spans="2:11" x14ac:dyDescent="0.4">
      <c r="B213" s="140" t="s">
        <v>937</v>
      </c>
      <c r="C213" s="29"/>
      <c r="D213" s="131"/>
      <c r="E213" s="141"/>
      <c r="F213" s="133"/>
      <c r="G213" s="141"/>
      <c r="H213" s="139"/>
      <c r="I213" s="63"/>
      <c r="J213" s="131"/>
      <c r="K213" s="63"/>
    </row>
    <row r="214" spans="2:11" x14ac:dyDescent="0.4">
      <c r="B214" s="140" t="s">
        <v>938</v>
      </c>
      <c r="C214" s="29"/>
      <c r="D214" s="131"/>
      <c r="E214" s="141"/>
      <c r="F214" s="133"/>
      <c r="G214" s="141"/>
      <c r="H214" s="139"/>
      <c r="I214" s="63"/>
      <c r="J214" s="131"/>
      <c r="K214" s="63"/>
    </row>
    <row r="215" spans="2:11" x14ac:dyDescent="0.4">
      <c r="B215" s="140" t="s">
        <v>939</v>
      </c>
      <c r="C215" s="29"/>
      <c r="D215" s="131"/>
      <c r="E215" s="141"/>
      <c r="F215" s="133"/>
      <c r="G215" s="141"/>
      <c r="H215" s="139"/>
      <c r="I215" s="63"/>
      <c r="J215" s="131"/>
      <c r="K215" s="63"/>
    </row>
    <row r="216" spans="2:11" x14ac:dyDescent="0.4">
      <c r="B216" s="140" t="s">
        <v>940</v>
      </c>
      <c r="C216" s="29"/>
      <c r="D216" s="131"/>
      <c r="E216" s="141"/>
      <c r="F216" s="133"/>
      <c r="G216" s="141"/>
      <c r="H216" s="139"/>
      <c r="I216" s="63"/>
      <c r="J216" s="131"/>
      <c r="K216" s="63"/>
    </row>
    <row r="217" spans="2:11" x14ac:dyDescent="0.4">
      <c r="B217" s="140" t="s">
        <v>941</v>
      </c>
      <c r="C217" s="29"/>
      <c r="D217" s="131"/>
      <c r="E217" s="141"/>
      <c r="F217" s="133"/>
      <c r="G217" s="141"/>
      <c r="H217" s="139"/>
      <c r="I217" s="63"/>
      <c r="J217" s="131"/>
      <c r="K217" s="63"/>
    </row>
    <row r="218" spans="2:11" x14ac:dyDescent="0.4">
      <c r="B218" s="140" t="s">
        <v>942</v>
      </c>
      <c r="C218" s="29"/>
      <c r="D218" s="131"/>
      <c r="E218" s="141"/>
      <c r="F218" s="133"/>
      <c r="G218" s="141"/>
      <c r="H218" s="139"/>
      <c r="I218" s="63"/>
      <c r="J218" s="131"/>
      <c r="K218" s="63"/>
    </row>
    <row r="219" spans="2:11" x14ac:dyDescent="0.4">
      <c r="B219" s="140" t="s">
        <v>943</v>
      </c>
      <c r="C219" s="29"/>
      <c r="D219" s="131"/>
      <c r="E219" s="141"/>
      <c r="F219" s="133"/>
      <c r="G219" s="141"/>
      <c r="H219" s="139"/>
      <c r="I219" s="63"/>
      <c r="J219" s="131"/>
      <c r="K219" s="63"/>
    </row>
    <row r="220" spans="2:11" x14ac:dyDescent="0.4">
      <c r="B220" s="140" t="s">
        <v>944</v>
      </c>
      <c r="C220" s="29"/>
      <c r="D220" s="131"/>
      <c r="E220" s="141"/>
      <c r="F220" s="133"/>
      <c r="G220" s="141"/>
      <c r="H220" s="139"/>
      <c r="I220" s="63"/>
      <c r="J220" s="131"/>
      <c r="K220" s="63"/>
    </row>
    <row r="221" spans="2:11" x14ac:dyDescent="0.4">
      <c r="B221" s="140" t="s">
        <v>945</v>
      </c>
      <c r="C221" s="29"/>
      <c r="D221" s="131"/>
      <c r="E221" s="141"/>
      <c r="F221" s="133"/>
      <c r="G221" s="141"/>
      <c r="H221" s="139"/>
      <c r="I221" s="63"/>
      <c r="J221" s="131"/>
      <c r="K221" s="63"/>
    </row>
    <row r="222" spans="2:11" x14ac:dyDescent="0.4">
      <c r="B222" s="140" t="s">
        <v>946</v>
      </c>
      <c r="C222" s="29"/>
      <c r="D222" s="131"/>
      <c r="E222" s="141"/>
      <c r="F222" s="133"/>
      <c r="G222" s="141"/>
      <c r="H222" s="139"/>
      <c r="I222" s="63"/>
      <c r="J222" s="131"/>
      <c r="K222" s="63"/>
    </row>
    <row r="223" spans="2:11" x14ac:dyDescent="0.4">
      <c r="B223" s="140" t="s">
        <v>947</v>
      </c>
      <c r="C223" s="29"/>
      <c r="D223" s="131"/>
      <c r="E223" s="141"/>
      <c r="F223" s="133"/>
      <c r="G223" s="141"/>
      <c r="H223" s="139"/>
      <c r="I223" s="63"/>
      <c r="J223" s="131"/>
      <c r="K223" s="63"/>
    </row>
    <row r="224" spans="2:11" x14ac:dyDescent="0.4">
      <c r="B224" s="140" t="s">
        <v>948</v>
      </c>
      <c r="C224" s="29"/>
      <c r="D224" s="131"/>
      <c r="E224" s="141"/>
      <c r="F224" s="133"/>
      <c r="G224" s="141"/>
      <c r="H224" s="139"/>
      <c r="I224" s="63"/>
      <c r="J224" s="131"/>
      <c r="K224" s="63"/>
    </row>
    <row r="225" spans="2:11" x14ac:dyDescent="0.4">
      <c r="B225" s="140" t="s">
        <v>949</v>
      </c>
      <c r="C225" s="29"/>
      <c r="D225" s="131"/>
      <c r="E225" s="141"/>
      <c r="F225" s="133"/>
      <c r="G225" s="141"/>
      <c r="H225" s="139"/>
      <c r="I225" s="63"/>
      <c r="J225" s="131"/>
      <c r="K225" s="63"/>
    </row>
    <row r="226" spans="2:11" x14ac:dyDescent="0.4">
      <c r="B226" s="140" t="s">
        <v>950</v>
      </c>
      <c r="C226" s="29"/>
      <c r="D226" s="131"/>
      <c r="E226" s="141"/>
      <c r="F226" s="133"/>
      <c r="G226" s="141"/>
      <c r="H226" s="139"/>
      <c r="I226" s="63"/>
      <c r="J226" s="131"/>
      <c r="K226" s="63"/>
    </row>
    <row r="227" spans="2:11" x14ac:dyDescent="0.4">
      <c r="B227" s="140" t="s">
        <v>951</v>
      </c>
      <c r="C227" s="29"/>
      <c r="D227" s="131"/>
      <c r="E227" s="141"/>
      <c r="F227" s="133"/>
      <c r="G227" s="141"/>
      <c r="H227" s="139"/>
      <c r="I227" s="63"/>
      <c r="J227" s="131"/>
      <c r="K227" s="63"/>
    </row>
    <row r="228" spans="2:11" x14ac:dyDescent="0.4">
      <c r="B228" s="140" t="s">
        <v>952</v>
      </c>
      <c r="C228" s="29"/>
      <c r="D228" s="131"/>
      <c r="E228" s="141"/>
      <c r="F228" s="133"/>
      <c r="G228" s="141"/>
      <c r="H228" s="139"/>
      <c r="I228" s="63"/>
      <c r="J228" s="131"/>
      <c r="K228" s="63"/>
    </row>
    <row r="229" spans="2:11" x14ac:dyDescent="0.4">
      <c r="B229" s="140" t="s">
        <v>953</v>
      </c>
      <c r="C229" s="29"/>
      <c r="D229" s="131"/>
      <c r="E229" s="141"/>
      <c r="F229" s="133"/>
      <c r="G229" s="141"/>
      <c r="H229" s="139"/>
      <c r="I229" s="63"/>
      <c r="J229" s="131"/>
      <c r="K229" s="63"/>
    </row>
    <row r="230" spans="2:11" x14ac:dyDescent="0.4">
      <c r="B230" s="140" t="s">
        <v>954</v>
      </c>
      <c r="C230" s="29"/>
      <c r="D230" s="131"/>
      <c r="E230" s="141"/>
      <c r="F230" s="133"/>
      <c r="G230" s="141"/>
      <c r="H230" s="139"/>
      <c r="I230" s="63"/>
      <c r="J230" s="131"/>
      <c r="K230" s="63"/>
    </row>
    <row r="231" spans="2:11" x14ac:dyDescent="0.4">
      <c r="B231" s="140" t="s">
        <v>955</v>
      </c>
      <c r="C231" s="29"/>
      <c r="D231" s="131"/>
      <c r="E231" s="141"/>
      <c r="F231" s="133"/>
      <c r="G231" s="141"/>
      <c r="H231" s="139"/>
      <c r="I231" s="63"/>
      <c r="J231" s="131"/>
      <c r="K231" s="63"/>
    </row>
    <row r="232" spans="2:11" x14ac:dyDescent="0.4">
      <c r="B232" s="140" t="s">
        <v>956</v>
      </c>
      <c r="C232" s="29"/>
      <c r="D232" s="131"/>
      <c r="E232" s="141"/>
      <c r="F232" s="133"/>
      <c r="G232" s="141"/>
      <c r="H232" s="139"/>
      <c r="I232" s="63"/>
      <c r="J232" s="131"/>
      <c r="K232" s="63"/>
    </row>
    <row r="233" spans="2:11" x14ac:dyDescent="0.4">
      <c r="B233" s="140" t="s">
        <v>957</v>
      </c>
      <c r="C233" s="29"/>
      <c r="D233" s="131"/>
      <c r="E233" s="141"/>
      <c r="F233" s="133"/>
      <c r="G233" s="141"/>
      <c r="H233" s="139"/>
      <c r="I233" s="63"/>
      <c r="J233" s="131"/>
      <c r="K233" s="63"/>
    </row>
    <row r="234" spans="2:11" x14ac:dyDescent="0.4">
      <c r="B234" s="140" t="s">
        <v>958</v>
      </c>
      <c r="C234" s="29"/>
      <c r="D234" s="131"/>
      <c r="E234" s="141"/>
      <c r="F234" s="133"/>
      <c r="G234" s="141"/>
      <c r="H234" s="139"/>
      <c r="I234" s="63"/>
      <c r="J234" s="131"/>
      <c r="K234" s="63"/>
    </row>
    <row r="235" spans="2:11" x14ac:dyDescent="0.4">
      <c r="B235" s="140" t="s">
        <v>959</v>
      </c>
      <c r="C235" s="29"/>
      <c r="D235" s="131"/>
      <c r="E235" s="141"/>
      <c r="F235" s="133"/>
      <c r="G235" s="141"/>
      <c r="H235" s="139"/>
      <c r="I235" s="63"/>
      <c r="J235" s="131"/>
      <c r="K235" s="63"/>
    </row>
    <row r="236" spans="2:11" x14ac:dyDescent="0.4">
      <c r="B236" s="140" t="s">
        <v>960</v>
      </c>
      <c r="C236" s="29"/>
      <c r="D236" s="131"/>
      <c r="E236" s="141"/>
      <c r="F236" s="133"/>
      <c r="G236" s="141"/>
      <c r="H236" s="139"/>
      <c r="I236" s="63"/>
      <c r="J236" s="131"/>
      <c r="K236" s="63"/>
    </row>
    <row r="237" spans="2:11" x14ac:dyDescent="0.4">
      <c r="B237" s="140" t="s">
        <v>961</v>
      </c>
      <c r="C237" s="29"/>
      <c r="D237" s="131"/>
      <c r="E237" s="141"/>
      <c r="F237" s="133"/>
      <c r="G237" s="141"/>
      <c r="H237" s="139"/>
      <c r="I237" s="63"/>
      <c r="J237" s="131"/>
      <c r="K237" s="63"/>
    </row>
    <row r="238" spans="2:11" x14ac:dyDescent="0.4">
      <c r="B238" s="140" t="s">
        <v>962</v>
      </c>
      <c r="C238" s="29"/>
      <c r="D238" s="131"/>
      <c r="E238" s="141"/>
      <c r="F238" s="133"/>
      <c r="G238" s="141"/>
      <c r="H238" s="139"/>
      <c r="I238" s="63"/>
      <c r="J238" s="131"/>
      <c r="K238" s="63"/>
    </row>
    <row r="239" spans="2:11" x14ac:dyDescent="0.4">
      <c r="B239" s="140" t="s">
        <v>963</v>
      </c>
      <c r="C239" s="29"/>
      <c r="D239" s="131"/>
      <c r="E239" s="141"/>
      <c r="F239" s="133"/>
      <c r="G239" s="141"/>
      <c r="H239" s="139"/>
      <c r="I239" s="63"/>
      <c r="J239" s="131"/>
      <c r="K239" s="63"/>
    </row>
    <row r="240" spans="2:11" x14ac:dyDescent="0.4">
      <c r="B240" s="140" t="s">
        <v>964</v>
      </c>
      <c r="C240" s="29"/>
      <c r="D240" s="131"/>
      <c r="E240" s="141"/>
      <c r="F240" s="133"/>
      <c r="G240" s="141"/>
      <c r="H240" s="139"/>
      <c r="I240" s="63"/>
      <c r="J240" s="131"/>
      <c r="K240" s="63"/>
    </row>
    <row r="241" spans="2:11" x14ac:dyDescent="0.4">
      <c r="B241" s="140" t="s">
        <v>965</v>
      </c>
      <c r="C241" s="29"/>
      <c r="D241" s="131"/>
      <c r="E241" s="141"/>
      <c r="F241" s="133"/>
      <c r="G241" s="141"/>
      <c r="H241" s="139"/>
      <c r="I241" s="63"/>
      <c r="J241" s="131"/>
      <c r="K241" s="63"/>
    </row>
    <row r="242" spans="2:11" x14ac:dyDescent="0.4">
      <c r="B242" s="140" t="s">
        <v>966</v>
      </c>
      <c r="C242" s="29"/>
      <c r="D242" s="131"/>
      <c r="E242" s="141"/>
      <c r="F242" s="133"/>
      <c r="G242" s="141"/>
      <c r="H242" s="139"/>
      <c r="I242" s="63"/>
      <c r="J242" s="131"/>
      <c r="K242" s="63"/>
    </row>
    <row r="243" spans="2:11" x14ac:dyDescent="0.4">
      <c r="B243" s="140" t="s">
        <v>967</v>
      </c>
      <c r="C243" s="29"/>
      <c r="D243" s="131"/>
      <c r="E243" s="141"/>
      <c r="F243" s="133"/>
      <c r="G243" s="141"/>
      <c r="H243" s="139"/>
      <c r="I243" s="63"/>
      <c r="J243" s="131"/>
      <c r="K243" s="63"/>
    </row>
    <row r="244" spans="2:11" x14ac:dyDescent="0.4">
      <c r="B244" s="140" t="s">
        <v>968</v>
      </c>
      <c r="C244" s="29"/>
      <c r="D244" s="131"/>
      <c r="E244" s="141"/>
      <c r="F244" s="133"/>
      <c r="G244" s="141"/>
      <c r="H244" s="139"/>
      <c r="I244" s="63"/>
      <c r="J244" s="131"/>
      <c r="K244" s="63"/>
    </row>
    <row r="245" spans="2:11" x14ac:dyDescent="0.4">
      <c r="B245" s="140" t="s">
        <v>969</v>
      </c>
      <c r="C245" s="29"/>
      <c r="D245" s="131"/>
      <c r="E245" s="141"/>
      <c r="F245" s="133"/>
      <c r="G245" s="141"/>
      <c r="H245" s="139"/>
      <c r="I245" s="63"/>
      <c r="J245" s="131"/>
      <c r="K245" s="63"/>
    </row>
    <row r="246" spans="2:11" x14ac:dyDescent="0.4">
      <c r="B246" s="140" t="s">
        <v>970</v>
      </c>
      <c r="C246" s="29"/>
      <c r="D246" s="131"/>
      <c r="E246" s="141"/>
      <c r="F246" s="133"/>
      <c r="G246" s="141"/>
      <c r="H246" s="139"/>
      <c r="I246" s="63"/>
      <c r="J246" s="131"/>
      <c r="K246" s="63"/>
    </row>
    <row r="247" spans="2:11" x14ac:dyDescent="0.4">
      <c r="B247" s="140" t="s">
        <v>971</v>
      </c>
      <c r="C247" s="29"/>
      <c r="D247" s="131"/>
      <c r="E247" s="141"/>
      <c r="F247" s="133"/>
      <c r="G247" s="141"/>
      <c r="H247" s="139"/>
      <c r="I247" s="63"/>
      <c r="J247" s="131"/>
      <c r="K247" s="63"/>
    </row>
    <row r="248" spans="2:11" x14ac:dyDescent="0.4">
      <c r="B248" s="140" t="s">
        <v>972</v>
      </c>
      <c r="C248" s="29"/>
      <c r="D248" s="131"/>
      <c r="E248" s="141"/>
      <c r="F248" s="133"/>
      <c r="G248" s="141"/>
      <c r="H248" s="139"/>
      <c r="I248" s="63"/>
      <c r="J248" s="131"/>
      <c r="K248" s="63"/>
    </row>
    <row r="249" spans="2:11" x14ac:dyDescent="0.4">
      <c r="B249" s="140" t="s">
        <v>973</v>
      </c>
      <c r="C249" s="29"/>
      <c r="D249" s="131"/>
      <c r="E249" s="141"/>
      <c r="F249" s="133"/>
      <c r="G249" s="141"/>
      <c r="H249" s="139"/>
      <c r="I249" s="63"/>
      <c r="J249" s="131"/>
      <c r="K249" s="63"/>
    </row>
    <row r="250" spans="2:11" x14ac:dyDescent="0.4">
      <c r="B250" s="140" t="s">
        <v>974</v>
      </c>
      <c r="C250" s="29"/>
      <c r="D250" s="131"/>
      <c r="E250" s="141"/>
      <c r="F250" s="133"/>
      <c r="G250" s="141"/>
      <c r="H250" s="139"/>
      <c r="I250" s="63"/>
      <c r="J250" s="131"/>
      <c r="K250" s="63"/>
    </row>
    <row r="251" spans="2:11" x14ac:dyDescent="0.4">
      <c r="B251" s="140" t="s">
        <v>975</v>
      </c>
      <c r="C251" s="29"/>
      <c r="D251" s="131"/>
      <c r="E251" s="141"/>
      <c r="F251" s="133"/>
      <c r="G251" s="141"/>
      <c r="H251" s="139"/>
      <c r="I251" s="63"/>
      <c r="J251" s="131"/>
      <c r="K251" s="63"/>
    </row>
    <row r="252" spans="2:11" x14ac:dyDescent="0.4">
      <c r="B252" s="140" t="s">
        <v>976</v>
      </c>
      <c r="C252" s="29"/>
      <c r="D252" s="131"/>
      <c r="E252" s="141"/>
      <c r="F252" s="133"/>
      <c r="G252" s="141"/>
      <c r="H252" s="139"/>
      <c r="I252" s="63"/>
      <c r="J252" s="131"/>
      <c r="K252" s="63"/>
    </row>
    <row r="253" spans="2:11" x14ac:dyDescent="0.4">
      <c r="B253" s="140" t="s">
        <v>977</v>
      </c>
      <c r="C253" s="29"/>
      <c r="D253" s="131"/>
      <c r="E253" s="141"/>
      <c r="F253" s="133"/>
      <c r="G253" s="141"/>
      <c r="H253" s="139"/>
      <c r="I253" s="63"/>
      <c r="J253" s="131"/>
      <c r="K253" s="63"/>
    </row>
    <row r="254" spans="2:11" x14ac:dyDescent="0.4">
      <c r="B254" s="140" t="s">
        <v>978</v>
      </c>
      <c r="C254" s="29"/>
      <c r="D254" s="131"/>
      <c r="E254" s="141"/>
      <c r="F254" s="133"/>
      <c r="G254" s="141"/>
      <c r="H254" s="139"/>
      <c r="I254" s="63"/>
      <c r="J254" s="131"/>
      <c r="K254" s="63"/>
    </row>
    <row r="255" spans="2:11" x14ac:dyDescent="0.4">
      <c r="B255" s="140" t="s">
        <v>979</v>
      </c>
      <c r="C255" s="29"/>
      <c r="D255" s="131"/>
      <c r="E255" s="141"/>
      <c r="F255" s="133"/>
      <c r="G255" s="141"/>
      <c r="H255" s="139"/>
      <c r="I255" s="63"/>
      <c r="J255" s="131"/>
      <c r="K255" s="63"/>
    </row>
    <row r="256" spans="2:11" x14ac:dyDescent="0.4">
      <c r="B256" s="140" t="s">
        <v>980</v>
      </c>
      <c r="C256" s="29"/>
      <c r="D256" s="131"/>
      <c r="E256" s="141"/>
      <c r="F256" s="133"/>
      <c r="G256" s="141"/>
      <c r="H256" s="139"/>
      <c r="I256" s="63"/>
      <c r="J256" s="131"/>
      <c r="K256" s="63"/>
    </row>
    <row r="257" spans="2:11" x14ac:dyDescent="0.4">
      <c r="B257" s="140" t="s">
        <v>981</v>
      </c>
      <c r="C257" s="29"/>
      <c r="D257" s="131"/>
      <c r="E257" s="141"/>
      <c r="F257" s="133"/>
      <c r="G257" s="141"/>
      <c r="H257" s="139"/>
      <c r="I257" s="63"/>
      <c r="J257" s="131"/>
      <c r="K257" s="63"/>
    </row>
    <row r="258" spans="2:11" x14ac:dyDescent="0.4">
      <c r="B258" s="140" t="s">
        <v>982</v>
      </c>
      <c r="C258" s="29"/>
      <c r="D258" s="131"/>
      <c r="E258" s="141"/>
      <c r="F258" s="133"/>
      <c r="G258" s="141"/>
      <c r="H258" s="139"/>
      <c r="I258" s="63"/>
      <c r="J258" s="131"/>
      <c r="K258" s="63"/>
    </row>
    <row r="259" spans="2:11" x14ac:dyDescent="0.4">
      <c r="B259" s="140" t="s">
        <v>983</v>
      </c>
      <c r="C259" s="29"/>
      <c r="D259" s="131"/>
      <c r="E259" s="141"/>
      <c r="F259" s="133"/>
      <c r="G259" s="141"/>
      <c r="H259" s="139"/>
      <c r="I259" s="63"/>
      <c r="J259" s="131"/>
      <c r="K259" s="63"/>
    </row>
    <row r="260" spans="2:11" x14ac:dyDescent="0.4">
      <c r="B260" s="140" t="s">
        <v>984</v>
      </c>
      <c r="C260" s="29"/>
      <c r="D260" s="131"/>
      <c r="E260" s="141"/>
      <c r="F260" s="133"/>
      <c r="G260" s="141"/>
      <c r="H260" s="139"/>
      <c r="I260" s="63"/>
      <c r="J260" s="131"/>
      <c r="K260" s="63"/>
    </row>
    <row r="261" spans="2:11" x14ac:dyDescent="0.4">
      <c r="B261" s="140" t="s">
        <v>985</v>
      </c>
      <c r="C261" s="29"/>
      <c r="D261" s="131"/>
      <c r="E261" s="141"/>
      <c r="F261" s="133"/>
      <c r="G261" s="141"/>
      <c r="H261" s="139"/>
      <c r="I261" s="63"/>
      <c r="J261" s="131"/>
      <c r="K261" s="63"/>
    </row>
    <row r="262" spans="2:11" x14ac:dyDescent="0.4">
      <c r="B262" s="140" t="s">
        <v>986</v>
      </c>
      <c r="C262" s="29"/>
      <c r="D262" s="131"/>
      <c r="E262" s="141"/>
      <c r="F262" s="133"/>
      <c r="G262" s="141"/>
      <c r="H262" s="139"/>
      <c r="I262" s="63"/>
      <c r="J262" s="131"/>
      <c r="K262" s="63"/>
    </row>
    <row r="263" spans="2:11" x14ac:dyDescent="0.4">
      <c r="B263" s="140" t="s">
        <v>987</v>
      </c>
      <c r="C263" s="29"/>
      <c r="D263" s="131"/>
      <c r="E263" s="141"/>
      <c r="F263" s="133"/>
      <c r="G263" s="141"/>
      <c r="H263" s="139"/>
      <c r="I263" s="63"/>
      <c r="J263" s="131"/>
      <c r="K263" s="63"/>
    </row>
    <row r="264" spans="2:11" x14ac:dyDescent="0.4">
      <c r="B264" s="140" t="s">
        <v>988</v>
      </c>
      <c r="C264" s="29"/>
      <c r="D264" s="131"/>
      <c r="E264" s="141"/>
      <c r="F264" s="133"/>
      <c r="G264" s="141"/>
      <c r="H264" s="139"/>
      <c r="I264" s="63"/>
      <c r="J264" s="131"/>
      <c r="K264" s="63"/>
    </row>
    <row r="265" spans="2:11" x14ac:dyDescent="0.4">
      <c r="B265" s="140" t="s">
        <v>989</v>
      </c>
      <c r="C265" s="29"/>
      <c r="D265" s="131"/>
      <c r="E265" s="141"/>
      <c r="F265" s="133"/>
      <c r="G265" s="141"/>
      <c r="H265" s="139"/>
      <c r="I265" s="63"/>
      <c r="J265" s="131"/>
      <c r="K265" s="63"/>
    </row>
    <row r="266" spans="2:11" x14ac:dyDescent="0.4">
      <c r="B266" s="140" t="s">
        <v>990</v>
      </c>
      <c r="C266" s="29"/>
      <c r="D266" s="131"/>
      <c r="E266" s="141"/>
      <c r="F266" s="133"/>
      <c r="G266" s="141"/>
      <c r="H266" s="139"/>
      <c r="I266" s="63"/>
      <c r="J266" s="131"/>
      <c r="K266" s="63"/>
    </row>
    <row r="267" spans="2:11" x14ac:dyDescent="0.4">
      <c r="B267" s="140" t="s">
        <v>991</v>
      </c>
      <c r="C267" s="29"/>
      <c r="D267" s="131"/>
      <c r="E267" s="141"/>
      <c r="F267" s="133"/>
      <c r="G267" s="141"/>
      <c r="H267" s="139"/>
      <c r="I267" s="63"/>
      <c r="J267" s="131"/>
      <c r="K267" s="63"/>
    </row>
    <row r="268" spans="2:11" x14ac:dyDescent="0.4">
      <c r="B268" s="140" t="s">
        <v>992</v>
      </c>
      <c r="C268" s="29"/>
      <c r="D268" s="131"/>
      <c r="E268" s="141"/>
      <c r="F268" s="133"/>
      <c r="G268" s="141"/>
      <c r="H268" s="139"/>
      <c r="I268" s="63"/>
      <c r="J268" s="131"/>
      <c r="K268" s="63"/>
    </row>
    <row r="269" spans="2:11" x14ac:dyDescent="0.4">
      <c r="B269" s="140" t="s">
        <v>993</v>
      </c>
      <c r="C269" s="29"/>
      <c r="D269" s="131"/>
      <c r="E269" s="141"/>
      <c r="F269" s="133"/>
      <c r="G269" s="141"/>
      <c r="H269" s="139"/>
      <c r="I269" s="63"/>
      <c r="J269" s="131"/>
      <c r="K269" s="63"/>
    </row>
    <row r="270" spans="2:11" x14ac:dyDescent="0.4">
      <c r="B270" s="140" t="s">
        <v>994</v>
      </c>
      <c r="C270" s="29"/>
      <c r="D270" s="131"/>
      <c r="E270" s="141"/>
      <c r="F270" s="133"/>
      <c r="G270" s="141"/>
      <c r="H270" s="139"/>
      <c r="I270" s="63"/>
      <c r="J270" s="131"/>
      <c r="K270" s="63"/>
    </row>
    <row r="271" spans="2:11" x14ac:dyDescent="0.4">
      <c r="B271" s="140" t="s">
        <v>995</v>
      </c>
      <c r="C271" s="29"/>
      <c r="D271" s="131"/>
      <c r="E271" s="141"/>
      <c r="F271" s="133"/>
      <c r="G271" s="141"/>
      <c r="H271" s="139"/>
      <c r="I271" s="63"/>
      <c r="J271" s="131"/>
      <c r="K271" s="63"/>
    </row>
    <row r="272" spans="2:11" x14ac:dyDescent="0.4">
      <c r="B272" s="140" t="s">
        <v>996</v>
      </c>
      <c r="C272" s="29"/>
      <c r="D272" s="131"/>
      <c r="E272" s="141"/>
      <c r="F272" s="133"/>
      <c r="G272" s="141"/>
      <c r="H272" s="139"/>
      <c r="I272" s="63"/>
      <c r="J272" s="131"/>
      <c r="K272" s="63"/>
    </row>
    <row r="273" spans="2:11" x14ac:dyDescent="0.4">
      <c r="B273" s="140" t="s">
        <v>997</v>
      </c>
      <c r="C273" s="29"/>
      <c r="D273" s="131"/>
      <c r="E273" s="141"/>
      <c r="F273" s="133"/>
      <c r="G273" s="141"/>
      <c r="H273" s="139"/>
      <c r="I273" s="63"/>
      <c r="J273" s="131"/>
      <c r="K273" s="63"/>
    </row>
    <row r="274" spans="2:11" x14ac:dyDescent="0.4">
      <c r="B274" s="140" t="s">
        <v>998</v>
      </c>
      <c r="C274" s="29"/>
      <c r="D274" s="131"/>
      <c r="E274" s="141"/>
      <c r="F274" s="133"/>
      <c r="G274" s="141"/>
      <c r="H274" s="139"/>
      <c r="I274" s="63"/>
      <c r="J274" s="131"/>
      <c r="K274" s="63"/>
    </row>
    <row r="275" spans="2:11" x14ac:dyDescent="0.4">
      <c r="B275" s="140" t="s">
        <v>999</v>
      </c>
      <c r="C275" s="29"/>
      <c r="D275" s="131"/>
      <c r="E275" s="141"/>
      <c r="F275" s="133"/>
      <c r="G275" s="141"/>
      <c r="H275" s="139"/>
      <c r="I275" s="63"/>
      <c r="J275" s="131"/>
      <c r="K275" s="63"/>
    </row>
    <row r="276" spans="2:11" x14ac:dyDescent="0.4">
      <c r="B276" s="140" t="s">
        <v>1000</v>
      </c>
      <c r="C276" s="29"/>
      <c r="D276" s="131"/>
      <c r="E276" s="141"/>
      <c r="F276" s="133"/>
      <c r="G276" s="141"/>
      <c r="H276" s="139"/>
      <c r="I276" s="63"/>
      <c r="J276" s="131"/>
      <c r="K276" s="63"/>
    </row>
    <row r="277" spans="2:11" x14ac:dyDescent="0.4">
      <c r="B277" s="140" t="s">
        <v>1001</v>
      </c>
      <c r="C277" s="29"/>
      <c r="D277" s="131"/>
      <c r="E277" s="141"/>
      <c r="F277" s="133"/>
      <c r="G277" s="141"/>
      <c r="H277" s="139"/>
      <c r="I277" s="63"/>
      <c r="J277" s="131"/>
      <c r="K277" s="63"/>
    </row>
    <row r="278" spans="2:11" x14ac:dyDescent="0.4">
      <c r="B278" s="140" t="s">
        <v>1002</v>
      </c>
      <c r="C278" s="29"/>
      <c r="D278" s="131"/>
      <c r="E278" s="141"/>
      <c r="F278" s="133"/>
      <c r="G278" s="141"/>
      <c r="H278" s="139"/>
      <c r="I278" s="63"/>
      <c r="J278" s="131"/>
      <c r="K278" s="63"/>
    </row>
    <row r="279" spans="2:11" x14ac:dyDescent="0.4">
      <c r="B279" s="140" t="s">
        <v>1003</v>
      </c>
      <c r="C279" s="29"/>
      <c r="D279" s="131"/>
      <c r="E279" s="141"/>
      <c r="F279" s="133"/>
      <c r="G279" s="141"/>
      <c r="H279" s="139"/>
      <c r="I279" s="63"/>
      <c r="J279" s="131"/>
      <c r="K279" s="63"/>
    </row>
    <row r="280" spans="2:11" x14ac:dyDescent="0.4">
      <c r="B280" s="140" t="s">
        <v>1004</v>
      </c>
      <c r="C280" s="29"/>
      <c r="D280" s="131"/>
      <c r="E280" s="141"/>
      <c r="F280" s="133"/>
      <c r="G280" s="141"/>
      <c r="H280" s="139"/>
      <c r="I280" s="63"/>
      <c r="J280" s="131"/>
      <c r="K280" s="63"/>
    </row>
    <row r="281" spans="2:11" x14ac:dyDescent="0.4">
      <c r="B281" s="140" t="s">
        <v>1005</v>
      </c>
      <c r="C281" s="29"/>
      <c r="D281" s="131"/>
      <c r="E281" s="141"/>
      <c r="F281" s="133"/>
      <c r="G281" s="141"/>
      <c r="H281" s="139"/>
      <c r="I281" s="63"/>
      <c r="J281" s="131"/>
      <c r="K281" s="63"/>
    </row>
    <row r="282" spans="2:11" x14ac:dyDescent="0.4">
      <c r="B282" s="140" t="s">
        <v>1006</v>
      </c>
      <c r="C282" s="29"/>
      <c r="D282" s="131"/>
      <c r="E282" s="141"/>
      <c r="F282" s="133"/>
      <c r="G282" s="141"/>
      <c r="H282" s="139"/>
      <c r="I282" s="63"/>
      <c r="J282" s="131"/>
      <c r="K282" s="63"/>
    </row>
    <row r="283" spans="2:11" x14ac:dyDescent="0.4">
      <c r="B283" s="140" t="s">
        <v>1007</v>
      </c>
      <c r="C283" s="29"/>
      <c r="D283" s="131"/>
      <c r="E283" s="141"/>
      <c r="F283" s="133"/>
      <c r="G283" s="141"/>
      <c r="H283" s="139"/>
      <c r="I283" s="63"/>
      <c r="J283" s="131"/>
      <c r="K283" s="63"/>
    </row>
    <row r="284" spans="2:11" x14ac:dyDescent="0.4">
      <c r="B284" s="140" t="s">
        <v>1008</v>
      </c>
      <c r="C284" s="29"/>
      <c r="D284" s="131"/>
      <c r="E284" s="141"/>
      <c r="F284" s="133"/>
      <c r="G284" s="141"/>
      <c r="H284" s="139"/>
      <c r="I284" s="63"/>
      <c r="J284" s="131"/>
      <c r="K284" s="63"/>
    </row>
    <row r="285" spans="2:11" x14ac:dyDescent="0.4">
      <c r="B285" s="140" t="s">
        <v>1009</v>
      </c>
      <c r="C285" s="29"/>
      <c r="D285" s="131"/>
      <c r="E285" s="141"/>
      <c r="F285" s="133"/>
      <c r="G285" s="141"/>
      <c r="H285" s="139"/>
      <c r="I285" s="63"/>
      <c r="J285" s="131"/>
      <c r="K285" s="63"/>
    </row>
    <row r="286" spans="2:11" x14ac:dyDescent="0.4">
      <c r="B286" s="140" t="s">
        <v>1010</v>
      </c>
      <c r="C286" s="29"/>
      <c r="D286" s="131"/>
      <c r="E286" s="141"/>
      <c r="F286" s="133"/>
      <c r="G286" s="141"/>
      <c r="H286" s="139"/>
      <c r="I286" s="63"/>
      <c r="J286" s="131"/>
      <c r="K286" s="63"/>
    </row>
    <row r="287" spans="2:11" x14ac:dyDescent="0.4">
      <c r="B287" s="140" t="s">
        <v>1011</v>
      </c>
      <c r="C287" s="29"/>
      <c r="D287" s="131"/>
      <c r="E287" s="141"/>
      <c r="F287" s="133"/>
      <c r="G287" s="141"/>
      <c r="H287" s="139"/>
      <c r="I287" s="63"/>
      <c r="J287" s="131"/>
      <c r="K287" s="63"/>
    </row>
    <row r="288" spans="2:11" x14ac:dyDescent="0.4">
      <c r="B288" s="140" t="s">
        <v>1012</v>
      </c>
      <c r="C288" s="29"/>
      <c r="D288" s="131"/>
      <c r="E288" s="141"/>
      <c r="F288" s="133"/>
      <c r="G288" s="141"/>
      <c r="H288" s="139"/>
      <c r="I288" s="63"/>
      <c r="J288" s="131"/>
      <c r="K288" s="63"/>
    </row>
    <row r="289" spans="2:11" x14ac:dyDescent="0.4">
      <c r="B289" s="140" t="s">
        <v>1013</v>
      </c>
      <c r="C289" s="29"/>
      <c r="D289" s="131"/>
      <c r="E289" s="141"/>
      <c r="F289" s="133"/>
      <c r="G289" s="141"/>
      <c r="H289" s="139"/>
      <c r="I289" s="63"/>
      <c r="J289" s="131"/>
      <c r="K289" s="63"/>
    </row>
    <row r="290" spans="2:11" x14ac:dyDescent="0.4">
      <c r="B290" s="140" t="s">
        <v>1014</v>
      </c>
      <c r="C290" s="29"/>
      <c r="D290" s="131"/>
      <c r="E290" s="141"/>
      <c r="F290" s="133"/>
      <c r="G290" s="141"/>
      <c r="H290" s="139"/>
      <c r="I290" s="63"/>
      <c r="J290" s="131"/>
      <c r="K290" s="63"/>
    </row>
    <row r="291" spans="2:11" x14ac:dyDescent="0.4">
      <c r="B291" s="140" t="s">
        <v>1015</v>
      </c>
      <c r="C291" s="29"/>
      <c r="D291" s="131"/>
      <c r="E291" s="141"/>
      <c r="F291" s="133"/>
      <c r="G291" s="141"/>
      <c r="H291" s="139"/>
      <c r="I291" s="63"/>
      <c r="J291" s="131"/>
      <c r="K291" s="63"/>
    </row>
    <row r="292" spans="2:11" x14ac:dyDescent="0.4">
      <c r="B292" s="140" t="s">
        <v>1016</v>
      </c>
      <c r="C292" s="29"/>
      <c r="D292" s="131"/>
      <c r="E292" s="141"/>
      <c r="F292" s="133"/>
      <c r="G292" s="141"/>
      <c r="H292" s="139"/>
      <c r="I292" s="63"/>
      <c r="J292" s="131"/>
      <c r="K292" s="63"/>
    </row>
    <row r="293" spans="2:11" x14ac:dyDescent="0.4">
      <c r="B293" s="140" t="s">
        <v>1017</v>
      </c>
      <c r="C293" s="29"/>
      <c r="D293" s="131"/>
      <c r="E293" s="141"/>
      <c r="F293" s="133"/>
      <c r="G293" s="141"/>
      <c r="H293" s="139"/>
      <c r="I293" s="63"/>
      <c r="J293" s="131"/>
      <c r="K293" s="63"/>
    </row>
    <row r="294" spans="2:11" x14ac:dyDescent="0.4">
      <c r="B294" s="140" t="s">
        <v>1018</v>
      </c>
      <c r="C294" s="29"/>
      <c r="D294" s="131"/>
      <c r="E294" s="141"/>
      <c r="F294" s="133"/>
      <c r="G294" s="141"/>
      <c r="H294" s="139"/>
      <c r="I294" s="63"/>
      <c r="J294" s="131"/>
      <c r="K294" s="63"/>
    </row>
    <row r="295" spans="2:11" x14ac:dyDescent="0.4">
      <c r="B295" s="140" t="s">
        <v>1019</v>
      </c>
      <c r="C295" s="29"/>
      <c r="D295" s="131"/>
      <c r="E295" s="141"/>
      <c r="F295" s="133"/>
      <c r="G295" s="141"/>
      <c r="H295" s="139"/>
      <c r="I295" s="63"/>
      <c r="J295" s="131"/>
      <c r="K295" s="63"/>
    </row>
    <row r="296" spans="2:11" x14ac:dyDescent="0.4">
      <c r="B296" s="140" t="s">
        <v>1020</v>
      </c>
      <c r="C296" s="29"/>
      <c r="D296" s="131"/>
      <c r="E296" s="141"/>
      <c r="F296" s="133"/>
      <c r="G296" s="141"/>
      <c r="H296" s="139"/>
      <c r="I296" s="63"/>
      <c r="J296" s="131"/>
      <c r="K296" s="63"/>
    </row>
    <row r="297" spans="2:11" x14ac:dyDescent="0.4">
      <c r="B297" s="140" t="s">
        <v>1021</v>
      </c>
      <c r="C297" s="29"/>
      <c r="D297" s="131"/>
      <c r="E297" s="141"/>
      <c r="F297" s="133"/>
      <c r="G297" s="141"/>
      <c r="H297" s="139"/>
      <c r="I297" s="63"/>
      <c r="J297" s="131"/>
      <c r="K297" s="63"/>
    </row>
    <row r="298" spans="2:11" x14ac:dyDescent="0.4">
      <c r="B298" s="140" t="s">
        <v>1022</v>
      </c>
      <c r="C298" s="29"/>
      <c r="D298" s="131"/>
      <c r="E298" s="141"/>
      <c r="F298" s="133"/>
      <c r="G298" s="141"/>
      <c r="H298" s="139"/>
      <c r="I298" s="63"/>
      <c r="J298" s="131"/>
      <c r="K298" s="63"/>
    </row>
    <row r="299" spans="2:11" x14ac:dyDescent="0.4">
      <c r="B299" s="140" t="s">
        <v>1023</v>
      </c>
      <c r="C299" s="29"/>
      <c r="D299" s="131"/>
      <c r="E299" s="141"/>
      <c r="F299" s="133"/>
      <c r="G299" s="141"/>
      <c r="H299" s="139"/>
      <c r="I299" s="63"/>
      <c r="J299" s="131"/>
      <c r="K299" s="63"/>
    </row>
    <row r="300" spans="2:11" x14ac:dyDescent="0.4">
      <c r="B300" s="140" t="s">
        <v>1024</v>
      </c>
      <c r="C300" s="29"/>
      <c r="D300" s="131"/>
      <c r="E300" s="141"/>
      <c r="F300" s="133"/>
      <c r="G300" s="141"/>
      <c r="H300" s="139"/>
      <c r="I300" s="63"/>
      <c r="J300" s="131"/>
      <c r="K300" s="63"/>
    </row>
    <row r="301" spans="2:11" x14ac:dyDescent="0.4">
      <c r="B301" s="140" t="s">
        <v>1025</v>
      </c>
      <c r="C301" s="29"/>
      <c r="D301" s="131"/>
      <c r="E301" s="141"/>
      <c r="F301" s="133"/>
      <c r="G301" s="141"/>
      <c r="H301" s="139"/>
      <c r="I301" s="63"/>
      <c r="J301" s="131"/>
      <c r="K301" s="63"/>
    </row>
    <row r="302" spans="2:11" x14ac:dyDescent="0.4">
      <c r="B302" s="140" t="s">
        <v>1026</v>
      </c>
      <c r="C302" s="29"/>
      <c r="D302" s="131"/>
      <c r="E302" s="141"/>
      <c r="F302" s="133"/>
      <c r="G302" s="141"/>
      <c r="H302" s="139"/>
      <c r="I302" s="63"/>
      <c r="J302" s="131"/>
      <c r="K302" s="63"/>
    </row>
    <row r="303" spans="2:11" x14ac:dyDescent="0.4">
      <c r="B303" s="140" t="s">
        <v>1027</v>
      </c>
      <c r="C303" s="29"/>
      <c r="D303" s="131"/>
      <c r="E303" s="141"/>
      <c r="F303" s="133"/>
      <c r="G303" s="141"/>
      <c r="H303" s="139"/>
      <c r="I303" s="63"/>
      <c r="J303" s="131"/>
      <c r="K303" s="63"/>
    </row>
    <row r="304" spans="2:11" x14ac:dyDescent="0.4">
      <c r="B304" s="140" t="s">
        <v>1028</v>
      </c>
      <c r="C304" s="29"/>
      <c r="D304" s="131"/>
      <c r="E304" s="141"/>
      <c r="F304" s="133"/>
      <c r="G304" s="141"/>
      <c r="H304" s="139"/>
      <c r="I304" s="63"/>
      <c r="J304" s="131"/>
      <c r="K304" s="63"/>
    </row>
    <row r="305" spans="2:11" x14ac:dyDescent="0.4">
      <c r="B305" s="140" t="s">
        <v>1029</v>
      </c>
      <c r="C305" s="29"/>
      <c r="D305" s="131"/>
      <c r="E305" s="141"/>
      <c r="F305" s="133"/>
      <c r="G305" s="141"/>
      <c r="H305" s="139"/>
      <c r="I305" s="63"/>
      <c r="J305" s="131"/>
      <c r="K305" s="63"/>
    </row>
    <row r="306" spans="2:11" x14ac:dyDescent="0.4">
      <c r="B306" s="140" t="s">
        <v>1030</v>
      </c>
      <c r="C306" s="29"/>
      <c r="D306" s="131"/>
      <c r="E306" s="141"/>
      <c r="F306" s="133"/>
      <c r="G306" s="141"/>
      <c r="H306" s="139"/>
      <c r="I306" s="63"/>
      <c r="J306" s="131"/>
      <c r="K306" s="63"/>
    </row>
    <row r="307" spans="2:11" x14ac:dyDescent="0.4">
      <c r="B307" s="140" t="s">
        <v>1031</v>
      </c>
      <c r="C307" s="29"/>
      <c r="D307" s="131"/>
      <c r="E307" s="141"/>
      <c r="F307" s="133"/>
      <c r="G307" s="141"/>
      <c r="H307" s="139"/>
      <c r="I307" s="63"/>
      <c r="J307" s="131"/>
      <c r="K307" s="63"/>
    </row>
    <row r="308" spans="2:11" x14ac:dyDescent="0.4">
      <c r="B308" s="140" t="s">
        <v>1032</v>
      </c>
      <c r="C308" s="29"/>
      <c r="D308" s="131"/>
      <c r="E308" s="141"/>
      <c r="F308" s="133"/>
      <c r="G308" s="141"/>
      <c r="H308" s="139"/>
      <c r="I308" s="63"/>
      <c r="J308" s="131"/>
      <c r="K308" s="63"/>
    </row>
    <row r="309" spans="2:11" x14ac:dyDescent="0.4">
      <c r="B309" s="140" t="s">
        <v>1033</v>
      </c>
      <c r="C309" s="29"/>
      <c r="D309" s="131"/>
      <c r="E309" s="141"/>
      <c r="F309" s="133"/>
      <c r="G309" s="141"/>
      <c r="H309" s="139"/>
      <c r="I309" s="63"/>
      <c r="J309" s="131"/>
      <c r="K309" s="63"/>
    </row>
    <row r="310" spans="2:11" x14ac:dyDescent="0.4">
      <c r="B310" s="140" t="s">
        <v>1034</v>
      </c>
      <c r="C310" s="29"/>
      <c r="D310" s="131"/>
      <c r="E310" s="141"/>
      <c r="F310" s="133"/>
      <c r="G310" s="141"/>
      <c r="H310" s="139"/>
      <c r="I310" s="63"/>
      <c r="J310" s="131"/>
      <c r="K310" s="63"/>
    </row>
    <row r="311" spans="2:11" x14ac:dyDescent="0.4">
      <c r="B311" s="140" t="s">
        <v>1035</v>
      </c>
      <c r="C311" s="29"/>
      <c r="D311" s="131"/>
      <c r="E311" s="141"/>
      <c r="F311" s="133"/>
      <c r="G311" s="141"/>
      <c r="H311" s="139"/>
      <c r="I311" s="63"/>
      <c r="J311" s="131"/>
      <c r="K311" s="63"/>
    </row>
    <row r="312" spans="2:11" x14ac:dyDescent="0.4">
      <c r="B312" s="140" t="s">
        <v>1036</v>
      </c>
      <c r="C312" s="29"/>
      <c r="D312" s="131"/>
      <c r="E312" s="141"/>
      <c r="F312" s="133"/>
      <c r="G312" s="141"/>
      <c r="H312" s="139"/>
      <c r="I312" s="63"/>
      <c r="J312" s="131"/>
      <c r="K312" s="63"/>
    </row>
    <row r="313" spans="2:11" x14ac:dyDescent="0.4">
      <c r="B313" s="140" t="s">
        <v>1037</v>
      </c>
      <c r="C313" s="29"/>
      <c r="D313" s="131"/>
      <c r="E313" s="141"/>
      <c r="F313" s="133"/>
      <c r="G313" s="141"/>
      <c r="H313" s="139"/>
      <c r="I313" s="63"/>
      <c r="J313" s="131"/>
      <c r="K313" s="63"/>
    </row>
    <row r="314" spans="2:11" x14ac:dyDescent="0.4">
      <c r="B314" s="140" t="s">
        <v>1038</v>
      </c>
      <c r="C314" s="29"/>
      <c r="D314" s="131"/>
      <c r="E314" s="141"/>
      <c r="F314" s="133"/>
      <c r="G314" s="141"/>
      <c r="H314" s="139"/>
      <c r="I314" s="63"/>
      <c r="J314" s="131"/>
      <c r="K314" s="63"/>
    </row>
    <row r="315" spans="2:11" x14ac:dyDescent="0.4">
      <c r="B315" s="140" t="s">
        <v>1039</v>
      </c>
      <c r="C315" s="29"/>
      <c r="D315" s="131"/>
      <c r="E315" s="141"/>
      <c r="F315" s="133"/>
      <c r="G315" s="141"/>
      <c r="H315" s="139"/>
      <c r="I315" s="63"/>
      <c r="J315" s="131"/>
      <c r="K315" s="63"/>
    </row>
    <row r="316" spans="2:11" x14ac:dyDescent="0.4">
      <c r="B316" s="140" t="s">
        <v>1040</v>
      </c>
      <c r="C316" s="29"/>
      <c r="D316" s="131"/>
      <c r="E316" s="141"/>
      <c r="F316" s="133"/>
      <c r="G316" s="141"/>
      <c r="H316" s="139"/>
      <c r="I316" s="63"/>
      <c r="J316" s="131"/>
      <c r="K316" s="63"/>
    </row>
    <row r="317" spans="2:11" x14ac:dyDescent="0.4">
      <c r="B317" s="140" t="s">
        <v>1041</v>
      </c>
      <c r="C317" s="29"/>
      <c r="D317" s="131"/>
      <c r="E317" s="141"/>
      <c r="F317" s="133"/>
      <c r="G317" s="141"/>
      <c r="H317" s="139"/>
      <c r="I317" s="63"/>
      <c r="J317" s="131"/>
      <c r="K317" s="63"/>
    </row>
    <row r="318" spans="2:11" x14ac:dyDescent="0.4">
      <c r="B318" s="140" t="s">
        <v>1042</v>
      </c>
      <c r="C318" s="29"/>
      <c r="D318" s="131"/>
      <c r="E318" s="141"/>
      <c r="F318" s="133"/>
      <c r="G318" s="141"/>
      <c r="H318" s="139"/>
      <c r="I318" s="63"/>
      <c r="J318" s="131"/>
      <c r="K318" s="63"/>
    </row>
    <row r="319" spans="2:11" x14ac:dyDescent="0.4">
      <c r="B319" s="140" t="s">
        <v>1043</v>
      </c>
      <c r="C319" s="29"/>
      <c r="D319" s="131"/>
      <c r="E319" s="141"/>
      <c r="F319" s="133"/>
      <c r="G319" s="141"/>
      <c r="H319" s="139"/>
      <c r="I319" s="63"/>
      <c r="J319" s="131"/>
      <c r="K319" s="63"/>
    </row>
    <row r="320" spans="2:11" x14ac:dyDescent="0.4">
      <c r="B320" s="140" t="s">
        <v>1044</v>
      </c>
      <c r="C320" s="29"/>
      <c r="D320" s="131"/>
      <c r="E320" s="141"/>
      <c r="F320" s="133"/>
      <c r="G320" s="141"/>
      <c r="H320" s="139"/>
      <c r="I320" s="63"/>
      <c r="J320" s="131"/>
      <c r="K320" s="63"/>
    </row>
    <row r="321" spans="2:11" x14ac:dyDescent="0.4">
      <c r="B321" s="140" t="s">
        <v>1045</v>
      </c>
      <c r="C321" s="29"/>
      <c r="D321" s="131"/>
      <c r="E321" s="141"/>
      <c r="F321" s="133"/>
      <c r="G321" s="141"/>
      <c r="H321" s="139"/>
      <c r="I321" s="63"/>
      <c r="J321" s="131"/>
      <c r="K321" s="63"/>
    </row>
    <row r="322" spans="2:11" x14ac:dyDescent="0.4">
      <c r="B322" s="140" t="s">
        <v>1046</v>
      </c>
      <c r="C322" s="29"/>
      <c r="D322" s="131"/>
      <c r="E322" s="141"/>
      <c r="F322" s="133"/>
      <c r="G322" s="141"/>
      <c r="H322" s="139"/>
      <c r="I322" s="63"/>
      <c r="J322" s="131"/>
      <c r="K322" s="63"/>
    </row>
    <row r="323" spans="2:11" x14ac:dyDescent="0.4">
      <c r="B323" s="140" t="s">
        <v>1047</v>
      </c>
      <c r="C323" s="29"/>
      <c r="D323" s="131"/>
      <c r="E323" s="141"/>
      <c r="F323" s="133"/>
      <c r="G323" s="141"/>
      <c r="H323" s="139"/>
      <c r="I323" s="63"/>
      <c r="J323" s="131"/>
      <c r="K323" s="63"/>
    </row>
    <row r="324" spans="2:11" x14ac:dyDescent="0.4">
      <c r="B324" s="140" t="s">
        <v>1048</v>
      </c>
      <c r="C324" s="29"/>
      <c r="D324" s="131"/>
      <c r="E324" s="141"/>
      <c r="F324" s="133"/>
      <c r="G324" s="141"/>
      <c r="H324" s="139"/>
      <c r="I324" s="63"/>
      <c r="J324" s="131"/>
      <c r="K324" s="63"/>
    </row>
    <row r="325" spans="2:11" x14ac:dyDescent="0.4">
      <c r="B325" s="140" t="s">
        <v>1049</v>
      </c>
      <c r="C325" s="29"/>
      <c r="D325" s="131"/>
      <c r="E325" s="141"/>
      <c r="F325" s="133"/>
      <c r="G325" s="141"/>
      <c r="H325" s="139"/>
      <c r="I325" s="63"/>
      <c r="J325" s="131"/>
      <c r="K325" s="63"/>
    </row>
    <row r="326" spans="2:11" x14ac:dyDescent="0.4">
      <c r="B326" s="140" t="s">
        <v>1050</v>
      </c>
      <c r="C326" s="29"/>
      <c r="D326" s="131"/>
      <c r="E326" s="141"/>
      <c r="F326" s="133"/>
      <c r="G326" s="141"/>
      <c r="H326" s="139"/>
      <c r="I326" s="63"/>
      <c r="J326" s="131"/>
      <c r="K326" s="63"/>
    </row>
    <row r="327" spans="2:11" x14ac:dyDescent="0.4">
      <c r="B327" s="140" t="s">
        <v>1051</v>
      </c>
      <c r="C327" s="29"/>
      <c r="D327" s="131"/>
      <c r="E327" s="141"/>
      <c r="F327" s="133"/>
      <c r="G327" s="141"/>
      <c r="H327" s="139"/>
      <c r="I327" s="63"/>
      <c r="J327" s="131"/>
      <c r="K327" s="63"/>
    </row>
    <row r="328" spans="2:11" x14ac:dyDescent="0.4">
      <c r="B328" s="140" t="s">
        <v>1052</v>
      </c>
      <c r="C328" s="29"/>
      <c r="D328" s="131"/>
      <c r="E328" s="141"/>
      <c r="F328" s="133"/>
      <c r="G328" s="141"/>
      <c r="H328" s="139"/>
      <c r="I328" s="63"/>
      <c r="J328" s="131"/>
      <c r="K328" s="63"/>
    </row>
    <row r="329" spans="2:11" x14ac:dyDescent="0.4">
      <c r="B329" s="140" t="s">
        <v>1053</v>
      </c>
      <c r="C329" s="29"/>
      <c r="D329" s="131"/>
      <c r="E329" s="141"/>
      <c r="F329" s="133"/>
      <c r="G329" s="141"/>
      <c r="H329" s="139"/>
      <c r="I329" s="63"/>
      <c r="J329" s="131"/>
      <c r="K329" s="63"/>
    </row>
    <row r="330" spans="2:11" x14ac:dyDescent="0.4">
      <c r="B330" s="140" t="s">
        <v>1054</v>
      </c>
      <c r="C330" s="29"/>
      <c r="D330" s="131"/>
      <c r="E330" s="141"/>
      <c r="F330" s="133"/>
      <c r="G330" s="141"/>
      <c r="H330" s="139"/>
      <c r="I330" s="63"/>
      <c r="J330" s="131"/>
      <c r="K330" s="63"/>
    </row>
    <row r="331" spans="2:11" x14ac:dyDescent="0.4">
      <c r="B331" s="140" t="s">
        <v>1055</v>
      </c>
      <c r="C331" s="29"/>
      <c r="D331" s="131"/>
      <c r="E331" s="141"/>
      <c r="F331" s="133"/>
      <c r="G331" s="141"/>
      <c r="H331" s="139"/>
      <c r="I331" s="63"/>
      <c r="J331" s="131"/>
      <c r="K331" s="63"/>
    </row>
    <row r="332" spans="2:11" x14ac:dyDescent="0.4">
      <c r="B332" s="140" t="s">
        <v>1056</v>
      </c>
      <c r="C332" s="29"/>
      <c r="D332" s="131"/>
      <c r="E332" s="141"/>
      <c r="F332" s="133"/>
      <c r="G332" s="141"/>
      <c r="H332" s="139"/>
      <c r="I332" s="63"/>
      <c r="J332" s="131"/>
      <c r="K332" s="63"/>
    </row>
    <row r="333" spans="2:11" x14ac:dyDescent="0.4">
      <c r="B333" s="140" t="s">
        <v>1057</v>
      </c>
      <c r="C333" s="29"/>
      <c r="D333" s="131"/>
      <c r="E333" s="141"/>
      <c r="F333" s="133"/>
      <c r="G333" s="141"/>
      <c r="H333" s="139"/>
      <c r="I333" s="63"/>
      <c r="J333" s="131"/>
      <c r="K333" s="63"/>
    </row>
    <row r="334" spans="2:11" x14ac:dyDescent="0.4">
      <c r="B334" s="140" t="s">
        <v>1058</v>
      </c>
      <c r="C334" s="29"/>
      <c r="D334" s="131"/>
      <c r="E334" s="141"/>
      <c r="F334" s="133"/>
      <c r="G334" s="141"/>
      <c r="H334" s="139"/>
      <c r="I334" s="63"/>
      <c r="J334" s="131"/>
      <c r="K334" s="63"/>
    </row>
    <row r="335" spans="2:11" x14ac:dyDescent="0.4">
      <c r="B335" s="140" t="s">
        <v>1059</v>
      </c>
      <c r="C335" s="29"/>
      <c r="D335" s="131"/>
      <c r="E335" s="141"/>
      <c r="F335" s="133"/>
      <c r="G335" s="141"/>
      <c r="H335" s="139"/>
      <c r="I335" s="63"/>
      <c r="J335" s="131"/>
      <c r="K335" s="63"/>
    </row>
    <row r="336" spans="2:11" x14ac:dyDescent="0.4">
      <c r="B336" s="140" t="s">
        <v>1060</v>
      </c>
      <c r="C336" s="29"/>
      <c r="D336" s="131"/>
      <c r="E336" s="141"/>
      <c r="F336" s="133"/>
      <c r="G336" s="141"/>
      <c r="H336" s="139"/>
      <c r="I336" s="63"/>
      <c r="J336" s="131"/>
      <c r="K336" s="63"/>
    </row>
    <row r="337" spans="2:11" x14ac:dyDescent="0.4">
      <c r="B337" s="140" t="s">
        <v>1061</v>
      </c>
      <c r="C337" s="29"/>
      <c r="D337" s="131"/>
      <c r="E337" s="141"/>
      <c r="F337" s="133"/>
      <c r="G337" s="141"/>
      <c r="H337" s="139"/>
      <c r="I337" s="63"/>
      <c r="J337" s="131"/>
      <c r="K337" s="63"/>
    </row>
    <row r="338" spans="2:11" x14ac:dyDescent="0.4">
      <c r="B338" s="140" t="s">
        <v>1062</v>
      </c>
      <c r="C338" s="29"/>
      <c r="D338" s="131"/>
      <c r="E338" s="141"/>
      <c r="F338" s="133"/>
      <c r="G338" s="141"/>
      <c r="H338" s="139"/>
      <c r="I338" s="63"/>
      <c r="J338" s="131"/>
      <c r="K338" s="63"/>
    </row>
    <row r="339" spans="2:11" x14ac:dyDescent="0.4">
      <c r="B339" s="140" t="s">
        <v>1063</v>
      </c>
      <c r="C339" s="29"/>
      <c r="D339" s="131"/>
      <c r="E339" s="141"/>
      <c r="F339" s="133"/>
      <c r="G339" s="141"/>
      <c r="H339" s="139"/>
      <c r="I339" s="63"/>
      <c r="J339" s="131"/>
      <c r="K339" s="63"/>
    </row>
    <row r="340" spans="2:11" x14ac:dyDescent="0.4">
      <c r="B340" s="140" t="s">
        <v>1064</v>
      </c>
      <c r="C340" s="29"/>
      <c r="D340" s="131"/>
      <c r="E340" s="141"/>
      <c r="F340" s="133"/>
      <c r="G340" s="141"/>
      <c r="H340" s="139"/>
      <c r="I340" s="63"/>
      <c r="J340" s="131"/>
      <c r="K340" s="63"/>
    </row>
    <row r="341" spans="2:11" x14ac:dyDescent="0.4">
      <c r="B341" s="140" t="s">
        <v>1065</v>
      </c>
      <c r="C341" s="29"/>
      <c r="D341" s="131"/>
      <c r="E341" s="141"/>
      <c r="F341" s="133"/>
      <c r="G341" s="141"/>
      <c r="H341" s="139"/>
      <c r="I341" s="63"/>
      <c r="J341" s="131"/>
      <c r="K341" s="63"/>
    </row>
    <row r="342" spans="2:11" x14ac:dyDescent="0.4">
      <c r="B342" s="140" t="s">
        <v>1066</v>
      </c>
      <c r="C342" s="29"/>
      <c r="D342" s="131"/>
      <c r="E342" s="141"/>
      <c r="F342" s="133"/>
      <c r="G342" s="141"/>
      <c r="H342" s="139"/>
      <c r="I342" s="63"/>
      <c r="J342" s="131"/>
      <c r="K342" s="63"/>
    </row>
    <row r="343" spans="2:11" x14ac:dyDescent="0.4">
      <c r="B343" s="140" t="s">
        <v>1067</v>
      </c>
      <c r="C343" s="29"/>
      <c r="D343" s="131"/>
      <c r="E343" s="141"/>
      <c r="F343" s="133"/>
      <c r="G343" s="141"/>
      <c r="H343" s="139"/>
      <c r="I343" s="63"/>
      <c r="J343" s="131"/>
      <c r="K343" s="63"/>
    </row>
    <row r="344" spans="2:11" x14ac:dyDescent="0.4">
      <c r="B344" s="140" t="s">
        <v>1068</v>
      </c>
      <c r="C344" s="29"/>
      <c r="D344" s="131"/>
      <c r="E344" s="141"/>
      <c r="F344" s="133"/>
      <c r="G344" s="141"/>
      <c r="H344" s="139"/>
      <c r="I344" s="63"/>
      <c r="J344" s="131"/>
      <c r="K344" s="63"/>
    </row>
    <row r="345" spans="2:11" x14ac:dyDescent="0.4">
      <c r="B345" s="140" t="s">
        <v>1069</v>
      </c>
      <c r="C345" s="29"/>
      <c r="D345" s="131"/>
      <c r="E345" s="141"/>
      <c r="F345" s="133"/>
      <c r="G345" s="141"/>
      <c r="H345" s="139"/>
      <c r="I345" s="63"/>
      <c r="J345" s="131"/>
      <c r="K345" s="63"/>
    </row>
    <row r="346" spans="2:11" x14ac:dyDescent="0.4">
      <c r="B346" s="140" t="s">
        <v>1070</v>
      </c>
      <c r="C346" s="29"/>
      <c r="D346" s="131"/>
      <c r="E346" s="141"/>
      <c r="F346" s="133"/>
      <c r="G346" s="141"/>
      <c r="H346" s="139"/>
      <c r="I346" s="63"/>
      <c r="J346" s="131"/>
      <c r="K346" s="63"/>
    </row>
    <row r="347" spans="2:11" x14ac:dyDescent="0.4">
      <c r="B347" s="140" t="s">
        <v>1071</v>
      </c>
      <c r="C347" s="29"/>
      <c r="D347" s="131"/>
      <c r="E347" s="141"/>
      <c r="F347" s="133"/>
      <c r="G347" s="141"/>
      <c r="H347" s="139"/>
      <c r="I347" s="63"/>
      <c r="J347" s="131"/>
      <c r="K347" s="63"/>
    </row>
    <row r="348" spans="2:11" x14ac:dyDescent="0.4">
      <c r="B348" s="140" t="s">
        <v>1072</v>
      </c>
      <c r="C348" s="29"/>
      <c r="D348" s="131"/>
      <c r="E348" s="141"/>
      <c r="F348" s="133"/>
      <c r="G348" s="141"/>
      <c r="H348" s="139"/>
      <c r="I348" s="63"/>
      <c r="J348" s="131"/>
      <c r="K348" s="63"/>
    </row>
    <row r="349" spans="2:11" x14ac:dyDescent="0.4">
      <c r="B349" s="140" t="s">
        <v>1073</v>
      </c>
      <c r="C349" s="29"/>
      <c r="D349" s="131"/>
      <c r="E349" s="141"/>
      <c r="F349" s="133"/>
      <c r="G349" s="141"/>
      <c r="H349" s="139"/>
      <c r="I349" s="63"/>
      <c r="J349" s="131"/>
      <c r="K349" s="63"/>
    </row>
    <row r="350" spans="2:11" x14ac:dyDescent="0.4">
      <c r="B350" s="140" t="s">
        <v>1074</v>
      </c>
      <c r="C350" s="29"/>
      <c r="D350" s="131"/>
      <c r="E350" s="141"/>
      <c r="F350" s="133"/>
      <c r="G350" s="141"/>
      <c r="H350" s="139"/>
      <c r="I350" s="63"/>
      <c r="J350" s="131"/>
      <c r="K350" s="63"/>
    </row>
    <row r="351" spans="2:11" x14ac:dyDescent="0.4">
      <c r="B351" s="140" t="s">
        <v>1075</v>
      </c>
      <c r="C351" s="29"/>
      <c r="D351" s="131"/>
      <c r="E351" s="141"/>
      <c r="F351" s="133"/>
      <c r="G351" s="141"/>
      <c r="H351" s="139"/>
      <c r="I351" s="63"/>
      <c r="J351" s="131"/>
      <c r="K351" s="63"/>
    </row>
    <row r="352" spans="2:11" x14ac:dyDescent="0.4">
      <c r="B352" s="140" t="s">
        <v>1076</v>
      </c>
      <c r="C352" s="29"/>
      <c r="D352" s="131"/>
      <c r="E352" s="141"/>
      <c r="F352" s="133"/>
      <c r="G352" s="141"/>
      <c r="H352" s="139"/>
      <c r="I352" s="63"/>
      <c r="J352" s="131"/>
      <c r="K352" s="63"/>
    </row>
    <row r="353" spans="2:11" x14ac:dyDescent="0.4">
      <c r="B353" s="140" t="s">
        <v>1077</v>
      </c>
      <c r="C353" s="29"/>
      <c r="D353" s="131"/>
      <c r="E353" s="141"/>
      <c r="F353" s="133"/>
      <c r="G353" s="141"/>
      <c r="H353" s="139"/>
      <c r="I353" s="63"/>
      <c r="J353" s="131"/>
      <c r="K353" s="63"/>
    </row>
    <row r="354" spans="2:11" x14ac:dyDescent="0.4">
      <c r="B354" s="140" t="s">
        <v>1078</v>
      </c>
      <c r="C354" s="29"/>
      <c r="D354" s="131"/>
      <c r="E354" s="141"/>
      <c r="F354" s="133"/>
      <c r="G354" s="141"/>
      <c r="H354" s="139"/>
      <c r="I354" s="63"/>
      <c r="J354" s="131"/>
      <c r="K354" s="63"/>
    </row>
    <row r="355" spans="2:11" x14ac:dyDescent="0.4">
      <c r="B355" s="140" t="s">
        <v>1079</v>
      </c>
      <c r="C355" s="29"/>
      <c r="D355" s="131"/>
      <c r="E355" s="141"/>
      <c r="F355" s="133"/>
      <c r="G355" s="141"/>
      <c r="H355" s="139"/>
      <c r="I355" s="63"/>
      <c r="J355" s="131"/>
      <c r="K355" s="63"/>
    </row>
    <row r="356" spans="2:11" x14ac:dyDescent="0.4">
      <c r="B356" s="140" t="s">
        <v>1080</v>
      </c>
      <c r="C356" s="29"/>
      <c r="D356" s="131"/>
      <c r="E356" s="141"/>
      <c r="F356" s="133"/>
      <c r="G356" s="141"/>
      <c r="H356" s="139"/>
      <c r="I356" s="63"/>
      <c r="J356" s="131"/>
      <c r="K356" s="63"/>
    </row>
    <row r="357" spans="2:11" x14ac:dyDescent="0.4">
      <c r="B357" s="140" t="s">
        <v>1081</v>
      </c>
      <c r="C357" s="29"/>
      <c r="D357" s="131"/>
      <c r="E357" s="141"/>
      <c r="F357" s="133"/>
      <c r="G357" s="141"/>
      <c r="H357" s="139"/>
      <c r="I357" s="63"/>
      <c r="J357" s="131"/>
      <c r="K357" s="63"/>
    </row>
    <row r="358" spans="2:11" x14ac:dyDescent="0.4">
      <c r="B358" s="140" t="s">
        <v>1082</v>
      </c>
      <c r="C358" s="29"/>
      <c r="D358" s="131"/>
      <c r="E358" s="141"/>
      <c r="F358" s="133"/>
      <c r="G358" s="141"/>
      <c r="H358" s="139"/>
      <c r="I358" s="63"/>
      <c r="J358" s="131"/>
      <c r="K358" s="63"/>
    </row>
    <row r="359" spans="2:11" x14ac:dyDescent="0.4">
      <c r="B359" s="140" t="s">
        <v>1083</v>
      </c>
      <c r="C359" s="29"/>
      <c r="D359" s="131"/>
      <c r="E359" s="141"/>
      <c r="F359" s="133"/>
      <c r="G359" s="141"/>
      <c r="H359" s="139"/>
      <c r="I359" s="63"/>
      <c r="J359" s="131"/>
      <c r="K359" s="63"/>
    </row>
    <row r="360" spans="2:11" x14ac:dyDescent="0.4">
      <c r="B360" s="140" t="s">
        <v>1084</v>
      </c>
      <c r="C360" s="29"/>
      <c r="D360" s="131"/>
      <c r="E360" s="141"/>
      <c r="F360" s="133"/>
      <c r="G360" s="141"/>
      <c r="H360" s="139"/>
      <c r="I360" s="63"/>
      <c r="J360" s="131"/>
      <c r="K360" s="63"/>
    </row>
    <row r="361" spans="2:11" x14ac:dyDescent="0.4">
      <c r="B361" s="140" t="s">
        <v>1085</v>
      </c>
      <c r="C361" s="29"/>
      <c r="D361" s="131"/>
      <c r="E361" s="141"/>
      <c r="F361" s="133"/>
      <c r="G361" s="141"/>
      <c r="H361" s="139"/>
      <c r="I361" s="63"/>
      <c r="J361" s="131"/>
      <c r="K361" s="63"/>
    </row>
    <row r="362" spans="2:11" x14ac:dyDescent="0.4">
      <c r="B362" s="140" t="s">
        <v>1086</v>
      </c>
      <c r="C362" s="29"/>
      <c r="D362" s="131"/>
      <c r="E362" s="141"/>
      <c r="F362" s="133"/>
      <c r="G362" s="141"/>
      <c r="H362" s="139"/>
      <c r="I362" s="63"/>
      <c r="J362" s="131"/>
      <c r="K362" s="63"/>
    </row>
    <row r="363" spans="2:11" x14ac:dyDescent="0.4">
      <c r="B363" s="140" t="s">
        <v>1087</v>
      </c>
      <c r="C363" s="29"/>
      <c r="D363" s="131"/>
      <c r="E363" s="141"/>
      <c r="F363" s="133"/>
      <c r="G363" s="141"/>
      <c r="H363" s="139"/>
      <c r="I363" s="63"/>
      <c r="J363" s="131"/>
      <c r="K363" s="63"/>
    </row>
    <row r="364" spans="2:11" x14ac:dyDescent="0.4">
      <c r="B364" s="140" t="s">
        <v>1088</v>
      </c>
      <c r="C364" s="29"/>
      <c r="D364" s="131"/>
      <c r="E364" s="141"/>
      <c r="F364" s="133"/>
      <c r="G364" s="141"/>
      <c r="H364" s="139"/>
      <c r="I364" s="63"/>
      <c r="J364" s="131"/>
      <c r="K364" s="63"/>
    </row>
    <row r="365" spans="2:11" x14ac:dyDescent="0.4">
      <c r="B365" s="140" t="s">
        <v>1089</v>
      </c>
      <c r="C365" s="29"/>
      <c r="D365" s="131"/>
      <c r="E365" s="141"/>
      <c r="F365" s="133"/>
      <c r="G365" s="141"/>
      <c r="H365" s="139"/>
      <c r="I365" s="63"/>
      <c r="J365" s="131"/>
      <c r="K365" s="63"/>
    </row>
    <row r="366" spans="2:11" x14ac:dyDescent="0.4">
      <c r="B366" s="140" t="s">
        <v>1090</v>
      </c>
      <c r="C366" s="29"/>
      <c r="D366" s="131"/>
      <c r="E366" s="141"/>
      <c r="F366" s="133"/>
      <c r="G366" s="141"/>
      <c r="H366" s="139"/>
      <c r="I366" s="63"/>
      <c r="J366" s="131"/>
      <c r="K366" s="63"/>
    </row>
    <row r="367" spans="2:11" x14ac:dyDescent="0.4">
      <c r="B367" s="140" t="s">
        <v>1091</v>
      </c>
      <c r="C367" s="29"/>
      <c r="D367" s="131"/>
      <c r="E367" s="141"/>
      <c r="F367" s="133"/>
      <c r="G367" s="141"/>
      <c r="H367" s="139"/>
      <c r="I367" s="63"/>
      <c r="J367" s="131"/>
      <c r="K367" s="63"/>
    </row>
    <row r="368" spans="2:11" x14ac:dyDescent="0.4">
      <c r="B368" s="140" t="s">
        <v>1092</v>
      </c>
      <c r="C368" s="29"/>
      <c r="D368" s="131"/>
      <c r="E368" s="141"/>
      <c r="F368" s="133"/>
      <c r="G368" s="141"/>
      <c r="H368" s="139"/>
      <c r="I368" s="63"/>
      <c r="J368" s="131"/>
      <c r="K368" s="63"/>
    </row>
    <row r="369" spans="2:11" x14ac:dyDescent="0.4">
      <c r="B369" s="140" t="s">
        <v>1093</v>
      </c>
      <c r="C369" s="29"/>
      <c r="D369" s="131"/>
      <c r="E369" s="141"/>
      <c r="F369" s="133"/>
      <c r="G369" s="141"/>
      <c r="H369" s="139"/>
      <c r="I369" s="63"/>
      <c r="J369" s="131"/>
      <c r="K369" s="63"/>
    </row>
    <row r="370" spans="2:11" x14ac:dyDescent="0.4">
      <c r="B370" s="140" t="s">
        <v>1094</v>
      </c>
      <c r="C370" s="29"/>
      <c r="D370" s="131"/>
      <c r="E370" s="141"/>
      <c r="F370" s="133"/>
      <c r="G370" s="141"/>
      <c r="H370" s="139"/>
      <c r="I370" s="63"/>
      <c r="J370" s="131"/>
      <c r="K370" s="63"/>
    </row>
    <row r="371" spans="2:11" x14ac:dyDescent="0.4">
      <c r="B371" s="140" t="s">
        <v>1095</v>
      </c>
      <c r="C371" s="29"/>
      <c r="D371" s="131"/>
      <c r="E371" s="141"/>
      <c r="F371" s="133"/>
      <c r="G371" s="141"/>
      <c r="H371" s="139"/>
      <c r="I371" s="63"/>
      <c r="J371" s="131"/>
      <c r="K371" s="63"/>
    </row>
    <row r="372" spans="2:11" x14ac:dyDescent="0.4">
      <c r="B372" s="140" t="s">
        <v>1096</v>
      </c>
      <c r="C372" s="29"/>
      <c r="D372" s="131"/>
      <c r="E372" s="141"/>
      <c r="F372" s="133"/>
      <c r="G372" s="141"/>
      <c r="H372" s="139"/>
      <c r="I372" s="63"/>
      <c r="J372" s="131"/>
      <c r="K372" s="63"/>
    </row>
    <row r="373" spans="2:11" x14ac:dyDescent="0.4">
      <c r="B373" s="140" t="s">
        <v>1097</v>
      </c>
      <c r="C373" s="29"/>
      <c r="D373" s="131"/>
      <c r="E373" s="141"/>
      <c r="F373" s="133"/>
      <c r="G373" s="141"/>
      <c r="H373" s="139"/>
      <c r="I373" s="63"/>
      <c r="J373" s="131"/>
      <c r="K373" s="63"/>
    </row>
    <row r="374" spans="2:11" x14ac:dyDescent="0.4">
      <c r="B374" s="140" t="s">
        <v>1098</v>
      </c>
      <c r="C374" s="29"/>
      <c r="D374" s="131"/>
      <c r="E374" s="141"/>
      <c r="F374" s="133"/>
      <c r="G374" s="141"/>
      <c r="H374" s="139"/>
      <c r="I374" s="63"/>
      <c r="J374" s="131"/>
      <c r="K374" s="63"/>
    </row>
    <row r="375" spans="2:11" x14ac:dyDescent="0.4">
      <c r="B375" s="140" t="s">
        <v>1099</v>
      </c>
      <c r="C375" s="29"/>
      <c r="D375" s="131"/>
      <c r="E375" s="141"/>
      <c r="F375" s="133"/>
      <c r="G375" s="141"/>
      <c r="H375" s="139"/>
      <c r="I375" s="63"/>
      <c r="J375" s="131"/>
      <c r="K375" s="63"/>
    </row>
    <row r="376" spans="2:11" x14ac:dyDescent="0.4">
      <c r="B376" s="140" t="s">
        <v>1100</v>
      </c>
      <c r="C376" s="29"/>
      <c r="D376" s="131"/>
      <c r="E376" s="141"/>
      <c r="F376" s="133"/>
      <c r="G376" s="141"/>
      <c r="H376" s="139"/>
      <c r="I376" s="63"/>
      <c r="J376" s="131"/>
      <c r="K376" s="63"/>
    </row>
    <row r="377" spans="2:11" x14ac:dyDescent="0.4">
      <c r="B377" s="140" t="s">
        <v>1101</v>
      </c>
      <c r="C377" s="29"/>
      <c r="D377" s="131"/>
      <c r="E377" s="141"/>
      <c r="F377" s="133"/>
      <c r="G377" s="141"/>
      <c r="H377" s="139"/>
      <c r="I377" s="63"/>
      <c r="J377" s="131"/>
      <c r="K377" s="63"/>
    </row>
    <row r="378" spans="2:11" x14ac:dyDescent="0.4">
      <c r="B378" s="140" t="s">
        <v>1102</v>
      </c>
      <c r="C378" s="29"/>
      <c r="D378" s="131"/>
      <c r="E378" s="141"/>
      <c r="F378" s="133"/>
      <c r="G378" s="141"/>
      <c r="H378" s="139"/>
      <c r="I378" s="63"/>
      <c r="J378" s="131"/>
      <c r="K378" s="63"/>
    </row>
    <row r="379" spans="2:11" x14ac:dyDescent="0.4">
      <c r="B379" s="140" t="s">
        <v>1103</v>
      </c>
      <c r="C379" s="29"/>
      <c r="D379" s="131"/>
      <c r="E379" s="141"/>
      <c r="F379" s="133"/>
      <c r="G379" s="141"/>
      <c r="H379" s="139"/>
      <c r="I379" s="63"/>
      <c r="J379" s="131"/>
      <c r="K379" s="63"/>
    </row>
    <row r="380" spans="2:11" x14ac:dyDescent="0.4">
      <c r="B380" s="140" t="s">
        <v>1104</v>
      </c>
      <c r="C380" s="29"/>
      <c r="D380" s="131"/>
      <c r="E380" s="141"/>
      <c r="F380" s="133"/>
      <c r="G380" s="141"/>
      <c r="H380" s="139"/>
      <c r="I380" s="63"/>
      <c r="J380" s="131"/>
      <c r="K380" s="63"/>
    </row>
    <row r="381" spans="2:11" x14ac:dyDescent="0.4">
      <c r="B381" s="140" t="s">
        <v>1105</v>
      </c>
      <c r="C381" s="29"/>
      <c r="D381" s="131"/>
      <c r="E381" s="141"/>
      <c r="F381" s="133"/>
      <c r="G381" s="141"/>
      <c r="H381" s="139"/>
      <c r="I381" s="63"/>
      <c r="J381" s="131"/>
      <c r="K381" s="63"/>
    </row>
    <row r="382" spans="2:11" x14ac:dyDescent="0.4">
      <c r="B382" s="140" t="s">
        <v>1106</v>
      </c>
      <c r="C382" s="29"/>
      <c r="D382" s="131"/>
      <c r="E382" s="141"/>
      <c r="F382" s="133"/>
      <c r="G382" s="141"/>
      <c r="H382" s="139"/>
      <c r="I382" s="63"/>
      <c r="J382" s="131"/>
      <c r="K382" s="63"/>
    </row>
    <row r="383" spans="2:11" x14ac:dyDescent="0.4">
      <c r="B383" s="140" t="s">
        <v>1107</v>
      </c>
      <c r="C383" s="29"/>
      <c r="D383" s="131"/>
      <c r="E383" s="141"/>
      <c r="F383" s="133"/>
      <c r="G383" s="141"/>
      <c r="H383" s="139"/>
      <c r="I383" s="63"/>
      <c r="J383" s="131"/>
      <c r="K383" s="63"/>
    </row>
    <row r="384" spans="2:11" x14ac:dyDescent="0.4">
      <c r="B384" s="140" t="s">
        <v>1108</v>
      </c>
      <c r="C384" s="29"/>
      <c r="D384" s="131"/>
      <c r="E384" s="141"/>
      <c r="F384" s="133"/>
      <c r="G384" s="141"/>
      <c r="H384" s="139"/>
      <c r="I384" s="63"/>
      <c r="J384" s="131"/>
      <c r="K384" s="63"/>
    </row>
    <row r="385" spans="2:11" x14ac:dyDescent="0.4">
      <c r="B385" s="140" t="s">
        <v>1109</v>
      </c>
      <c r="C385" s="29"/>
      <c r="D385" s="131"/>
      <c r="E385" s="141"/>
      <c r="F385" s="133"/>
      <c r="G385" s="141"/>
      <c r="H385" s="139"/>
      <c r="I385" s="63"/>
      <c r="J385" s="131"/>
      <c r="K385" s="63"/>
    </row>
    <row r="386" spans="2:11" x14ac:dyDescent="0.4">
      <c r="B386" s="140" t="s">
        <v>1110</v>
      </c>
      <c r="C386" s="29"/>
      <c r="D386" s="131"/>
      <c r="E386" s="141"/>
      <c r="F386" s="133"/>
      <c r="G386" s="141"/>
      <c r="H386" s="139"/>
      <c r="I386" s="63"/>
      <c r="J386" s="131"/>
      <c r="K386" s="63"/>
    </row>
    <row r="387" spans="2:11" x14ac:dyDescent="0.4">
      <c r="B387" s="140" t="s">
        <v>1111</v>
      </c>
      <c r="C387" s="29"/>
      <c r="D387" s="131"/>
      <c r="E387" s="141"/>
      <c r="F387" s="133"/>
      <c r="G387" s="141"/>
      <c r="H387" s="139"/>
      <c r="I387" s="63"/>
      <c r="J387" s="131"/>
      <c r="K387" s="63"/>
    </row>
    <row r="388" spans="2:11" x14ac:dyDescent="0.4">
      <c r="B388" s="140" t="s">
        <v>1112</v>
      </c>
      <c r="C388" s="29"/>
      <c r="D388" s="131"/>
      <c r="E388" s="141"/>
      <c r="F388" s="133"/>
      <c r="G388" s="141"/>
      <c r="H388" s="139"/>
      <c r="I388" s="63"/>
      <c r="J388" s="131"/>
      <c r="K388" s="63"/>
    </row>
    <row r="389" spans="2:11" x14ac:dyDescent="0.4">
      <c r="B389" s="140" t="s">
        <v>1113</v>
      </c>
      <c r="C389" s="29"/>
      <c r="D389" s="131"/>
      <c r="E389" s="141"/>
      <c r="F389" s="133"/>
      <c r="G389" s="141"/>
      <c r="H389" s="139"/>
      <c r="I389" s="63"/>
      <c r="J389" s="131"/>
      <c r="K389" s="63"/>
    </row>
    <row r="390" spans="2:11" x14ac:dyDescent="0.4">
      <c r="B390" s="140" t="s">
        <v>1114</v>
      </c>
      <c r="C390" s="29"/>
      <c r="D390" s="131"/>
      <c r="E390" s="141"/>
      <c r="F390" s="133"/>
      <c r="G390" s="141"/>
      <c r="H390" s="139"/>
      <c r="I390" s="63"/>
      <c r="J390" s="131"/>
      <c r="K390" s="63"/>
    </row>
    <row r="391" spans="2:11" x14ac:dyDescent="0.4">
      <c r="B391" s="140" t="s">
        <v>1115</v>
      </c>
      <c r="C391" s="29"/>
      <c r="D391" s="131"/>
      <c r="E391" s="141"/>
      <c r="F391" s="133"/>
      <c r="G391" s="141"/>
      <c r="H391" s="139"/>
      <c r="I391" s="63"/>
      <c r="J391" s="131"/>
      <c r="K391" s="63"/>
    </row>
    <row r="392" spans="2:11" x14ac:dyDescent="0.4">
      <c r="B392" s="140" t="s">
        <v>1116</v>
      </c>
      <c r="C392" s="29"/>
      <c r="D392" s="131"/>
      <c r="E392" s="141"/>
      <c r="F392" s="133"/>
      <c r="G392" s="141"/>
      <c r="H392" s="139"/>
      <c r="I392" s="63"/>
      <c r="J392" s="131"/>
      <c r="K392" s="63"/>
    </row>
    <row r="393" spans="2:11" x14ac:dyDescent="0.4">
      <c r="B393" s="140" t="s">
        <v>1117</v>
      </c>
      <c r="C393" s="29"/>
      <c r="D393" s="131"/>
      <c r="E393" s="141"/>
      <c r="F393" s="133"/>
      <c r="G393" s="141"/>
      <c r="H393" s="139"/>
      <c r="I393" s="63"/>
      <c r="J393" s="131"/>
      <c r="K393" s="63"/>
    </row>
    <row r="394" spans="2:11" x14ac:dyDescent="0.4">
      <c r="B394" s="140" t="s">
        <v>1118</v>
      </c>
      <c r="C394" s="29"/>
      <c r="D394" s="131"/>
      <c r="E394" s="141"/>
      <c r="F394" s="133"/>
      <c r="G394" s="141"/>
      <c r="H394" s="139"/>
      <c r="I394" s="63"/>
      <c r="J394" s="131"/>
      <c r="K394" s="63"/>
    </row>
    <row r="395" spans="2:11" x14ac:dyDescent="0.4">
      <c r="B395" s="140" t="s">
        <v>1119</v>
      </c>
      <c r="C395" s="29"/>
      <c r="D395" s="131"/>
      <c r="E395" s="141"/>
      <c r="F395" s="133"/>
      <c r="G395" s="141"/>
      <c r="H395" s="139"/>
      <c r="I395" s="63"/>
      <c r="J395" s="131"/>
      <c r="K395" s="63"/>
    </row>
    <row r="396" spans="2:11" x14ac:dyDescent="0.4">
      <c r="B396" s="140" t="s">
        <v>1120</v>
      </c>
      <c r="C396" s="29"/>
      <c r="D396" s="131"/>
      <c r="E396" s="141"/>
      <c r="F396" s="133"/>
      <c r="G396" s="141"/>
      <c r="H396" s="139"/>
      <c r="I396" s="63"/>
      <c r="J396" s="131"/>
      <c r="K396" s="63"/>
    </row>
    <row r="397" spans="2:11" x14ac:dyDescent="0.4">
      <c r="B397" s="140" t="s">
        <v>1121</v>
      </c>
      <c r="C397" s="29"/>
      <c r="D397" s="131"/>
      <c r="E397" s="141"/>
      <c r="F397" s="133"/>
      <c r="G397" s="141"/>
      <c r="H397" s="139"/>
      <c r="I397" s="63"/>
      <c r="J397" s="131"/>
      <c r="K397" s="63"/>
    </row>
    <row r="398" spans="2:11" x14ac:dyDescent="0.4">
      <c r="B398" s="140" t="s">
        <v>1122</v>
      </c>
      <c r="C398" s="29"/>
      <c r="D398" s="131"/>
      <c r="E398" s="141"/>
      <c r="F398" s="133"/>
      <c r="G398" s="141"/>
      <c r="H398" s="139"/>
      <c r="I398" s="63"/>
      <c r="J398" s="131"/>
      <c r="K398" s="63"/>
    </row>
    <row r="399" spans="2:11" x14ac:dyDescent="0.4">
      <c r="B399" s="140" t="s">
        <v>1123</v>
      </c>
      <c r="C399" s="29"/>
      <c r="D399" s="131"/>
      <c r="E399" s="141"/>
      <c r="F399" s="133"/>
      <c r="G399" s="141"/>
      <c r="H399" s="139"/>
      <c r="I399" s="63"/>
      <c r="J399" s="131"/>
      <c r="K399" s="63"/>
    </row>
    <row r="400" spans="2:11" x14ac:dyDescent="0.4">
      <c r="B400" s="140" t="s">
        <v>1124</v>
      </c>
      <c r="C400" s="29"/>
      <c r="D400" s="131"/>
      <c r="E400" s="141"/>
      <c r="F400" s="133"/>
      <c r="G400" s="141"/>
      <c r="H400" s="139"/>
      <c r="I400" s="63"/>
      <c r="J400" s="131"/>
      <c r="K400" s="63"/>
    </row>
    <row r="401" spans="2:11" x14ac:dyDescent="0.4">
      <c r="B401" s="140" t="s">
        <v>1125</v>
      </c>
      <c r="C401" s="29"/>
      <c r="D401" s="131"/>
      <c r="E401" s="141"/>
      <c r="F401" s="133"/>
      <c r="G401" s="141"/>
      <c r="H401" s="139"/>
      <c r="I401" s="63"/>
      <c r="J401" s="131"/>
      <c r="K401" s="63"/>
    </row>
    <row r="402" spans="2:11" x14ac:dyDescent="0.4">
      <c r="B402" s="140" t="s">
        <v>1126</v>
      </c>
      <c r="C402" s="29"/>
      <c r="D402" s="131"/>
      <c r="E402" s="141"/>
      <c r="F402" s="133"/>
      <c r="G402" s="141"/>
      <c r="H402" s="139"/>
      <c r="I402" s="63"/>
      <c r="J402" s="131"/>
      <c r="K402" s="63"/>
    </row>
    <row r="403" spans="2:11" x14ac:dyDescent="0.4">
      <c r="B403" s="140" t="s">
        <v>1127</v>
      </c>
      <c r="C403" s="29"/>
      <c r="D403" s="131"/>
      <c r="E403" s="141"/>
      <c r="F403" s="133"/>
      <c r="G403" s="141"/>
      <c r="H403" s="139"/>
      <c r="I403" s="63"/>
      <c r="J403" s="131"/>
      <c r="K403" s="63"/>
    </row>
    <row r="404" spans="2:11" x14ac:dyDescent="0.4">
      <c r="B404" s="140" t="s">
        <v>1128</v>
      </c>
      <c r="C404" s="29"/>
      <c r="D404" s="131"/>
      <c r="E404" s="141"/>
      <c r="F404" s="133"/>
      <c r="G404" s="141"/>
      <c r="H404" s="139"/>
      <c r="I404" s="63"/>
      <c r="J404" s="131"/>
      <c r="K404" s="63"/>
    </row>
    <row r="405" spans="2:11" x14ac:dyDescent="0.4">
      <c r="B405" s="140" t="s">
        <v>1129</v>
      </c>
      <c r="C405" s="29"/>
      <c r="D405" s="131"/>
      <c r="E405" s="141"/>
      <c r="F405" s="133"/>
      <c r="G405" s="141"/>
      <c r="H405" s="139"/>
      <c r="I405" s="63"/>
      <c r="J405" s="131"/>
      <c r="K405" s="63"/>
    </row>
    <row r="406" spans="2:11" x14ac:dyDescent="0.4">
      <c r="B406" s="140" t="s">
        <v>1130</v>
      </c>
      <c r="C406" s="29"/>
      <c r="D406" s="131"/>
      <c r="E406" s="141"/>
      <c r="F406" s="133"/>
      <c r="G406" s="141"/>
      <c r="H406" s="139"/>
      <c r="I406" s="63"/>
      <c r="J406" s="131"/>
      <c r="K406" s="63"/>
    </row>
    <row r="407" spans="2:11" x14ac:dyDescent="0.4">
      <c r="B407" s="140" t="s">
        <v>1131</v>
      </c>
      <c r="C407" s="29"/>
      <c r="D407" s="131"/>
      <c r="E407" s="141"/>
      <c r="F407" s="133"/>
      <c r="G407" s="141"/>
      <c r="H407" s="139"/>
      <c r="I407" s="63"/>
      <c r="J407" s="131"/>
      <c r="K407" s="63"/>
    </row>
    <row r="408" spans="2:11" x14ac:dyDescent="0.4">
      <c r="B408" s="140" t="s">
        <v>1132</v>
      </c>
      <c r="C408" s="29"/>
      <c r="D408" s="131"/>
      <c r="E408" s="141"/>
      <c r="F408" s="133"/>
      <c r="G408" s="141"/>
      <c r="H408" s="139"/>
      <c r="I408" s="63"/>
      <c r="J408" s="131"/>
      <c r="K408" s="63"/>
    </row>
    <row r="409" spans="2:11" x14ac:dyDescent="0.4">
      <c r="B409" s="140" t="s">
        <v>1133</v>
      </c>
      <c r="C409" s="29"/>
      <c r="D409" s="131"/>
      <c r="E409" s="141"/>
      <c r="F409" s="133"/>
      <c r="G409" s="141"/>
      <c r="H409" s="139"/>
      <c r="I409" s="63"/>
      <c r="J409" s="131"/>
      <c r="K409" s="63"/>
    </row>
    <row r="410" spans="2:11" x14ac:dyDescent="0.4">
      <c r="B410" s="140" t="s">
        <v>1134</v>
      </c>
      <c r="C410" s="29"/>
      <c r="D410" s="131"/>
      <c r="E410" s="141"/>
      <c r="F410" s="133"/>
      <c r="G410" s="141"/>
      <c r="H410" s="139"/>
      <c r="I410" s="63"/>
      <c r="J410" s="131"/>
      <c r="K410" s="63"/>
    </row>
    <row r="411" spans="2:11" x14ac:dyDescent="0.4">
      <c r="B411" s="140" t="s">
        <v>1135</v>
      </c>
      <c r="C411" s="29"/>
      <c r="D411" s="131"/>
      <c r="E411" s="141"/>
      <c r="F411" s="133"/>
      <c r="G411" s="141"/>
      <c r="H411" s="139"/>
      <c r="I411" s="63"/>
      <c r="J411" s="131"/>
      <c r="K411" s="63"/>
    </row>
    <row r="412" spans="2:11" x14ac:dyDescent="0.4">
      <c r="B412" s="140" t="s">
        <v>1136</v>
      </c>
      <c r="C412" s="29"/>
      <c r="D412" s="131"/>
      <c r="E412" s="141"/>
      <c r="F412" s="133"/>
      <c r="G412" s="141"/>
      <c r="H412" s="139"/>
      <c r="I412" s="63"/>
      <c r="J412" s="131"/>
      <c r="K412" s="63"/>
    </row>
    <row r="413" spans="2:11" x14ac:dyDescent="0.4">
      <c r="B413" s="140" t="s">
        <v>1137</v>
      </c>
      <c r="C413" s="29"/>
      <c r="D413" s="131"/>
      <c r="E413" s="141"/>
      <c r="F413" s="133"/>
      <c r="G413" s="141"/>
      <c r="H413" s="139"/>
      <c r="I413" s="63"/>
      <c r="J413" s="131"/>
      <c r="K413" s="63"/>
    </row>
    <row r="414" spans="2:11" x14ac:dyDescent="0.4">
      <c r="B414" s="140" t="s">
        <v>1138</v>
      </c>
      <c r="C414" s="29"/>
      <c r="D414" s="131"/>
      <c r="E414" s="141"/>
      <c r="F414" s="133"/>
      <c r="G414" s="141"/>
      <c r="H414" s="139"/>
      <c r="I414" s="63"/>
      <c r="J414" s="131"/>
      <c r="K414" s="63"/>
    </row>
    <row r="415" spans="2:11" x14ac:dyDescent="0.4">
      <c r="B415" s="140" t="s">
        <v>1139</v>
      </c>
      <c r="C415" s="29"/>
      <c r="D415" s="131"/>
      <c r="E415" s="141"/>
      <c r="F415" s="133"/>
      <c r="G415" s="141"/>
      <c r="H415" s="139"/>
      <c r="I415" s="63"/>
      <c r="J415" s="131"/>
      <c r="K415" s="63"/>
    </row>
    <row r="416" spans="2:11" x14ac:dyDescent="0.4">
      <c r="B416" s="140" t="s">
        <v>1140</v>
      </c>
      <c r="C416" s="29"/>
      <c r="D416" s="131"/>
      <c r="E416" s="141"/>
      <c r="F416" s="133"/>
      <c r="G416" s="141"/>
      <c r="H416" s="139"/>
      <c r="I416" s="63"/>
      <c r="J416" s="131"/>
      <c r="K416" s="63"/>
    </row>
    <row r="417" spans="2:11" x14ac:dyDescent="0.4">
      <c r="B417" s="140" t="s">
        <v>1141</v>
      </c>
      <c r="C417" s="29"/>
      <c r="D417" s="131"/>
      <c r="E417" s="141"/>
      <c r="F417" s="133"/>
      <c r="G417" s="141"/>
      <c r="H417" s="139"/>
      <c r="I417" s="63"/>
      <c r="J417" s="131"/>
      <c r="K417" s="63"/>
    </row>
    <row r="418" spans="2:11" x14ac:dyDescent="0.4">
      <c r="B418" s="140" t="s">
        <v>1142</v>
      </c>
      <c r="C418" s="29"/>
      <c r="D418" s="131"/>
      <c r="E418" s="141"/>
      <c r="F418" s="133"/>
      <c r="G418" s="141"/>
      <c r="H418" s="139"/>
      <c r="I418" s="63"/>
      <c r="J418" s="131"/>
      <c r="K418" s="63"/>
    </row>
    <row r="419" spans="2:11" x14ac:dyDescent="0.4">
      <c r="B419" s="140" t="s">
        <v>1143</v>
      </c>
      <c r="C419" s="29"/>
      <c r="D419" s="131"/>
      <c r="E419" s="141"/>
      <c r="F419" s="133"/>
      <c r="G419" s="141"/>
      <c r="H419" s="139"/>
      <c r="I419" s="63"/>
      <c r="J419" s="131"/>
      <c r="K419" s="63"/>
    </row>
    <row r="420" spans="2:11" x14ac:dyDescent="0.4">
      <c r="B420" s="140" t="s">
        <v>1144</v>
      </c>
      <c r="C420" s="29"/>
      <c r="D420" s="131"/>
      <c r="E420" s="141"/>
      <c r="F420" s="133"/>
      <c r="G420" s="141"/>
      <c r="H420" s="139"/>
      <c r="I420" s="63"/>
      <c r="J420" s="131"/>
      <c r="K420" s="63"/>
    </row>
    <row r="421" spans="2:11" x14ac:dyDescent="0.4">
      <c r="B421" s="140" t="s">
        <v>1145</v>
      </c>
      <c r="C421" s="29"/>
      <c r="D421" s="131"/>
      <c r="E421" s="141"/>
      <c r="F421" s="133"/>
      <c r="G421" s="141"/>
      <c r="H421" s="139"/>
      <c r="I421" s="63"/>
      <c r="J421" s="131"/>
      <c r="K421" s="63"/>
    </row>
    <row r="422" spans="2:11" x14ac:dyDescent="0.4">
      <c r="B422" s="140" t="s">
        <v>1146</v>
      </c>
      <c r="C422" s="29"/>
      <c r="D422" s="131"/>
      <c r="E422" s="141"/>
      <c r="F422" s="133"/>
      <c r="G422" s="141"/>
      <c r="H422" s="139"/>
      <c r="I422" s="63"/>
      <c r="J422" s="131"/>
      <c r="K422" s="63"/>
    </row>
    <row r="423" spans="2:11" x14ac:dyDescent="0.4">
      <c r="B423" s="140" t="s">
        <v>1147</v>
      </c>
      <c r="C423" s="29"/>
      <c r="D423" s="131"/>
      <c r="E423" s="141"/>
      <c r="F423" s="133"/>
      <c r="G423" s="141"/>
      <c r="H423" s="139"/>
      <c r="I423" s="63"/>
      <c r="J423" s="131"/>
      <c r="K423" s="63"/>
    </row>
    <row r="424" spans="2:11" x14ac:dyDescent="0.4">
      <c r="B424" s="140" t="s">
        <v>1148</v>
      </c>
      <c r="C424" s="29"/>
      <c r="D424" s="131"/>
      <c r="E424" s="141"/>
      <c r="F424" s="133"/>
      <c r="G424" s="141"/>
      <c r="H424" s="139"/>
      <c r="I424" s="63"/>
      <c r="J424" s="131"/>
      <c r="K424" s="63"/>
    </row>
    <row r="425" spans="2:11" x14ac:dyDescent="0.4">
      <c r="B425" s="140" t="s">
        <v>1149</v>
      </c>
      <c r="C425" s="29"/>
      <c r="D425" s="131"/>
      <c r="E425" s="141"/>
      <c r="F425" s="133"/>
      <c r="G425" s="141"/>
      <c r="H425" s="139"/>
      <c r="I425" s="63"/>
      <c r="J425" s="131"/>
      <c r="K425" s="63"/>
    </row>
    <row r="426" spans="2:11" x14ac:dyDescent="0.4">
      <c r="B426" s="140" t="s">
        <v>1150</v>
      </c>
      <c r="C426" s="29"/>
      <c r="D426" s="131"/>
      <c r="E426" s="141"/>
      <c r="F426" s="133"/>
      <c r="G426" s="141"/>
      <c r="H426" s="139"/>
      <c r="I426" s="63"/>
      <c r="J426" s="131"/>
      <c r="K426" s="63"/>
    </row>
    <row r="427" spans="2:11" x14ac:dyDescent="0.4">
      <c r="B427" s="140" t="s">
        <v>1151</v>
      </c>
      <c r="C427" s="29"/>
      <c r="D427" s="131"/>
      <c r="E427" s="141"/>
      <c r="F427" s="133"/>
      <c r="G427" s="141"/>
      <c r="H427" s="139"/>
      <c r="I427" s="63"/>
      <c r="J427" s="131"/>
      <c r="K427" s="63"/>
    </row>
    <row r="428" spans="2:11" x14ac:dyDescent="0.4">
      <c r="B428" s="140" t="s">
        <v>1152</v>
      </c>
      <c r="C428" s="29"/>
      <c r="D428" s="131"/>
      <c r="E428" s="141"/>
      <c r="F428" s="133"/>
      <c r="G428" s="141"/>
      <c r="H428" s="139"/>
      <c r="I428" s="63"/>
      <c r="J428" s="131"/>
      <c r="K428" s="63"/>
    </row>
    <row r="429" spans="2:11" x14ac:dyDescent="0.4">
      <c r="B429" s="140" t="s">
        <v>1153</v>
      </c>
      <c r="C429" s="29"/>
      <c r="D429" s="131"/>
      <c r="E429" s="141"/>
      <c r="F429" s="133"/>
      <c r="G429" s="141"/>
      <c r="H429" s="139"/>
      <c r="I429" s="63"/>
      <c r="J429" s="131"/>
      <c r="K429" s="63"/>
    </row>
    <row r="430" spans="2:11" x14ac:dyDescent="0.4">
      <c r="B430" s="140" t="s">
        <v>1154</v>
      </c>
      <c r="C430" s="29"/>
      <c r="D430" s="131"/>
      <c r="E430" s="141"/>
      <c r="F430" s="133"/>
      <c r="G430" s="141"/>
      <c r="H430" s="139"/>
      <c r="I430" s="63"/>
      <c r="J430" s="131"/>
      <c r="K430" s="63"/>
    </row>
    <row r="431" spans="2:11" x14ac:dyDescent="0.4">
      <c r="B431" s="140" t="s">
        <v>1155</v>
      </c>
      <c r="C431" s="29"/>
      <c r="D431" s="131"/>
      <c r="E431" s="141"/>
      <c r="F431" s="133"/>
      <c r="G431" s="141"/>
      <c r="H431" s="139"/>
      <c r="I431" s="63"/>
      <c r="J431" s="131"/>
      <c r="K431" s="63"/>
    </row>
    <row r="432" spans="2:11" x14ac:dyDescent="0.4">
      <c r="B432" s="140" t="s">
        <v>1156</v>
      </c>
      <c r="C432" s="29"/>
      <c r="D432" s="131"/>
      <c r="E432" s="141"/>
      <c r="F432" s="133"/>
      <c r="G432" s="141"/>
      <c r="H432" s="139"/>
      <c r="I432" s="63"/>
      <c r="J432" s="131"/>
      <c r="K432" s="63"/>
    </row>
    <row r="433" spans="2:11" x14ac:dyDescent="0.4">
      <c r="B433" s="140" t="s">
        <v>1157</v>
      </c>
      <c r="C433" s="29"/>
      <c r="D433" s="131"/>
      <c r="E433" s="141"/>
      <c r="F433" s="133"/>
      <c r="G433" s="141"/>
      <c r="H433" s="139"/>
      <c r="I433" s="63"/>
      <c r="J433" s="131"/>
      <c r="K433" s="63"/>
    </row>
    <row r="434" spans="2:11" x14ac:dyDescent="0.4">
      <c r="B434" s="140" t="s">
        <v>1158</v>
      </c>
      <c r="C434" s="29"/>
      <c r="D434" s="131"/>
      <c r="E434" s="141"/>
      <c r="F434" s="133"/>
      <c r="G434" s="141"/>
      <c r="H434" s="139"/>
      <c r="I434" s="63"/>
      <c r="J434" s="131"/>
      <c r="K434" s="63"/>
    </row>
    <row r="435" spans="2:11" x14ac:dyDescent="0.4">
      <c r="B435" s="140" t="s">
        <v>1159</v>
      </c>
      <c r="C435" s="29"/>
      <c r="D435" s="131"/>
      <c r="E435" s="141"/>
      <c r="F435" s="133"/>
      <c r="G435" s="141"/>
      <c r="H435" s="139"/>
      <c r="I435" s="63"/>
      <c r="J435" s="131"/>
      <c r="K435" s="63"/>
    </row>
    <row r="436" spans="2:11" x14ac:dyDescent="0.4">
      <c r="B436" s="140" t="s">
        <v>1160</v>
      </c>
      <c r="C436" s="29"/>
      <c r="D436" s="131"/>
      <c r="E436" s="141"/>
      <c r="F436" s="133"/>
      <c r="G436" s="141"/>
      <c r="H436" s="139"/>
      <c r="I436" s="63"/>
      <c r="J436" s="131"/>
      <c r="K436" s="63"/>
    </row>
    <row r="437" spans="2:11" x14ac:dyDescent="0.4">
      <c r="B437" s="140" t="s">
        <v>1161</v>
      </c>
      <c r="C437" s="29"/>
      <c r="D437" s="131"/>
      <c r="E437" s="141"/>
      <c r="F437" s="133"/>
      <c r="G437" s="141"/>
      <c r="H437" s="139"/>
      <c r="I437" s="63"/>
      <c r="J437" s="131"/>
      <c r="K437" s="63"/>
    </row>
    <row r="438" spans="2:11" x14ac:dyDescent="0.4">
      <c r="B438" s="140" t="s">
        <v>1162</v>
      </c>
      <c r="C438" s="29"/>
      <c r="D438" s="131"/>
      <c r="E438" s="141"/>
      <c r="F438" s="133"/>
      <c r="G438" s="141"/>
      <c r="H438" s="139"/>
      <c r="I438" s="63"/>
      <c r="J438" s="131"/>
      <c r="K438" s="63"/>
    </row>
    <row r="439" spans="2:11" x14ac:dyDescent="0.4">
      <c r="B439" s="140" t="s">
        <v>1163</v>
      </c>
      <c r="C439" s="29"/>
      <c r="D439" s="131"/>
      <c r="E439" s="141"/>
      <c r="F439" s="133"/>
      <c r="G439" s="141"/>
      <c r="H439" s="139"/>
      <c r="I439" s="63"/>
      <c r="J439" s="131"/>
      <c r="K439" s="63"/>
    </row>
    <row r="440" spans="2:11" x14ac:dyDescent="0.4">
      <c r="B440" s="140" t="s">
        <v>1164</v>
      </c>
      <c r="C440" s="29"/>
      <c r="D440" s="131"/>
      <c r="E440" s="141"/>
      <c r="F440" s="133"/>
      <c r="G440" s="141"/>
      <c r="H440" s="139"/>
      <c r="I440" s="63"/>
      <c r="J440" s="131"/>
      <c r="K440" s="63"/>
    </row>
    <row r="441" spans="2:11" x14ac:dyDescent="0.4">
      <c r="B441" s="140" t="s">
        <v>1165</v>
      </c>
      <c r="C441" s="29"/>
      <c r="D441" s="131"/>
      <c r="E441" s="141"/>
      <c r="F441" s="133"/>
      <c r="G441" s="141"/>
      <c r="H441" s="139"/>
      <c r="I441" s="63"/>
      <c r="J441" s="131"/>
      <c r="K441" s="63"/>
    </row>
    <row r="442" spans="2:11" x14ac:dyDescent="0.4">
      <c r="B442" s="140" t="s">
        <v>1166</v>
      </c>
      <c r="C442" s="29"/>
      <c r="D442" s="131"/>
      <c r="E442" s="141"/>
      <c r="F442" s="133"/>
      <c r="G442" s="141"/>
      <c r="H442" s="139"/>
      <c r="I442" s="63"/>
      <c r="J442" s="131"/>
      <c r="K442" s="63"/>
    </row>
    <row r="443" spans="2:11" x14ac:dyDescent="0.4">
      <c r="B443" s="140" t="s">
        <v>1167</v>
      </c>
      <c r="C443" s="29"/>
      <c r="D443" s="131"/>
      <c r="E443" s="141"/>
      <c r="F443" s="133"/>
      <c r="G443" s="141"/>
      <c r="H443" s="139"/>
      <c r="I443" s="63"/>
      <c r="J443" s="131"/>
      <c r="K443" s="63"/>
    </row>
    <row r="444" spans="2:11" x14ac:dyDescent="0.4">
      <c r="B444" s="140" t="s">
        <v>1168</v>
      </c>
      <c r="C444" s="29"/>
      <c r="D444" s="131"/>
      <c r="E444" s="141"/>
      <c r="F444" s="133"/>
      <c r="G444" s="141"/>
      <c r="H444" s="139"/>
      <c r="I444" s="63"/>
      <c r="J444" s="131"/>
      <c r="K444" s="63"/>
    </row>
    <row r="445" spans="2:11" x14ac:dyDescent="0.4">
      <c r="B445" s="140" t="s">
        <v>1169</v>
      </c>
      <c r="C445" s="29"/>
      <c r="D445" s="131"/>
      <c r="E445" s="141"/>
      <c r="F445" s="133"/>
      <c r="G445" s="141"/>
      <c r="H445" s="139"/>
      <c r="I445" s="63"/>
      <c r="J445" s="131"/>
      <c r="K445" s="63"/>
    </row>
    <row r="446" spans="2:11" x14ac:dyDescent="0.4">
      <c r="B446" s="140" t="s">
        <v>1170</v>
      </c>
      <c r="C446" s="29"/>
      <c r="D446" s="131"/>
      <c r="E446" s="141"/>
      <c r="F446" s="133"/>
      <c r="G446" s="141"/>
      <c r="H446" s="139"/>
      <c r="I446" s="63"/>
      <c r="J446" s="131"/>
      <c r="K446" s="63"/>
    </row>
    <row r="447" spans="2:11" x14ac:dyDescent="0.4">
      <c r="B447" s="140" t="s">
        <v>1171</v>
      </c>
      <c r="C447" s="29"/>
      <c r="D447" s="131"/>
      <c r="E447" s="141"/>
      <c r="F447" s="133"/>
      <c r="G447" s="141"/>
      <c r="H447" s="139"/>
      <c r="I447" s="63"/>
      <c r="J447" s="131"/>
      <c r="K447" s="63"/>
    </row>
    <row r="448" spans="2:11" x14ac:dyDescent="0.4">
      <c r="B448" s="140" t="s">
        <v>1172</v>
      </c>
      <c r="C448" s="29"/>
      <c r="D448" s="131"/>
      <c r="E448" s="141"/>
      <c r="F448" s="133"/>
      <c r="G448" s="141"/>
      <c r="H448" s="139"/>
      <c r="I448" s="63"/>
      <c r="J448" s="131"/>
      <c r="K448" s="63"/>
    </row>
    <row r="449" spans="2:11" x14ac:dyDescent="0.4">
      <c r="B449" s="140" t="s">
        <v>1173</v>
      </c>
      <c r="C449" s="29"/>
      <c r="D449" s="131"/>
      <c r="E449" s="141"/>
      <c r="F449" s="133"/>
      <c r="G449" s="141"/>
      <c r="H449" s="139"/>
      <c r="I449" s="63"/>
      <c r="J449" s="131"/>
      <c r="K449" s="63"/>
    </row>
    <row r="450" spans="2:11" x14ac:dyDescent="0.4">
      <c r="B450" s="140" t="s">
        <v>1174</v>
      </c>
      <c r="C450" s="29"/>
      <c r="D450" s="131"/>
      <c r="E450" s="141"/>
      <c r="F450" s="133"/>
      <c r="G450" s="141"/>
      <c r="H450" s="139"/>
      <c r="I450" s="63"/>
      <c r="J450" s="131"/>
      <c r="K450" s="63"/>
    </row>
    <row r="451" spans="2:11" x14ac:dyDescent="0.4">
      <c r="B451" s="140" t="s">
        <v>1175</v>
      </c>
      <c r="C451" s="29"/>
      <c r="D451" s="131"/>
      <c r="E451" s="141"/>
      <c r="F451" s="133"/>
      <c r="G451" s="141"/>
      <c r="H451" s="139"/>
      <c r="I451" s="63"/>
      <c r="J451" s="131"/>
      <c r="K451" s="63"/>
    </row>
    <row r="452" spans="2:11" x14ac:dyDescent="0.4">
      <c r="B452" s="140" t="s">
        <v>1176</v>
      </c>
      <c r="C452" s="29"/>
      <c r="D452" s="131"/>
      <c r="E452" s="141"/>
      <c r="F452" s="133"/>
      <c r="G452" s="141"/>
      <c r="H452" s="139"/>
      <c r="I452" s="63"/>
      <c r="J452" s="131"/>
      <c r="K452" s="63"/>
    </row>
    <row r="453" spans="2:11" x14ac:dyDescent="0.4">
      <c r="B453" s="140" t="s">
        <v>1177</v>
      </c>
      <c r="C453" s="29"/>
      <c r="D453" s="131"/>
      <c r="E453" s="141"/>
      <c r="F453" s="133"/>
      <c r="G453" s="141"/>
      <c r="H453" s="139"/>
      <c r="I453" s="63"/>
      <c r="J453" s="131"/>
      <c r="K453" s="63"/>
    </row>
    <row r="454" spans="2:11" x14ac:dyDescent="0.4">
      <c r="B454" s="140" t="s">
        <v>1178</v>
      </c>
      <c r="C454" s="29"/>
      <c r="D454" s="131"/>
      <c r="E454" s="141"/>
      <c r="F454" s="133"/>
      <c r="G454" s="141"/>
      <c r="H454" s="139"/>
      <c r="I454" s="63"/>
      <c r="J454" s="131"/>
      <c r="K454" s="63"/>
    </row>
    <row r="455" spans="2:11" x14ac:dyDescent="0.4">
      <c r="B455" s="140" t="s">
        <v>1179</v>
      </c>
      <c r="C455" s="29"/>
      <c r="D455" s="131"/>
      <c r="E455" s="141"/>
      <c r="F455" s="133"/>
      <c r="G455" s="141"/>
      <c r="H455" s="139"/>
      <c r="I455" s="63"/>
      <c r="J455" s="131"/>
      <c r="K455" s="63"/>
    </row>
    <row r="456" spans="2:11" x14ac:dyDescent="0.4">
      <c r="B456" s="140" t="s">
        <v>1180</v>
      </c>
      <c r="C456" s="29"/>
      <c r="D456" s="131"/>
      <c r="E456" s="141"/>
      <c r="F456" s="133"/>
      <c r="G456" s="141"/>
      <c r="H456" s="139"/>
      <c r="I456" s="63"/>
      <c r="J456" s="131"/>
      <c r="K456" s="63"/>
    </row>
    <row r="457" spans="2:11" x14ac:dyDescent="0.4">
      <c r="B457" s="140" t="s">
        <v>1181</v>
      </c>
      <c r="C457" s="29"/>
      <c r="D457" s="131"/>
      <c r="E457" s="141"/>
      <c r="F457" s="133"/>
      <c r="G457" s="141"/>
      <c r="H457" s="139"/>
      <c r="I457" s="63"/>
      <c r="J457" s="131"/>
      <c r="K457" s="63"/>
    </row>
    <row r="458" spans="2:11" x14ac:dyDescent="0.4">
      <c r="B458" s="140" t="s">
        <v>1182</v>
      </c>
      <c r="C458" s="29"/>
      <c r="D458" s="131"/>
      <c r="E458" s="141"/>
      <c r="F458" s="133"/>
      <c r="G458" s="141"/>
      <c r="H458" s="139"/>
      <c r="I458" s="63"/>
      <c r="J458" s="131"/>
      <c r="K458" s="63"/>
    </row>
    <row r="459" spans="2:11" x14ac:dyDescent="0.4">
      <c r="B459" s="140" t="s">
        <v>1183</v>
      </c>
      <c r="C459" s="29"/>
      <c r="D459" s="131"/>
      <c r="E459" s="141"/>
      <c r="F459" s="133"/>
      <c r="G459" s="141"/>
      <c r="H459" s="139"/>
      <c r="I459" s="63"/>
      <c r="J459" s="131"/>
      <c r="K459" s="63"/>
    </row>
    <row r="460" spans="2:11" x14ac:dyDescent="0.4">
      <c r="B460" s="140" t="s">
        <v>1184</v>
      </c>
      <c r="C460" s="29"/>
      <c r="D460" s="131"/>
      <c r="E460" s="141"/>
      <c r="F460" s="133"/>
      <c r="G460" s="141"/>
      <c r="H460" s="139"/>
      <c r="I460" s="63"/>
      <c r="J460" s="131"/>
      <c r="K460" s="63"/>
    </row>
    <row r="461" spans="2:11" x14ac:dyDescent="0.4">
      <c r="B461" s="140" t="s">
        <v>1185</v>
      </c>
      <c r="C461" s="29"/>
      <c r="D461" s="131"/>
      <c r="E461" s="141"/>
      <c r="F461" s="133"/>
      <c r="G461" s="141"/>
      <c r="H461" s="139"/>
      <c r="I461" s="63"/>
      <c r="J461" s="131"/>
      <c r="K461" s="63"/>
    </row>
    <row r="462" spans="2:11" x14ac:dyDescent="0.4">
      <c r="B462" s="140" t="s">
        <v>1186</v>
      </c>
      <c r="C462" s="29"/>
      <c r="D462" s="131"/>
      <c r="E462" s="141"/>
      <c r="F462" s="133"/>
      <c r="G462" s="141"/>
      <c r="H462" s="139"/>
      <c r="I462" s="63"/>
      <c r="J462" s="131"/>
      <c r="K462" s="63"/>
    </row>
    <row r="463" spans="2:11" x14ac:dyDescent="0.4">
      <c r="B463" s="140" t="s">
        <v>1187</v>
      </c>
      <c r="C463" s="29"/>
      <c r="D463" s="131"/>
      <c r="E463" s="141"/>
      <c r="F463" s="133"/>
      <c r="G463" s="141"/>
      <c r="H463" s="139"/>
      <c r="I463" s="63"/>
      <c r="J463" s="131"/>
      <c r="K463" s="63"/>
    </row>
    <row r="464" spans="2:11" x14ac:dyDescent="0.4">
      <c r="B464" s="140" t="s">
        <v>1188</v>
      </c>
      <c r="C464" s="29"/>
      <c r="D464" s="131"/>
      <c r="E464" s="141"/>
      <c r="F464" s="133"/>
      <c r="G464" s="141"/>
      <c r="H464" s="139"/>
      <c r="I464" s="63"/>
      <c r="J464" s="131"/>
      <c r="K464" s="63"/>
    </row>
    <row r="465" spans="2:11" x14ac:dyDescent="0.4">
      <c r="B465" s="140" t="s">
        <v>1189</v>
      </c>
      <c r="C465" s="29"/>
      <c r="D465" s="131"/>
      <c r="E465" s="141"/>
      <c r="F465" s="133"/>
      <c r="G465" s="141"/>
      <c r="H465" s="139"/>
      <c r="I465" s="63"/>
      <c r="J465" s="131"/>
      <c r="K465" s="63"/>
    </row>
    <row r="466" spans="2:11" x14ac:dyDescent="0.4">
      <c r="B466" s="140" t="s">
        <v>1190</v>
      </c>
      <c r="C466" s="29"/>
      <c r="D466" s="131"/>
      <c r="E466" s="141"/>
      <c r="F466" s="133"/>
      <c r="G466" s="141"/>
      <c r="H466" s="139"/>
      <c r="I466" s="63"/>
      <c r="J466" s="131"/>
      <c r="K466" s="63"/>
    </row>
    <row r="467" spans="2:11" x14ac:dyDescent="0.4">
      <c r="B467" s="140" t="s">
        <v>1191</v>
      </c>
      <c r="C467" s="29"/>
      <c r="D467" s="131"/>
      <c r="E467" s="141"/>
      <c r="F467" s="133"/>
      <c r="G467" s="141"/>
      <c r="H467" s="139"/>
      <c r="I467" s="63"/>
      <c r="J467" s="131"/>
      <c r="K467" s="63"/>
    </row>
    <row r="468" spans="2:11" x14ac:dyDescent="0.4">
      <c r="B468" s="140" t="s">
        <v>1192</v>
      </c>
      <c r="C468" s="29"/>
      <c r="D468" s="131"/>
      <c r="E468" s="141"/>
      <c r="F468" s="133"/>
      <c r="G468" s="141"/>
      <c r="H468" s="139"/>
      <c r="I468" s="63"/>
      <c r="J468" s="131"/>
      <c r="K468" s="63"/>
    </row>
    <row r="469" spans="2:11" x14ac:dyDescent="0.4">
      <c r="B469" s="140" t="s">
        <v>1193</v>
      </c>
      <c r="C469" s="29"/>
      <c r="D469" s="131"/>
      <c r="E469" s="141"/>
      <c r="F469" s="133"/>
      <c r="G469" s="141"/>
      <c r="H469" s="139"/>
      <c r="I469" s="63"/>
      <c r="J469" s="131"/>
      <c r="K469" s="63"/>
    </row>
    <row r="470" spans="2:11" x14ac:dyDescent="0.4">
      <c r="B470" s="140" t="s">
        <v>1194</v>
      </c>
      <c r="C470" s="29"/>
      <c r="D470" s="131"/>
      <c r="E470" s="141"/>
      <c r="F470" s="133"/>
      <c r="G470" s="141"/>
      <c r="H470" s="139"/>
      <c r="I470" s="63"/>
      <c r="J470" s="131"/>
      <c r="K470" s="63"/>
    </row>
    <row r="471" spans="2:11" x14ac:dyDescent="0.4">
      <c r="B471" s="140" t="s">
        <v>1195</v>
      </c>
      <c r="C471" s="29"/>
      <c r="D471" s="131"/>
      <c r="E471" s="141"/>
      <c r="F471" s="133"/>
      <c r="G471" s="141"/>
      <c r="H471" s="139"/>
      <c r="I471" s="63"/>
      <c r="J471" s="131"/>
      <c r="K471" s="63"/>
    </row>
    <row r="472" spans="2:11" x14ac:dyDescent="0.4">
      <c r="B472" s="140" t="s">
        <v>1196</v>
      </c>
      <c r="C472" s="29"/>
      <c r="D472" s="131"/>
      <c r="E472" s="141"/>
      <c r="F472" s="133"/>
      <c r="G472" s="141"/>
      <c r="H472" s="139"/>
      <c r="I472" s="63"/>
      <c r="J472" s="131"/>
      <c r="K472" s="63"/>
    </row>
    <row r="473" spans="2:11" x14ac:dyDescent="0.4">
      <c r="B473" s="140" t="s">
        <v>1197</v>
      </c>
      <c r="C473" s="29"/>
      <c r="D473" s="131"/>
      <c r="E473" s="141"/>
      <c r="F473" s="133"/>
      <c r="G473" s="141"/>
      <c r="H473" s="139"/>
      <c r="I473" s="63"/>
      <c r="J473" s="131"/>
      <c r="K473" s="63"/>
    </row>
    <row r="474" spans="2:11" x14ac:dyDescent="0.4">
      <c r="B474" s="140" t="s">
        <v>1198</v>
      </c>
      <c r="C474" s="29"/>
      <c r="D474" s="131"/>
      <c r="E474" s="141"/>
      <c r="F474" s="133"/>
      <c r="G474" s="141"/>
      <c r="H474" s="139"/>
      <c r="I474" s="63"/>
      <c r="J474" s="131"/>
      <c r="K474" s="63"/>
    </row>
    <row r="475" spans="2:11" x14ac:dyDescent="0.4">
      <c r="B475" s="140" t="s">
        <v>1199</v>
      </c>
      <c r="C475" s="29"/>
      <c r="D475" s="131"/>
      <c r="E475" s="141"/>
      <c r="F475" s="133"/>
      <c r="G475" s="141"/>
      <c r="H475" s="139"/>
      <c r="I475" s="63"/>
      <c r="J475" s="131"/>
      <c r="K475" s="63"/>
    </row>
    <row r="476" spans="2:11" x14ac:dyDescent="0.4">
      <c r="B476" s="140" t="s">
        <v>1200</v>
      </c>
      <c r="C476" s="29"/>
      <c r="D476" s="131"/>
      <c r="E476" s="141"/>
      <c r="F476" s="133"/>
      <c r="G476" s="141"/>
      <c r="H476" s="139"/>
      <c r="I476" s="63"/>
      <c r="J476" s="131"/>
      <c r="K476" s="63"/>
    </row>
    <row r="477" spans="2:11" x14ac:dyDescent="0.4">
      <c r="B477" s="140" t="s">
        <v>1201</v>
      </c>
      <c r="C477" s="29"/>
      <c r="D477" s="131"/>
      <c r="E477" s="141"/>
      <c r="F477" s="133"/>
      <c r="G477" s="141"/>
      <c r="H477" s="139"/>
      <c r="I477" s="63"/>
      <c r="J477" s="131"/>
      <c r="K477" s="63"/>
    </row>
    <row r="478" spans="2:11" x14ac:dyDescent="0.4">
      <c r="B478" s="140" t="s">
        <v>1202</v>
      </c>
      <c r="C478" s="29"/>
      <c r="D478" s="131"/>
      <c r="E478" s="141"/>
      <c r="F478" s="133"/>
      <c r="G478" s="141"/>
      <c r="H478" s="139"/>
      <c r="I478" s="63"/>
      <c r="J478" s="131"/>
      <c r="K478" s="63"/>
    </row>
    <row r="479" spans="2:11" x14ac:dyDescent="0.4">
      <c r="B479" s="140" t="s">
        <v>1203</v>
      </c>
      <c r="C479" s="29"/>
      <c r="D479" s="131"/>
      <c r="E479" s="141"/>
      <c r="F479" s="133"/>
      <c r="G479" s="141"/>
      <c r="H479" s="139"/>
      <c r="I479" s="63"/>
      <c r="J479" s="131"/>
      <c r="K479" s="63"/>
    </row>
    <row r="480" spans="2:11" x14ac:dyDescent="0.4">
      <c r="B480" s="140" t="s">
        <v>1204</v>
      </c>
      <c r="C480" s="29"/>
      <c r="D480" s="131"/>
      <c r="E480" s="141"/>
      <c r="F480" s="133"/>
      <c r="G480" s="141"/>
      <c r="H480" s="139"/>
      <c r="I480" s="63"/>
      <c r="J480" s="131"/>
      <c r="K480" s="63"/>
    </row>
    <row r="481" spans="2:11" x14ac:dyDescent="0.4">
      <c r="B481" s="140" t="s">
        <v>1205</v>
      </c>
      <c r="C481" s="29"/>
      <c r="D481" s="131"/>
      <c r="E481" s="141"/>
      <c r="F481" s="133"/>
      <c r="G481" s="141"/>
      <c r="H481" s="139"/>
      <c r="I481" s="63"/>
      <c r="J481" s="131"/>
      <c r="K481" s="63"/>
    </row>
    <row r="482" spans="2:11" x14ac:dyDescent="0.4">
      <c r="B482" s="140" t="s">
        <v>1206</v>
      </c>
      <c r="C482" s="29"/>
      <c r="D482" s="131"/>
      <c r="E482" s="141"/>
      <c r="F482" s="133"/>
      <c r="G482" s="141"/>
      <c r="H482" s="139"/>
      <c r="I482" s="63"/>
      <c r="J482" s="131"/>
      <c r="K482" s="63"/>
    </row>
    <row r="483" spans="2:11" x14ac:dyDescent="0.4">
      <c r="B483" s="140" t="s">
        <v>1207</v>
      </c>
      <c r="C483" s="29"/>
      <c r="D483" s="131"/>
      <c r="E483" s="141"/>
      <c r="F483" s="133"/>
      <c r="G483" s="141"/>
      <c r="H483" s="139"/>
      <c r="I483" s="63"/>
      <c r="J483" s="131"/>
      <c r="K483" s="63"/>
    </row>
    <row r="484" spans="2:11" x14ac:dyDescent="0.4">
      <c r="B484" s="140" t="s">
        <v>1208</v>
      </c>
      <c r="C484" s="29"/>
      <c r="D484" s="131"/>
      <c r="E484" s="141"/>
      <c r="F484" s="133"/>
      <c r="G484" s="141"/>
      <c r="H484" s="139"/>
      <c r="I484" s="63"/>
      <c r="J484" s="131"/>
      <c r="K484" s="63"/>
    </row>
    <row r="485" spans="2:11" x14ac:dyDescent="0.4">
      <c r="B485" s="140" t="s">
        <v>1209</v>
      </c>
      <c r="C485" s="29"/>
      <c r="D485" s="131"/>
      <c r="E485" s="141"/>
      <c r="F485" s="133"/>
      <c r="G485" s="141"/>
      <c r="H485" s="139"/>
      <c r="I485" s="63"/>
      <c r="J485" s="131"/>
      <c r="K485" s="63"/>
    </row>
    <row r="486" spans="2:11" x14ac:dyDescent="0.4">
      <c r="B486" s="140" t="s">
        <v>1210</v>
      </c>
      <c r="C486" s="29"/>
      <c r="D486" s="131"/>
      <c r="E486" s="141"/>
      <c r="F486" s="133"/>
      <c r="G486" s="141"/>
      <c r="H486" s="139"/>
      <c r="I486" s="63"/>
      <c r="J486" s="131"/>
      <c r="K486" s="63"/>
    </row>
    <row r="487" spans="2:11" x14ac:dyDescent="0.4">
      <c r="B487" s="140" t="s">
        <v>1211</v>
      </c>
      <c r="C487" s="29"/>
      <c r="D487" s="131"/>
      <c r="E487" s="141"/>
      <c r="F487" s="133"/>
      <c r="G487" s="141"/>
      <c r="H487" s="139"/>
      <c r="I487" s="63"/>
      <c r="J487" s="131"/>
      <c r="K487" s="63"/>
    </row>
    <row r="488" spans="2:11" x14ac:dyDescent="0.4">
      <c r="B488" s="140" t="s">
        <v>1212</v>
      </c>
      <c r="C488" s="29"/>
      <c r="D488" s="131"/>
      <c r="E488" s="141"/>
      <c r="F488" s="133"/>
      <c r="G488" s="141"/>
      <c r="H488" s="139"/>
      <c r="I488" s="63"/>
      <c r="J488" s="131"/>
      <c r="K488" s="63"/>
    </row>
    <row r="489" spans="2:11" x14ac:dyDescent="0.4">
      <c r="B489" s="140" t="s">
        <v>1213</v>
      </c>
      <c r="C489" s="29"/>
      <c r="D489" s="131"/>
      <c r="E489" s="141"/>
      <c r="F489" s="133"/>
      <c r="G489" s="141"/>
      <c r="H489" s="139"/>
      <c r="I489" s="63"/>
      <c r="J489" s="131"/>
      <c r="K489" s="63"/>
    </row>
    <row r="490" spans="2:11" x14ac:dyDescent="0.4">
      <c r="B490" s="140" t="s">
        <v>1214</v>
      </c>
      <c r="C490" s="29"/>
      <c r="D490" s="131"/>
      <c r="E490" s="141"/>
      <c r="F490" s="133"/>
      <c r="G490" s="141"/>
      <c r="H490" s="139"/>
      <c r="I490" s="63"/>
      <c r="J490" s="131"/>
      <c r="K490" s="63"/>
    </row>
    <row r="491" spans="2:11" x14ac:dyDescent="0.4">
      <c r="B491" s="140" t="s">
        <v>1215</v>
      </c>
      <c r="C491" s="29"/>
      <c r="D491" s="131"/>
      <c r="E491" s="141"/>
      <c r="F491" s="133"/>
      <c r="G491" s="141"/>
      <c r="H491" s="139"/>
      <c r="I491" s="63"/>
      <c r="J491" s="131"/>
      <c r="K491" s="63"/>
    </row>
    <row r="492" spans="2:11" x14ac:dyDescent="0.4">
      <c r="B492" s="140" t="s">
        <v>1216</v>
      </c>
      <c r="C492" s="29"/>
      <c r="D492" s="131"/>
      <c r="E492" s="141"/>
      <c r="F492" s="133"/>
      <c r="G492" s="141"/>
      <c r="H492" s="139"/>
      <c r="I492" s="63"/>
      <c r="J492" s="131"/>
      <c r="K492" s="63"/>
    </row>
    <row r="493" spans="2:11" x14ac:dyDescent="0.4">
      <c r="B493" s="140" t="s">
        <v>1217</v>
      </c>
      <c r="C493" s="29"/>
      <c r="D493" s="131"/>
      <c r="E493" s="141"/>
      <c r="F493" s="133"/>
      <c r="G493" s="141"/>
      <c r="H493" s="139"/>
      <c r="I493" s="63"/>
      <c r="J493" s="131"/>
      <c r="K493" s="63"/>
    </row>
    <row r="494" spans="2:11" x14ac:dyDescent="0.4">
      <c r="B494" s="140" t="s">
        <v>1218</v>
      </c>
      <c r="C494" s="29"/>
      <c r="D494" s="131"/>
      <c r="E494" s="141"/>
      <c r="F494" s="133"/>
      <c r="G494" s="141"/>
      <c r="H494" s="139"/>
      <c r="I494" s="63"/>
      <c r="J494" s="131"/>
      <c r="K494" s="63"/>
    </row>
    <row r="495" spans="2:11" x14ac:dyDescent="0.4">
      <c r="B495" s="140" t="s">
        <v>1219</v>
      </c>
      <c r="C495" s="29"/>
      <c r="D495" s="131"/>
      <c r="E495" s="141"/>
      <c r="F495" s="133"/>
      <c r="G495" s="141"/>
      <c r="H495" s="139"/>
      <c r="I495" s="63"/>
      <c r="J495" s="131"/>
      <c r="K495" s="63"/>
    </row>
    <row r="496" spans="2:11" x14ac:dyDescent="0.4">
      <c r="B496" s="140" t="s">
        <v>1220</v>
      </c>
      <c r="C496" s="29"/>
      <c r="D496" s="131"/>
      <c r="E496" s="141"/>
      <c r="F496" s="133"/>
      <c r="G496" s="141"/>
      <c r="H496" s="139"/>
      <c r="I496" s="63"/>
      <c r="J496" s="131"/>
      <c r="K496" s="63"/>
    </row>
    <row r="497" spans="2:11" x14ac:dyDescent="0.4">
      <c r="B497" s="140" t="s">
        <v>1221</v>
      </c>
      <c r="C497" s="29"/>
      <c r="D497" s="131"/>
      <c r="E497" s="141"/>
      <c r="F497" s="133"/>
      <c r="G497" s="141"/>
      <c r="H497" s="139"/>
      <c r="I497" s="63"/>
      <c r="J497" s="131"/>
      <c r="K497" s="63"/>
    </row>
    <row r="498" spans="2:11" x14ac:dyDescent="0.4">
      <c r="B498" s="140" t="s">
        <v>1222</v>
      </c>
      <c r="C498" s="29"/>
      <c r="D498" s="131"/>
      <c r="E498" s="141"/>
      <c r="F498" s="133"/>
      <c r="G498" s="141"/>
      <c r="H498" s="139"/>
      <c r="I498" s="63"/>
      <c r="J498" s="131"/>
      <c r="K498" s="63"/>
    </row>
    <row r="499" spans="2:11" x14ac:dyDescent="0.4">
      <c r="B499" s="140" t="s">
        <v>1223</v>
      </c>
      <c r="C499" s="29"/>
      <c r="D499" s="131"/>
      <c r="E499" s="141"/>
      <c r="F499" s="133"/>
      <c r="G499" s="141"/>
      <c r="H499" s="139"/>
      <c r="I499" s="63"/>
      <c r="J499" s="131"/>
      <c r="K499" s="63"/>
    </row>
    <row r="500" spans="2:11" x14ac:dyDescent="0.4">
      <c r="B500" s="140" t="s">
        <v>1224</v>
      </c>
      <c r="C500" s="29"/>
      <c r="D500" s="131"/>
      <c r="E500" s="141"/>
      <c r="F500" s="133"/>
      <c r="G500" s="141"/>
      <c r="H500" s="139"/>
      <c r="I500" s="63"/>
      <c r="J500" s="131"/>
      <c r="K500" s="63"/>
    </row>
    <row r="501" spans="2:11" x14ac:dyDescent="0.4">
      <c r="B501" s="140" t="s">
        <v>1225</v>
      </c>
      <c r="C501" s="29"/>
      <c r="D501" s="131"/>
      <c r="E501" s="141"/>
      <c r="F501" s="133"/>
      <c r="G501" s="141"/>
      <c r="H501" s="139"/>
      <c r="I501" s="63"/>
      <c r="J501" s="131"/>
      <c r="K501" s="63"/>
    </row>
    <row r="502" spans="2:11" x14ac:dyDescent="0.4">
      <c r="B502" s="140" t="s">
        <v>1226</v>
      </c>
      <c r="C502" s="29"/>
      <c r="D502" s="131"/>
      <c r="E502" s="141"/>
      <c r="F502" s="133"/>
      <c r="G502" s="141"/>
      <c r="H502" s="139"/>
      <c r="I502" s="63"/>
      <c r="J502" s="131"/>
      <c r="K502" s="63"/>
    </row>
    <row r="503" spans="2:11" x14ac:dyDescent="0.4">
      <c r="B503" s="140" t="s">
        <v>1227</v>
      </c>
      <c r="C503" s="29"/>
      <c r="D503" s="131"/>
      <c r="E503" s="141"/>
      <c r="F503" s="133"/>
      <c r="G503" s="141"/>
      <c r="H503" s="139"/>
      <c r="I503" s="63"/>
      <c r="J503" s="131"/>
      <c r="K503" s="63"/>
    </row>
    <row r="504" spans="2:11" x14ac:dyDescent="0.4">
      <c r="B504" s="140" t="s">
        <v>1228</v>
      </c>
      <c r="C504" s="29"/>
      <c r="D504" s="131"/>
      <c r="E504" s="141"/>
      <c r="F504" s="133"/>
      <c r="G504" s="141"/>
      <c r="H504" s="139"/>
      <c r="I504" s="63"/>
      <c r="J504" s="131"/>
      <c r="K504" s="63"/>
    </row>
    <row r="505" spans="2:11" x14ac:dyDescent="0.4">
      <c r="B505" s="140" t="s">
        <v>1229</v>
      </c>
      <c r="C505" s="29"/>
      <c r="D505" s="131"/>
      <c r="E505" s="141"/>
      <c r="F505" s="133"/>
      <c r="G505" s="141"/>
      <c r="H505" s="139"/>
      <c r="I505" s="63"/>
      <c r="J505" s="131"/>
      <c r="K505" s="63"/>
    </row>
    <row r="506" spans="2:11" x14ac:dyDescent="0.4">
      <c r="B506" s="140" t="s">
        <v>1230</v>
      </c>
      <c r="C506" s="29"/>
      <c r="D506" s="131"/>
      <c r="E506" s="141"/>
      <c r="F506" s="133"/>
      <c r="G506" s="141"/>
      <c r="H506" s="139"/>
      <c r="I506" s="63"/>
      <c r="J506" s="131"/>
      <c r="K506" s="63"/>
    </row>
  </sheetData>
  <sheetProtection sheet="1" formatColumns="0" formatRows="0" insertRows="0" insertHyperlinks="0" autoFilter="0"/>
  <autoFilter ref="A6:K6"/>
  <mergeCells count="1">
    <mergeCell ref="B3:J3"/>
  </mergeCells>
  <dataValidations count="6">
    <dataValidation allowBlank="1" showInputMessage="1" showErrorMessage="1" prompt="R - Druckregler_x000a_V - Verdichter_x000a_K - Netzkopplungspunkt_x000a_A - Netzanschlusspunkt_x000a_N - Netzstandort (Dimensionsänderung, ... etc.)" sqref="I5"/>
    <dataValidation type="list" allowBlank="1" showInputMessage="1" showErrorMessage="1" prompt="R - Druckregler_x000a_V - Verdichter_x000a_K - Netzkopplungspunkt_x000a_A - Netzanschlusspunkt_x000a_N - Netzstandort (Dimensionsänderung, ... etc.)" sqref="I7:I104">
      <formula1>"N, R, V, K, A"</formula1>
    </dataValidation>
    <dataValidation allowBlank="1" showInputMessage="1" showErrorMessage="1" prompt="N - Netzstandort (Dimensionsänderung, ... etc.)_x000a_R - Regler_x000a_V - Verdichter_x000a_K - Netzkopplungspunkt_x000a_A - Netzanschlusspunkt" sqref="I6"/>
    <dataValidation allowBlank="1" showInputMessage="1" showErrorMessage="1" prompt="R - Druckregler_x000a_V - Verdichter_x000a_K - Netzkopplungspunkt_x000a_A - Netzanschlusspunkt_x000a_N - Netzstandort (siehe Definition Parameter Nr. (33) - Knotentyp)_x000a_" sqref="H5"/>
    <dataValidation type="textLength" showInputMessage="1" showErrorMessage="1" errorTitle="Fehlerhafte Eingabe" error="Die ID hat mehr als 50 Zeichen." sqref="D7:D506">
      <formula1>0</formula1>
      <formula2>50</formula2>
    </dataValidation>
    <dataValidation type="list" allowBlank="1" showInputMessage="1" showErrorMessage="1" prompt="R - Druckregler_x000a_V - Verdichter_x000a_K - Netzkopplungspunkt_x000a_A - Netzanschlusspunkt_x000a_N - Netzstandort (siehe Erläuterung Parameter Nr. (34) - Knotentyp)" sqref="H7:H506">
      <formula1>"N, R, V, K, A"</formula1>
    </dataValidation>
  </dataValidations>
  <pageMargins left="0.70866141732283472" right="0.70866141732283472" top="0.78740157480314965" bottom="0.78740157480314965" header="0.31496062992125984" footer="0.31496062992125984"/>
  <pageSetup paperSize="9" scale="69" orientation="portrait"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count="3">
        <x14:dataValidation type="list" showInputMessage="1" showErrorMessage="1" errorTitle="Standort-ID ist nicht vorhanden" error="Sie haben eine Standort-ID eingegeben, die nicht auf dem Tabellenblatt &quot;III Standorte&quot; vermerkt ist._x000a__x000a_Bitte kontrollieren Sie Ihre Eingabe oder tragen Sie die Standort-ID auf dem Tabellenblatt &quot;III Standorte&quot; nach.">
          <x14:formula1>
            <xm:f>'II Standorte'!$D$9:$D$1048576</xm:f>
          </x14:formula1>
          <xm:sqref>G7</xm:sqref>
        </x14:dataValidation>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14:formula1>
            <xm:f>'II Standorte'!$D$9:$D$1048576</xm:f>
          </x14:formula1>
          <xm:sqref>F7:F506</xm:sqref>
        </x14:dataValidation>
        <x14:dataValidation type="list" showInputMessage="1" showErrorMessage="1">
          <x14:formula1>
            <xm:f>Liste!$C$2:$C$4</xm:f>
          </x14:formula1>
          <xm:sqref>J7:J506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rgb="FF417DBE"/>
  </sheetPr>
  <dimension ref="A1:G506"/>
  <sheetViews>
    <sheetView showGridLines="0" zoomScaleNormal="100" zoomScaleSheetLayoutView="100" workbookViewId="0"/>
  </sheetViews>
  <sheetFormatPr baseColWidth="10" defaultColWidth="11" defaultRowHeight="16.8" x14ac:dyDescent="0.4"/>
  <cols>
    <col min="1" max="1" width="1.19921875" style="27" customWidth="1"/>
    <col min="2" max="2" width="7.19921875" style="27" bestFit="1" customWidth="1"/>
    <col min="3" max="3" width="1.19921875" style="27" customWidth="1"/>
    <col min="4" max="4" width="22.59765625" style="60" customWidth="1"/>
    <col min="5" max="5" width="1.19921875" style="29" customWidth="1"/>
    <col min="6" max="6" width="22.59765625" style="60" customWidth="1"/>
    <col min="7" max="7" width="1.19921875" style="29" customWidth="1"/>
    <col min="8" max="16384" width="11" style="27"/>
  </cols>
  <sheetData>
    <row r="1" spans="1:7" s="42" customFormat="1" ht="25.2" x14ac:dyDescent="0.55000000000000004">
      <c r="A1" s="41"/>
      <c r="B1" s="38" t="s">
        <v>1232</v>
      </c>
      <c r="C1" s="39"/>
      <c r="D1" s="144" t="s">
        <v>3725</v>
      </c>
      <c r="E1" s="20"/>
      <c r="F1" s="20"/>
      <c r="G1" s="20"/>
    </row>
    <row r="2" spans="1:7" s="42" customFormat="1" x14ac:dyDescent="0.4"/>
    <row r="3" spans="1:7" s="42" customFormat="1" ht="144" customHeight="1" x14ac:dyDescent="0.4">
      <c r="B3" s="290" t="s">
        <v>4257</v>
      </c>
      <c r="C3" s="290"/>
      <c r="D3" s="290"/>
      <c r="E3" s="290"/>
      <c r="F3" s="290"/>
      <c r="G3" s="290"/>
    </row>
    <row r="4" spans="1:7" s="42" customFormat="1" x14ac:dyDescent="0.4"/>
    <row r="5" spans="1:7" s="42" customFormat="1" ht="67.2" x14ac:dyDescent="0.4">
      <c r="B5" s="152" t="s">
        <v>1</v>
      </c>
      <c r="C5" s="153"/>
      <c r="D5" s="282" t="s">
        <v>1231</v>
      </c>
      <c r="E5" s="283"/>
      <c r="F5" s="148" t="s">
        <v>4245</v>
      </c>
      <c r="G5" s="153"/>
    </row>
    <row r="6" spans="1:7" s="42" customFormat="1" x14ac:dyDescent="0.4">
      <c r="B6" s="173" t="s">
        <v>1232</v>
      </c>
      <c r="D6" s="154"/>
      <c r="F6" s="154"/>
    </row>
    <row r="7" spans="1:7" x14ac:dyDescent="0.4">
      <c r="B7" s="140" t="s">
        <v>101</v>
      </c>
      <c r="C7" s="29"/>
      <c r="D7" s="131"/>
      <c r="E7" s="141"/>
      <c r="F7" s="133"/>
      <c r="G7" s="69"/>
    </row>
    <row r="8" spans="1:7" x14ac:dyDescent="0.4">
      <c r="B8" s="140" t="s">
        <v>102</v>
      </c>
      <c r="C8" s="29"/>
      <c r="D8" s="131"/>
      <c r="E8" s="141"/>
      <c r="F8" s="133"/>
      <c r="G8" s="69"/>
    </row>
    <row r="9" spans="1:7" x14ac:dyDescent="0.4">
      <c r="B9" s="140" t="s">
        <v>103</v>
      </c>
      <c r="C9" s="29"/>
      <c r="D9" s="131"/>
      <c r="E9" s="141"/>
      <c r="F9" s="133"/>
      <c r="G9" s="69"/>
    </row>
    <row r="10" spans="1:7" x14ac:dyDescent="0.4">
      <c r="B10" s="140" t="s">
        <v>1233</v>
      </c>
      <c r="C10" s="29"/>
      <c r="D10" s="131"/>
      <c r="E10" s="141"/>
      <c r="F10" s="133"/>
      <c r="G10" s="69"/>
    </row>
    <row r="11" spans="1:7" x14ac:dyDescent="0.4">
      <c r="B11" s="140" t="s">
        <v>1234</v>
      </c>
      <c r="C11" s="29"/>
      <c r="D11" s="131"/>
      <c r="E11" s="141"/>
      <c r="F11" s="133"/>
      <c r="G11" s="69"/>
    </row>
    <row r="12" spans="1:7" x14ac:dyDescent="0.4">
      <c r="B12" s="140" t="s">
        <v>1235</v>
      </c>
      <c r="C12" s="29"/>
      <c r="D12" s="131"/>
      <c r="E12" s="141"/>
      <c r="F12" s="133"/>
      <c r="G12" s="69"/>
    </row>
    <row r="13" spans="1:7" x14ac:dyDescent="0.4">
      <c r="B13" s="140" t="s">
        <v>1236</v>
      </c>
      <c r="C13" s="29"/>
      <c r="D13" s="131"/>
      <c r="E13" s="141"/>
      <c r="F13" s="133"/>
      <c r="G13" s="69"/>
    </row>
    <row r="14" spans="1:7" x14ac:dyDescent="0.4">
      <c r="B14" s="140" t="s">
        <v>1237</v>
      </c>
      <c r="C14" s="29"/>
      <c r="D14" s="131"/>
      <c r="E14" s="141"/>
      <c r="F14" s="133"/>
      <c r="G14" s="69"/>
    </row>
    <row r="15" spans="1:7" x14ac:dyDescent="0.4">
      <c r="B15" s="140" t="s">
        <v>1238</v>
      </c>
      <c r="C15" s="29"/>
      <c r="D15" s="131"/>
      <c r="E15" s="141"/>
      <c r="F15" s="133"/>
      <c r="G15" s="69"/>
    </row>
    <row r="16" spans="1:7" x14ac:dyDescent="0.4">
      <c r="B16" s="140" t="s">
        <v>1239</v>
      </c>
      <c r="C16" s="29"/>
      <c r="D16" s="131"/>
      <c r="E16" s="141"/>
      <c r="F16" s="133"/>
      <c r="G16" s="69"/>
    </row>
    <row r="17" spans="2:7" x14ac:dyDescent="0.4">
      <c r="B17" s="140" t="s">
        <v>1240</v>
      </c>
      <c r="C17" s="29"/>
      <c r="D17" s="131"/>
      <c r="E17" s="141"/>
      <c r="F17" s="133"/>
      <c r="G17" s="69"/>
    </row>
    <row r="18" spans="2:7" x14ac:dyDescent="0.4">
      <c r="B18" s="140" t="s">
        <v>1241</v>
      </c>
      <c r="C18" s="29"/>
      <c r="D18" s="131"/>
      <c r="E18" s="141"/>
      <c r="F18" s="133"/>
      <c r="G18" s="69"/>
    </row>
    <row r="19" spans="2:7" x14ac:dyDescent="0.4">
      <c r="B19" s="140" t="s">
        <v>1242</v>
      </c>
      <c r="C19" s="29"/>
      <c r="D19" s="131"/>
      <c r="E19" s="141"/>
      <c r="F19" s="133"/>
      <c r="G19" s="69"/>
    </row>
    <row r="20" spans="2:7" x14ac:dyDescent="0.4">
      <c r="B20" s="140" t="s">
        <v>1243</v>
      </c>
      <c r="C20" s="29"/>
      <c r="D20" s="131"/>
      <c r="E20" s="141"/>
      <c r="F20" s="133"/>
      <c r="G20" s="69"/>
    </row>
    <row r="21" spans="2:7" x14ac:dyDescent="0.4">
      <c r="B21" s="140" t="s">
        <v>1244</v>
      </c>
      <c r="C21" s="29"/>
      <c r="D21" s="131"/>
      <c r="E21" s="141"/>
      <c r="F21" s="133"/>
      <c r="G21" s="69"/>
    </row>
    <row r="22" spans="2:7" x14ac:dyDescent="0.4">
      <c r="B22" s="140" t="s">
        <v>1245</v>
      </c>
      <c r="C22" s="29"/>
      <c r="D22" s="131"/>
      <c r="E22" s="141"/>
      <c r="F22" s="133"/>
      <c r="G22" s="69"/>
    </row>
    <row r="23" spans="2:7" x14ac:dyDescent="0.4">
      <c r="B23" s="140" t="s">
        <v>1246</v>
      </c>
      <c r="C23" s="29"/>
      <c r="D23" s="131"/>
      <c r="E23" s="141"/>
      <c r="F23" s="133"/>
      <c r="G23" s="69"/>
    </row>
    <row r="24" spans="2:7" x14ac:dyDescent="0.4">
      <c r="B24" s="140" t="s">
        <v>1247</v>
      </c>
      <c r="C24" s="29"/>
      <c r="D24" s="131"/>
      <c r="E24" s="141"/>
      <c r="F24" s="133"/>
      <c r="G24" s="69"/>
    </row>
    <row r="25" spans="2:7" x14ac:dyDescent="0.4">
      <c r="B25" s="140" t="s">
        <v>1248</v>
      </c>
      <c r="C25" s="29"/>
      <c r="D25" s="131"/>
      <c r="E25" s="141"/>
      <c r="F25" s="133"/>
      <c r="G25" s="69"/>
    </row>
    <row r="26" spans="2:7" x14ac:dyDescent="0.4">
      <c r="B26" s="140" t="s">
        <v>1249</v>
      </c>
      <c r="C26" s="29"/>
      <c r="D26" s="131"/>
      <c r="E26" s="141"/>
      <c r="F26" s="133"/>
      <c r="G26" s="69"/>
    </row>
    <row r="27" spans="2:7" x14ac:dyDescent="0.4">
      <c r="B27" s="140" t="s">
        <v>1250</v>
      </c>
      <c r="C27" s="29"/>
      <c r="D27" s="131"/>
      <c r="E27" s="141"/>
      <c r="F27" s="133"/>
      <c r="G27" s="69"/>
    </row>
    <row r="28" spans="2:7" x14ac:dyDescent="0.4">
      <c r="B28" s="140" t="s">
        <v>1251</v>
      </c>
      <c r="C28" s="29"/>
      <c r="D28" s="131"/>
      <c r="E28" s="141"/>
      <c r="F28" s="133"/>
      <c r="G28" s="69"/>
    </row>
    <row r="29" spans="2:7" x14ac:dyDescent="0.4">
      <c r="B29" s="140" t="s">
        <v>1252</v>
      </c>
      <c r="C29" s="29"/>
      <c r="D29" s="131"/>
      <c r="E29" s="141"/>
      <c r="F29" s="133"/>
      <c r="G29" s="69"/>
    </row>
    <row r="30" spans="2:7" x14ac:dyDescent="0.4">
      <c r="B30" s="140" t="s">
        <v>1253</v>
      </c>
      <c r="C30" s="29"/>
      <c r="D30" s="131"/>
      <c r="E30" s="141"/>
      <c r="F30" s="133"/>
      <c r="G30" s="69"/>
    </row>
    <row r="31" spans="2:7" x14ac:dyDescent="0.4">
      <c r="B31" s="140" t="s">
        <v>1254</v>
      </c>
      <c r="C31" s="29"/>
      <c r="D31" s="131"/>
      <c r="E31" s="141"/>
      <c r="F31" s="133"/>
      <c r="G31" s="69"/>
    </row>
    <row r="32" spans="2:7" x14ac:dyDescent="0.4">
      <c r="B32" s="140" t="s">
        <v>1255</v>
      </c>
      <c r="C32" s="29"/>
      <c r="D32" s="131"/>
      <c r="E32" s="141"/>
      <c r="F32" s="133"/>
      <c r="G32" s="69"/>
    </row>
    <row r="33" spans="2:7" x14ac:dyDescent="0.4">
      <c r="B33" s="140" t="s">
        <v>1256</v>
      </c>
      <c r="C33" s="29"/>
      <c r="D33" s="131"/>
      <c r="E33" s="141"/>
      <c r="F33" s="133"/>
      <c r="G33" s="69"/>
    </row>
    <row r="34" spans="2:7" x14ac:dyDescent="0.4">
      <c r="B34" s="140" t="s">
        <v>1257</v>
      </c>
      <c r="C34" s="29"/>
      <c r="D34" s="131"/>
      <c r="E34" s="141"/>
      <c r="F34" s="133"/>
      <c r="G34" s="69"/>
    </row>
    <row r="35" spans="2:7" x14ac:dyDescent="0.4">
      <c r="B35" s="140" t="s">
        <v>1258</v>
      </c>
      <c r="C35" s="29"/>
      <c r="D35" s="131"/>
      <c r="E35" s="141"/>
      <c r="F35" s="133"/>
      <c r="G35" s="69"/>
    </row>
    <row r="36" spans="2:7" x14ac:dyDescent="0.4">
      <c r="B36" s="140" t="s">
        <v>1259</v>
      </c>
      <c r="C36" s="29"/>
      <c r="D36" s="131"/>
      <c r="E36" s="141"/>
      <c r="F36" s="133"/>
      <c r="G36" s="69"/>
    </row>
    <row r="37" spans="2:7" x14ac:dyDescent="0.4">
      <c r="B37" s="140" t="s">
        <v>1260</v>
      </c>
      <c r="C37" s="29"/>
      <c r="D37" s="131"/>
      <c r="E37" s="141"/>
      <c r="F37" s="133"/>
      <c r="G37" s="69"/>
    </row>
    <row r="38" spans="2:7" x14ac:dyDescent="0.4">
      <c r="B38" s="140" t="s">
        <v>1261</v>
      </c>
      <c r="C38" s="29"/>
      <c r="D38" s="131"/>
      <c r="E38" s="141"/>
      <c r="F38" s="133"/>
      <c r="G38" s="69"/>
    </row>
    <row r="39" spans="2:7" x14ac:dyDescent="0.4">
      <c r="B39" s="140" t="s">
        <v>1262</v>
      </c>
      <c r="C39" s="29"/>
      <c r="D39" s="131"/>
      <c r="E39" s="141"/>
      <c r="F39" s="133"/>
      <c r="G39" s="69"/>
    </row>
    <row r="40" spans="2:7" x14ac:dyDescent="0.4">
      <c r="B40" s="140" t="s">
        <v>1263</v>
      </c>
      <c r="C40" s="29"/>
      <c r="D40" s="131"/>
      <c r="E40" s="141"/>
      <c r="F40" s="133"/>
      <c r="G40" s="69"/>
    </row>
    <row r="41" spans="2:7" x14ac:dyDescent="0.4">
      <c r="B41" s="140" t="s">
        <v>1264</v>
      </c>
      <c r="C41" s="29"/>
      <c r="D41" s="131"/>
      <c r="E41" s="141"/>
      <c r="F41" s="133"/>
      <c r="G41" s="69"/>
    </row>
    <row r="42" spans="2:7" x14ac:dyDescent="0.4">
      <c r="B42" s="140" t="s">
        <v>1265</v>
      </c>
      <c r="C42" s="29"/>
      <c r="D42" s="131"/>
      <c r="E42" s="141"/>
      <c r="F42" s="133"/>
      <c r="G42" s="69"/>
    </row>
    <row r="43" spans="2:7" x14ac:dyDescent="0.4">
      <c r="B43" s="140" t="s">
        <v>1266</v>
      </c>
      <c r="C43" s="29"/>
      <c r="D43" s="131"/>
      <c r="E43" s="141"/>
      <c r="F43" s="133"/>
      <c r="G43" s="69"/>
    </row>
    <row r="44" spans="2:7" x14ac:dyDescent="0.4">
      <c r="B44" s="140" t="s">
        <v>1267</v>
      </c>
      <c r="C44" s="29"/>
      <c r="D44" s="131"/>
      <c r="E44" s="141"/>
      <c r="F44" s="133"/>
      <c r="G44" s="69"/>
    </row>
    <row r="45" spans="2:7" x14ac:dyDescent="0.4">
      <c r="B45" s="140" t="s">
        <v>1268</v>
      </c>
      <c r="C45" s="29"/>
      <c r="D45" s="131"/>
      <c r="E45" s="141"/>
      <c r="F45" s="133"/>
      <c r="G45" s="69"/>
    </row>
    <row r="46" spans="2:7" x14ac:dyDescent="0.4">
      <c r="B46" s="140" t="s">
        <v>1269</v>
      </c>
      <c r="C46" s="29"/>
      <c r="D46" s="131"/>
      <c r="E46" s="141"/>
      <c r="F46" s="133"/>
      <c r="G46" s="69"/>
    </row>
    <row r="47" spans="2:7" x14ac:dyDescent="0.4">
      <c r="B47" s="140" t="s">
        <v>1270</v>
      </c>
      <c r="C47" s="29"/>
      <c r="D47" s="131"/>
      <c r="E47" s="141"/>
      <c r="F47" s="133"/>
      <c r="G47" s="69"/>
    </row>
    <row r="48" spans="2:7" x14ac:dyDescent="0.4">
      <c r="B48" s="140" t="s">
        <v>1271</v>
      </c>
      <c r="C48" s="29"/>
      <c r="D48" s="131"/>
      <c r="E48" s="141"/>
      <c r="F48" s="133"/>
      <c r="G48" s="69"/>
    </row>
    <row r="49" spans="2:7" x14ac:dyDescent="0.4">
      <c r="B49" s="140" t="s">
        <v>1272</v>
      </c>
      <c r="C49" s="29"/>
      <c r="D49" s="131"/>
      <c r="E49" s="141"/>
      <c r="F49" s="133"/>
      <c r="G49" s="69"/>
    </row>
    <row r="50" spans="2:7" x14ac:dyDescent="0.4">
      <c r="B50" s="140" t="s">
        <v>1273</v>
      </c>
      <c r="C50" s="29"/>
      <c r="D50" s="131"/>
      <c r="E50" s="141"/>
      <c r="F50" s="133"/>
      <c r="G50" s="69"/>
    </row>
    <row r="51" spans="2:7" x14ac:dyDescent="0.4">
      <c r="B51" s="140" t="s">
        <v>1274</v>
      </c>
      <c r="C51" s="29"/>
      <c r="D51" s="131"/>
      <c r="E51" s="141"/>
      <c r="F51" s="133"/>
      <c r="G51" s="69"/>
    </row>
    <row r="52" spans="2:7" x14ac:dyDescent="0.4">
      <c r="B52" s="140" t="s">
        <v>1275</v>
      </c>
      <c r="C52" s="29"/>
      <c r="D52" s="131"/>
      <c r="E52" s="141"/>
      <c r="F52" s="133"/>
      <c r="G52" s="69"/>
    </row>
    <row r="53" spans="2:7" x14ac:dyDescent="0.4">
      <c r="B53" s="140" t="s">
        <v>1276</v>
      </c>
      <c r="C53" s="29"/>
      <c r="D53" s="131"/>
      <c r="E53" s="141"/>
      <c r="F53" s="133"/>
      <c r="G53" s="69"/>
    </row>
    <row r="54" spans="2:7" x14ac:dyDescent="0.4">
      <c r="B54" s="140" t="s">
        <v>1277</v>
      </c>
      <c r="C54" s="29"/>
      <c r="D54" s="131"/>
      <c r="E54" s="141"/>
      <c r="F54" s="133"/>
      <c r="G54" s="69"/>
    </row>
    <row r="55" spans="2:7" x14ac:dyDescent="0.4">
      <c r="B55" s="140" t="s">
        <v>1278</v>
      </c>
      <c r="C55" s="29"/>
      <c r="D55" s="131"/>
      <c r="E55" s="141"/>
      <c r="F55" s="133"/>
      <c r="G55" s="69"/>
    </row>
    <row r="56" spans="2:7" x14ac:dyDescent="0.4">
      <c r="B56" s="140" t="s">
        <v>1279</v>
      </c>
      <c r="C56" s="29"/>
      <c r="D56" s="131"/>
      <c r="E56" s="141"/>
      <c r="F56" s="133"/>
      <c r="G56" s="69"/>
    </row>
    <row r="57" spans="2:7" x14ac:dyDescent="0.4">
      <c r="B57" s="140" t="s">
        <v>1280</v>
      </c>
      <c r="C57" s="29"/>
      <c r="D57" s="131"/>
      <c r="E57" s="141"/>
      <c r="F57" s="133"/>
      <c r="G57" s="69"/>
    </row>
    <row r="58" spans="2:7" x14ac:dyDescent="0.4">
      <c r="B58" s="140" t="s">
        <v>1281</v>
      </c>
      <c r="C58" s="29"/>
      <c r="D58" s="131"/>
      <c r="E58" s="141"/>
      <c r="F58" s="133"/>
      <c r="G58" s="69"/>
    </row>
    <row r="59" spans="2:7" x14ac:dyDescent="0.4">
      <c r="B59" s="140" t="s">
        <v>1282</v>
      </c>
      <c r="C59" s="29"/>
      <c r="D59" s="131"/>
      <c r="E59" s="141"/>
      <c r="F59" s="133"/>
      <c r="G59" s="69"/>
    </row>
    <row r="60" spans="2:7" x14ac:dyDescent="0.4">
      <c r="B60" s="140" t="s">
        <v>1283</v>
      </c>
      <c r="C60" s="29"/>
      <c r="D60" s="131"/>
      <c r="E60" s="141"/>
      <c r="F60" s="133"/>
      <c r="G60" s="69"/>
    </row>
    <row r="61" spans="2:7" x14ac:dyDescent="0.4">
      <c r="B61" s="140" t="s">
        <v>1284</v>
      </c>
      <c r="C61" s="29"/>
      <c r="D61" s="131"/>
      <c r="E61" s="141"/>
      <c r="F61" s="133"/>
      <c r="G61" s="69"/>
    </row>
    <row r="62" spans="2:7" x14ac:dyDescent="0.4">
      <c r="B62" s="140" t="s">
        <v>1285</v>
      </c>
      <c r="C62" s="29"/>
      <c r="D62" s="131"/>
      <c r="E62" s="141"/>
      <c r="F62" s="133"/>
      <c r="G62" s="69"/>
    </row>
    <row r="63" spans="2:7" x14ac:dyDescent="0.4">
      <c r="B63" s="140" t="s">
        <v>1286</v>
      </c>
      <c r="C63" s="29"/>
      <c r="D63" s="131"/>
      <c r="E63" s="141"/>
      <c r="F63" s="133"/>
      <c r="G63" s="69"/>
    </row>
    <row r="64" spans="2:7" x14ac:dyDescent="0.4">
      <c r="B64" s="140" t="s">
        <v>1287</v>
      </c>
      <c r="C64" s="29"/>
      <c r="D64" s="131"/>
      <c r="E64" s="141"/>
      <c r="F64" s="133"/>
      <c r="G64" s="69"/>
    </row>
    <row r="65" spans="2:7" x14ac:dyDescent="0.4">
      <c r="B65" s="140" t="s">
        <v>1288</v>
      </c>
      <c r="C65" s="29"/>
      <c r="D65" s="131"/>
      <c r="E65" s="141"/>
      <c r="F65" s="133"/>
      <c r="G65" s="69"/>
    </row>
    <row r="66" spans="2:7" x14ac:dyDescent="0.4">
      <c r="B66" s="140" t="s">
        <v>1289</v>
      </c>
      <c r="C66" s="29"/>
      <c r="D66" s="131"/>
      <c r="E66" s="141"/>
      <c r="F66" s="133"/>
      <c r="G66" s="69"/>
    </row>
    <row r="67" spans="2:7" x14ac:dyDescent="0.4">
      <c r="B67" s="140" t="s">
        <v>1290</v>
      </c>
      <c r="C67" s="29"/>
      <c r="D67" s="131"/>
      <c r="E67" s="141"/>
      <c r="F67" s="133"/>
      <c r="G67" s="69"/>
    </row>
    <row r="68" spans="2:7" x14ac:dyDescent="0.4">
      <c r="B68" s="140" t="s">
        <v>1291</v>
      </c>
      <c r="C68" s="29"/>
      <c r="D68" s="131"/>
      <c r="E68" s="141"/>
      <c r="F68" s="133"/>
      <c r="G68" s="69"/>
    </row>
    <row r="69" spans="2:7" x14ac:dyDescent="0.4">
      <c r="B69" s="140" t="s">
        <v>1292</v>
      </c>
      <c r="C69" s="29"/>
      <c r="D69" s="131"/>
      <c r="E69" s="141"/>
      <c r="F69" s="133"/>
      <c r="G69" s="69"/>
    </row>
    <row r="70" spans="2:7" x14ac:dyDescent="0.4">
      <c r="B70" s="140" t="s">
        <v>1293</v>
      </c>
      <c r="C70" s="29"/>
      <c r="D70" s="131"/>
      <c r="E70" s="141"/>
      <c r="F70" s="133"/>
      <c r="G70" s="69"/>
    </row>
    <row r="71" spans="2:7" x14ac:dyDescent="0.4">
      <c r="B71" s="140" t="s">
        <v>1294</v>
      </c>
      <c r="C71" s="29"/>
      <c r="D71" s="131"/>
      <c r="E71" s="141"/>
      <c r="F71" s="133"/>
      <c r="G71" s="69"/>
    </row>
    <row r="72" spans="2:7" x14ac:dyDescent="0.4">
      <c r="B72" s="140" t="s">
        <v>1295</v>
      </c>
      <c r="C72" s="29"/>
      <c r="D72" s="131"/>
      <c r="E72" s="141"/>
      <c r="F72" s="133"/>
      <c r="G72" s="69"/>
    </row>
    <row r="73" spans="2:7" x14ac:dyDescent="0.4">
      <c r="B73" s="140" t="s">
        <v>1296</v>
      </c>
      <c r="C73" s="29"/>
      <c r="D73" s="131"/>
      <c r="E73" s="141"/>
      <c r="F73" s="133"/>
      <c r="G73" s="69"/>
    </row>
    <row r="74" spans="2:7" x14ac:dyDescent="0.4">
      <c r="B74" s="140" t="s">
        <v>1297</v>
      </c>
      <c r="C74" s="29"/>
      <c r="D74" s="131"/>
      <c r="E74" s="141"/>
      <c r="F74" s="133"/>
      <c r="G74" s="69"/>
    </row>
    <row r="75" spans="2:7" x14ac:dyDescent="0.4">
      <c r="B75" s="140" t="s">
        <v>1298</v>
      </c>
      <c r="C75" s="29"/>
      <c r="D75" s="131"/>
      <c r="E75" s="141"/>
      <c r="F75" s="133"/>
      <c r="G75" s="69"/>
    </row>
    <row r="76" spans="2:7" x14ac:dyDescent="0.4">
      <c r="B76" s="140" t="s">
        <v>1299</v>
      </c>
      <c r="C76" s="29"/>
      <c r="D76" s="131"/>
      <c r="E76" s="141"/>
      <c r="F76" s="133"/>
      <c r="G76" s="69"/>
    </row>
    <row r="77" spans="2:7" x14ac:dyDescent="0.4">
      <c r="B77" s="140" t="s">
        <v>1300</v>
      </c>
      <c r="C77" s="29"/>
      <c r="D77" s="131"/>
      <c r="E77" s="141"/>
      <c r="F77" s="133"/>
      <c r="G77" s="69"/>
    </row>
    <row r="78" spans="2:7" x14ac:dyDescent="0.4">
      <c r="B78" s="140" t="s">
        <v>1301</v>
      </c>
      <c r="C78" s="29"/>
      <c r="D78" s="131"/>
      <c r="E78" s="141"/>
      <c r="F78" s="133"/>
      <c r="G78" s="69"/>
    </row>
    <row r="79" spans="2:7" x14ac:dyDescent="0.4">
      <c r="B79" s="140" t="s">
        <v>1302</v>
      </c>
      <c r="C79" s="29"/>
      <c r="D79" s="131"/>
      <c r="E79" s="141"/>
      <c r="F79" s="133"/>
      <c r="G79" s="69"/>
    </row>
    <row r="80" spans="2:7" x14ac:dyDescent="0.4">
      <c r="B80" s="140" t="s">
        <v>1303</v>
      </c>
      <c r="C80" s="29"/>
      <c r="D80" s="131"/>
      <c r="E80" s="141"/>
      <c r="F80" s="133"/>
      <c r="G80" s="69"/>
    </row>
    <row r="81" spans="2:7" x14ac:dyDescent="0.4">
      <c r="B81" s="140" t="s">
        <v>1304</v>
      </c>
      <c r="C81" s="29"/>
      <c r="D81" s="131"/>
      <c r="E81" s="141"/>
      <c r="F81" s="133"/>
      <c r="G81" s="69"/>
    </row>
    <row r="82" spans="2:7" x14ac:dyDescent="0.4">
      <c r="B82" s="140" t="s">
        <v>1305</v>
      </c>
      <c r="C82" s="29"/>
      <c r="D82" s="131"/>
      <c r="E82" s="141"/>
      <c r="F82" s="133"/>
      <c r="G82" s="69"/>
    </row>
    <row r="83" spans="2:7" x14ac:dyDescent="0.4">
      <c r="B83" s="140" t="s">
        <v>1306</v>
      </c>
      <c r="C83" s="29"/>
      <c r="D83" s="131"/>
      <c r="E83" s="141"/>
      <c r="F83" s="133"/>
      <c r="G83" s="69"/>
    </row>
    <row r="84" spans="2:7" x14ac:dyDescent="0.4">
      <c r="B84" s="140" t="s">
        <v>1307</v>
      </c>
      <c r="C84" s="29"/>
      <c r="D84" s="131"/>
      <c r="E84" s="141"/>
      <c r="F84" s="133"/>
      <c r="G84" s="69"/>
    </row>
    <row r="85" spans="2:7" x14ac:dyDescent="0.4">
      <c r="B85" s="140" t="s">
        <v>1308</v>
      </c>
      <c r="C85" s="29"/>
      <c r="D85" s="131"/>
      <c r="E85" s="141"/>
      <c r="F85" s="133"/>
      <c r="G85" s="69"/>
    </row>
    <row r="86" spans="2:7" x14ac:dyDescent="0.4">
      <c r="B86" s="140" t="s">
        <v>1309</v>
      </c>
      <c r="C86" s="29"/>
      <c r="D86" s="131"/>
      <c r="E86" s="141"/>
      <c r="F86" s="133"/>
      <c r="G86" s="69"/>
    </row>
    <row r="87" spans="2:7" x14ac:dyDescent="0.4">
      <c r="B87" s="140" t="s">
        <v>1310</v>
      </c>
      <c r="C87" s="29"/>
      <c r="D87" s="131"/>
      <c r="E87" s="141"/>
      <c r="F87" s="133"/>
      <c r="G87" s="69"/>
    </row>
    <row r="88" spans="2:7" x14ac:dyDescent="0.4">
      <c r="B88" s="140" t="s">
        <v>1311</v>
      </c>
      <c r="C88" s="29"/>
      <c r="D88" s="131"/>
      <c r="E88" s="141"/>
      <c r="F88" s="133"/>
      <c r="G88" s="69"/>
    </row>
    <row r="89" spans="2:7" x14ac:dyDescent="0.4">
      <c r="B89" s="140" t="s">
        <v>1312</v>
      </c>
      <c r="C89" s="29"/>
      <c r="D89" s="131"/>
      <c r="E89" s="141"/>
      <c r="F89" s="133"/>
      <c r="G89" s="69"/>
    </row>
    <row r="90" spans="2:7" x14ac:dyDescent="0.4">
      <c r="B90" s="140" t="s">
        <v>1313</v>
      </c>
      <c r="C90" s="29"/>
      <c r="D90" s="131"/>
      <c r="E90" s="141"/>
      <c r="F90" s="133"/>
      <c r="G90" s="69"/>
    </row>
    <row r="91" spans="2:7" x14ac:dyDescent="0.4">
      <c r="B91" s="140" t="s">
        <v>1314</v>
      </c>
      <c r="C91" s="29"/>
      <c r="D91" s="131"/>
      <c r="E91" s="141"/>
      <c r="F91" s="133"/>
      <c r="G91" s="69"/>
    </row>
    <row r="92" spans="2:7" x14ac:dyDescent="0.4">
      <c r="B92" s="140" t="s">
        <v>1315</v>
      </c>
      <c r="C92" s="29"/>
      <c r="D92" s="131"/>
      <c r="E92" s="141"/>
      <c r="F92" s="133"/>
      <c r="G92" s="69"/>
    </row>
    <row r="93" spans="2:7" x14ac:dyDescent="0.4">
      <c r="B93" s="140" t="s">
        <v>1316</v>
      </c>
      <c r="C93" s="29"/>
      <c r="D93" s="131"/>
      <c r="E93" s="141"/>
      <c r="F93" s="133"/>
      <c r="G93" s="69"/>
    </row>
    <row r="94" spans="2:7" x14ac:dyDescent="0.4">
      <c r="B94" s="140" t="s">
        <v>1317</v>
      </c>
      <c r="C94" s="29"/>
      <c r="D94" s="131"/>
      <c r="E94" s="141"/>
      <c r="F94" s="133"/>
      <c r="G94" s="69"/>
    </row>
    <row r="95" spans="2:7" x14ac:dyDescent="0.4">
      <c r="B95" s="140" t="s">
        <v>1318</v>
      </c>
      <c r="C95" s="29"/>
      <c r="D95" s="131"/>
      <c r="E95" s="141"/>
      <c r="F95" s="133"/>
      <c r="G95" s="69"/>
    </row>
    <row r="96" spans="2:7" x14ac:dyDescent="0.4">
      <c r="B96" s="140" t="s">
        <v>1319</v>
      </c>
      <c r="C96" s="29"/>
      <c r="D96" s="131"/>
      <c r="E96" s="141"/>
      <c r="F96" s="133"/>
      <c r="G96" s="69"/>
    </row>
    <row r="97" spans="2:7" x14ac:dyDescent="0.4">
      <c r="B97" s="140" t="s">
        <v>1320</v>
      </c>
      <c r="C97" s="29"/>
      <c r="D97" s="131"/>
      <c r="E97" s="141"/>
      <c r="F97" s="133"/>
      <c r="G97" s="69"/>
    </row>
    <row r="98" spans="2:7" x14ac:dyDescent="0.4">
      <c r="B98" s="140" t="s">
        <v>1321</v>
      </c>
      <c r="C98" s="29"/>
      <c r="D98" s="131"/>
      <c r="E98" s="141"/>
      <c r="F98" s="133"/>
      <c r="G98" s="69"/>
    </row>
    <row r="99" spans="2:7" x14ac:dyDescent="0.4">
      <c r="B99" s="140" t="s">
        <v>1322</v>
      </c>
      <c r="C99" s="29"/>
      <c r="D99" s="131"/>
      <c r="E99" s="141"/>
      <c r="F99" s="133"/>
      <c r="G99" s="69"/>
    </row>
    <row r="100" spans="2:7" x14ac:dyDescent="0.4">
      <c r="B100" s="140" t="s">
        <v>1323</v>
      </c>
      <c r="C100" s="29"/>
      <c r="D100" s="131"/>
      <c r="E100" s="141"/>
      <c r="F100" s="133"/>
      <c r="G100" s="69"/>
    </row>
    <row r="101" spans="2:7" x14ac:dyDescent="0.4">
      <c r="B101" s="140" t="s">
        <v>1324</v>
      </c>
      <c r="C101" s="29"/>
      <c r="D101" s="131"/>
      <c r="E101" s="141"/>
      <c r="F101" s="133"/>
      <c r="G101" s="69"/>
    </row>
    <row r="102" spans="2:7" x14ac:dyDescent="0.4">
      <c r="B102" s="140" t="s">
        <v>1325</v>
      </c>
      <c r="C102" s="29"/>
      <c r="D102" s="131"/>
      <c r="E102" s="141"/>
      <c r="F102" s="133"/>
      <c r="G102" s="69"/>
    </row>
    <row r="103" spans="2:7" x14ac:dyDescent="0.4">
      <c r="B103" s="140" t="s">
        <v>1326</v>
      </c>
      <c r="C103" s="29"/>
      <c r="D103" s="131"/>
      <c r="E103" s="141"/>
      <c r="F103" s="133"/>
      <c r="G103" s="69"/>
    </row>
    <row r="104" spans="2:7" x14ac:dyDescent="0.4">
      <c r="B104" s="140" t="s">
        <v>1327</v>
      </c>
      <c r="C104" s="29"/>
      <c r="D104" s="131"/>
      <c r="E104" s="141"/>
      <c r="F104" s="133"/>
      <c r="G104" s="69"/>
    </row>
    <row r="105" spans="2:7" x14ac:dyDescent="0.4">
      <c r="B105" s="140" t="s">
        <v>1328</v>
      </c>
      <c r="C105" s="29"/>
      <c r="D105" s="131"/>
      <c r="E105" s="141"/>
      <c r="F105" s="133"/>
      <c r="G105" s="69"/>
    </row>
    <row r="106" spans="2:7" x14ac:dyDescent="0.4">
      <c r="B106" s="140" t="s">
        <v>1329</v>
      </c>
      <c r="C106" s="29"/>
      <c r="D106" s="131"/>
      <c r="E106" s="141"/>
      <c r="F106" s="133"/>
      <c r="G106" s="69"/>
    </row>
    <row r="107" spans="2:7" x14ac:dyDescent="0.4">
      <c r="B107" s="140" t="s">
        <v>1330</v>
      </c>
      <c r="C107" s="29"/>
      <c r="D107" s="131"/>
      <c r="E107" s="141"/>
      <c r="F107" s="133"/>
      <c r="G107" s="69"/>
    </row>
    <row r="108" spans="2:7" x14ac:dyDescent="0.4">
      <c r="B108" s="140" t="s">
        <v>1331</v>
      </c>
      <c r="C108" s="29"/>
      <c r="D108" s="131"/>
      <c r="E108" s="141"/>
      <c r="F108" s="133"/>
      <c r="G108" s="69"/>
    </row>
    <row r="109" spans="2:7" x14ac:dyDescent="0.4">
      <c r="B109" s="140" t="s">
        <v>1332</v>
      </c>
      <c r="C109" s="29"/>
      <c r="D109" s="131"/>
      <c r="E109" s="141"/>
      <c r="F109" s="133"/>
      <c r="G109" s="69"/>
    </row>
    <row r="110" spans="2:7" x14ac:dyDescent="0.4">
      <c r="B110" s="140" t="s">
        <v>1333</v>
      </c>
      <c r="C110" s="29"/>
      <c r="D110" s="131"/>
      <c r="E110" s="141"/>
      <c r="F110" s="133"/>
      <c r="G110" s="69"/>
    </row>
    <row r="111" spans="2:7" x14ac:dyDescent="0.4">
      <c r="B111" s="140" t="s">
        <v>1334</v>
      </c>
      <c r="C111" s="29"/>
      <c r="D111" s="131"/>
      <c r="E111" s="141"/>
      <c r="F111" s="133"/>
      <c r="G111" s="69"/>
    </row>
    <row r="112" spans="2:7" x14ac:dyDescent="0.4">
      <c r="B112" s="140" t="s">
        <v>1335</v>
      </c>
      <c r="C112" s="29"/>
      <c r="D112" s="131"/>
      <c r="E112" s="141"/>
      <c r="F112" s="133"/>
      <c r="G112" s="69"/>
    </row>
    <row r="113" spans="2:7" x14ac:dyDescent="0.4">
      <c r="B113" s="140" t="s">
        <v>1336</v>
      </c>
      <c r="C113" s="29"/>
      <c r="D113" s="131"/>
      <c r="E113" s="141"/>
      <c r="F113" s="133"/>
      <c r="G113" s="69"/>
    </row>
    <row r="114" spans="2:7" x14ac:dyDescent="0.4">
      <c r="B114" s="140" t="s">
        <v>1337</v>
      </c>
      <c r="C114" s="29"/>
      <c r="D114" s="131"/>
      <c r="E114" s="141"/>
      <c r="F114" s="133"/>
      <c r="G114" s="69"/>
    </row>
    <row r="115" spans="2:7" x14ac:dyDescent="0.4">
      <c r="B115" s="140" t="s">
        <v>1338</v>
      </c>
      <c r="C115" s="29"/>
      <c r="D115" s="131"/>
      <c r="E115" s="141"/>
      <c r="F115" s="133"/>
      <c r="G115" s="69"/>
    </row>
    <row r="116" spans="2:7" x14ac:dyDescent="0.4">
      <c r="B116" s="140" t="s">
        <v>1339</v>
      </c>
      <c r="C116" s="29"/>
      <c r="D116" s="131"/>
      <c r="E116" s="141"/>
      <c r="F116" s="133"/>
      <c r="G116" s="69"/>
    </row>
    <row r="117" spans="2:7" x14ac:dyDescent="0.4">
      <c r="B117" s="140" t="s">
        <v>1340</v>
      </c>
      <c r="C117" s="29"/>
      <c r="D117" s="131"/>
      <c r="E117" s="141"/>
      <c r="F117" s="133"/>
      <c r="G117" s="69"/>
    </row>
    <row r="118" spans="2:7" x14ac:dyDescent="0.4">
      <c r="B118" s="140" t="s">
        <v>1341</v>
      </c>
      <c r="C118" s="29"/>
      <c r="D118" s="131"/>
      <c r="E118" s="141"/>
      <c r="F118" s="133"/>
      <c r="G118" s="69"/>
    </row>
    <row r="119" spans="2:7" x14ac:dyDescent="0.4">
      <c r="B119" s="140" t="s">
        <v>1342</v>
      </c>
      <c r="C119" s="29"/>
      <c r="D119" s="131"/>
      <c r="E119" s="141"/>
      <c r="F119" s="133"/>
      <c r="G119" s="69"/>
    </row>
    <row r="120" spans="2:7" x14ac:dyDescent="0.4">
      <c r="B120" s="140" t="s">
        <v>1343</v>
      </c>
      <c r="C120" s="29"/>
      <c r="D120" s="131"/>
      <c r="E120" s="141"/>
      <c r="F120" s="133"/>
      <c r="G120" s="69"/>
    </row>
    <row r="121" spans="2:7" x14ac:dyDescent="0.4">
      <c r="B121" s="140" t="s">
        <v>1344</v>
      </c>
      <c r="C121" s="29"/>
      <c r="D121" s="131"/>
      <c r="E121" s="141"/>
      <c r="F121" s="133"/>
      <c r="G121" s="69"/>
    </row>
    <row r="122" spans="2:7" x14ac:dyDescent="0.4">
      <c r="B122" s="140" t="s">
        <v>1345</v>
      </c>
      <c r="C122" s="29"/>
      <c r="D122" s="131"/>
      <c r="E122" s="141"/>
      <c r="F122" s="133"/>
      <c r="G122" s="69"/>
    </row>
    <row r="123" spans="2:7" x14ac:dyDescent="0.4">
      <c r="B123" s="140" t="s">
        <v>1346</v>
      </c>
      <c r="C123" s="29"/>
      <c r="D123" s="131"/>
      <c r="E123" s="141"/>
      <c r="F123" s="133"/>
      <c r="G123" s="69"/>
    </row>
    <row r="124" spans="2:7" x14ac:dyDescent="0.4">
      <c r="B124" s="140" t="s">
        <v>1347</v>
      </c>
      <c r="C124" s="29"/>
      <c r="D124" s="131"/>
      <c r="E124" s="141"/>
      <c r="F124" s="133"/>
      <c r="G124" s="69"/>
    </row>
    <row r="125" spans="2:7" x14ac:dyDescent="0.4">
      <c r="B125" s="140" t="s">
        <v>1348</v>
      </c>
      <c r="C125" s="29"/>
      <c r="D125" s="131"/>
      <c r="E125" s="141"/>
      <c r="F125" s="133"/>
      <c r="G125" s="69"/>
    </row>
    <row r="126" spans="2:7" x14ac:dyDescent="0.4">
      <c r="B126" s="140" t="s">
        <v>1349</v>
      </c>
      <c r="C126" s="29"/>
      <c r="D126" s="131"/>
      <c r="E126" s="141"/>
      <c r="F126" s="133"/>
      <c r="G126" s="69"/>
    </row>
    <row r="127" spans="2:7" x14ac:dyDescent="0.4">
      <c r="B127" s="140" t="s">
        <v>1350</v>
      </c>
      <c r="C127" s="29"/>
      <c r="D127" s="131"/>
      <c r="E127" s="141"/>
      <c r="F127" s="133"/>
      <c r="G127" s="69"/>
    </row>
    <row r="128" spans="2:7" x14ac:dyDescent="0.4">
      <c r="B128" s="140" t="s">
        <v>1351</v>
      </c>
      <c r="C128" s="29"/>
      <c r="D128" s="131"/>
      <c r="E128" s="141"/>
      <c r="F128" s="133"/>
      <c r="G128" s="69"/>
    </row>
    <row r="129" spans="2:7" x14ac:dyDescent="0.4">
      <c r="B129" s="140" t="s">
        <v>1352</v>
      </c>
      <c r="C129" s="29"/>
      <c r="D129" s="131"/>
      <c r="E129" s="141"/>
      <c r="F129" s="133"/>
      <c r="G129" s="69"/>
    </row>
    <row r="130" spans="2:7" x14ac:dyDescent="0.4">
      <c r="B130" s="140" t="s">
        <v>1353</v>
      </c>
      <c r="C130" s="29"/>
      <c r="D130" s="131"/>
      <c r="E130" s="141"/>
      <c r="F130" s="133"/>
      <c r="G130" s="69"/>
    </row>
    <row r="131" spans="2:7" x14ac:dyDescent="0.4">
      <c r="B131" s="140" t="s">
        <v>1354</v>
      </c>
      <c r="C131" s="29"/>
      <c r="D131" s="131"/>
      <c r="E131" s="141"/>
      <c r="F131" s="133"/>
      <c r="G131" s="69"/>
    </row>
    <row r="132" spans="2:7" x14ac:dyDescent="0.4">
      <c r="B132" s="140" t="s">
        <v>1355</v>
      </c>
      <c r="C132" s="29"/>
      <c r="D132" s="131"/>
      <c r="E132" s="141"/>
      <c r="F132" s="133"/>
      <c r="G132" s="69"/>
    </row>
    <row r="133" spans="2:7" x14ac:dyDescent="0.4">
      <c r="B133" s="140" t="s">
        <v>1356</v>
      </c>
      <c r="C133" s="29"/>
      <c r="D133" s="131"/>
      <c r="E133" s="141"/>
      <c r="F133" s="133"/>
      <c r="G133" s="69"/>
    </row>
    <row r="134" spans="2:7" x14ac:dyDescent="0.4">
      <c r="B134" s="140" t="s">
        <v>1357</v>
      </c>
      <c r="C134" s="29"/>
      <c r="D134" s="131"/>
      <c r="E134" s="141"/>
      <c r="F134" s="133"/>
      <c r="G134" s="69"/>
    </row>
    <row r="135" spans="2:7" x14ac:dyDescent="0.4">
      <c r="B135" s="140" t="s">
        <v>1358</v>
      </c>
      <c r="C135" s="29"/>
      <c r="D135" s="131"/>
      <c r="E135" s="141"/>
      <c r="F135" s="133"/>
      <c r="G135" s="69"/>
    </row>
    <row r="136" spans="2:7" x14ac:dyDescent="0.4">
      <c r="B136" s="140" t="s">
        <v>1359</v>
      </c>
      <c r="C136" s="29"/>
      <c r="D136" s="131"/>
      <c r="E136" s="141"/>
      <c r="F136" s="133"/>
      <c r="G136" s="69"/>
    </row>
    <row r="137" spans="2:7" x14ac:dyDescent="0.4">
      <c r="B137" s="140" t="s">
        <v>1360</v>
      </c>
      <c r="C137" s="29"/>
      <c r="D137" s="131"/>
      <c r="E137" s="141"/>
      <c r="F137" s="133"/>
      <c r="G137" s="69"/>
    </row>
    <row r="138" spans="2:7" x14ac:dyDescent="0.4">
      <c r="B138" s="140" t="s">
        <v>1361</v>
      </c>
      <c r="C138" s="29"/>
      <c r="D138" s="131"/>
      <c r="E138" s="141"/>
      <c r="F138" s="133"/>
      <c r="G138" s="69"/>
    </row>
    <row r="139" spans="2:7" x14ac:dyDescent="0.4">
      <c r="B139" s="140" t="s">
        <v>1362</v>
      </c>
      <c r="C139" s="29"/>
      <c r="D139" s="131"/>
      <c r="E139" s="141"/>
      <c r="F139" s="133"/>
      <c r="G139" s="69"/>
    </row>
    <row r="140" spans="2:7" x14ac:dyDescent="0.4">
      <c r="B140" s="140" t="s">
        <v>1363</v>
      </c>
      <c r="C140" s="29"/>
      <c r="D140" s="131"/>
      <c r="E140" s="141"/>
      <c r="F140" s="133"/>
      <c r="G140" s="69"/>
    </row>
    <row r="141" spans="2:7" x14ac:dyDescent="0.4">
      <c r="B141" s="140" t="s">
        <v>1364</v>
      </c>
      <c r="C141" s="29"/>
      <c r="D141" s="131"/>
      <c r="E141" s="141"/>
      <c r="F141" s="133"/>
      <c r="G141" s="69"/>
    </row>
    <row r="142" spans="2:7" x14ac:dyDescent="0.4">
      <c r="B142" s="140" t="s">
        <v>1365</v>
      </c>
      <c r="C142" s="29"/>
      <c r="D142" s="131"/>
      <c r="E142" s="141"/>
      <c r="F142" s="133"/>
      <c r="G142" s="69"/>
    </row>
    <row r="143" spans="2:7" x14ac:dyDescent="0.4">
      <c r="B143" s="140" t="s">
        <v>1366</v>
      </c>
      <c r="C143" s="29"/>
      <c r="D143" s="131"/>
      <c r="E143" s="141"/>
      <c r="F143" s="133"/>
      <c r="G143" s="69"/>
    </row>
    <row r="144" spans="2:7" x14ac:dyDescent="0.4">
      <c r="B144" s="140" t="s">
        <v>1367</v>
      </c>
      <c r="C144" s="29"/>
      <c r="D144" s="131"/>
      <c r="E144" s="141"/>
      <c r="F144" s="133"/>
      <c r="G144" s="69"/>
    </row>
    <row r="145" spans="2:7" x14ac:dyDescent="0.4">
      <c r="B145" s="140" t="s">
        <v>1368</v>
      </c>
      <c r="C145" s="29"/>
      <c r="D145" s="131"/>
      <c r="E145" s="141"/>
      <c r="F145" s="133"/>
      <c r="G145" s="69"/>
    </row>
    <row r="146" spans="2:7" x14ac:dyDescent="0.4">
      <c r="B146" s="140" t="s">
        <v>1369</v>
      </c>
      <c r="C146" s="29"/>
      <c r="D146" s="131"/>
      <c r="E146" s="141"/>
      <c r="F146" s="133"/>
      <c r="G146" s="69"/>
    </row>
    <row r="147" spans="2:7" x14ac:dyDescent="0.4">
      <c r="B147" s="140" t="s">
        <v>1370</v>
      </c>
      <c r="C147" s="29"/>
      <c r="D147" s="131"/>
      <c r="E147" s="141"/>
      <c r="F147" s="133"/>
      <c r="G147" s="69"/>
    </row>
    <row r="148" spans="2:7" x14ac:dyDescent="0.4">
      <c r="B148" s="140" t="s">
        <v>1371</v>
      </c>
      <c r="C148" s="29"/>
      <c r="D148" s="131"/>
      <c r="E148" s="141"/>
      <c r="F148" s="133"/>
      <c r="G148" s="69"/>
    </row>
    <row r="149" spans="2:7" x14ac:dyDescent="0.4">
      <c r="B149" s="140" t="s">
        <v>1372</v>
      </c>
      <c r="C149" s="29"/>
      <c r="D149" s="131"/>
      <c r="E149" s="141"/>
      <c r="F149" s="133"/>
      <c r="G149" s="69"/>
    </row>
    <row r="150" spans="2:7" x14ac:dyDescent="0.4">
      <c r="B150" s="140" t="s">
        <v>1373</v>
      </c>
      <c r="C150" s="29"/>
      <c r="D150" s="131"/>
      <c r="E150" s="141"/>
      <c r="F150" s="133"/>
      <c r="G150" s="69"/>
    </row>
    <row r="151" spans="2:7" x14ac:dyDescent="0.4">
      <c r="B151" s="140" t="s">
        <v>1374</v>
      </c>
      <c r="C151" s="29"/>
      <c r="D151" s="131"/>
      <c r="E151" s="141"/>
      <c r="F151" s="133"/>
      <c r="G151" s="69"/>
    </row>
    <row r="152" spans="2:7" x14ac:dyDescent="0.4">
      <c r="B152" s="140" t="s">
        <v>1375</v>
      </c>
      <c r="C152" s="29"/>
      <c r="D152" s="131"/>
      <c r="E152" s="141"/>
      <c r="F152" s="133"/>
      <c r="G152" s="69"/>
    </row>
    <row r="153" spans="2:7" x14ac:dyDescent="0.4">
      <c r="B153" s="140" t="s">
        <v>1376</v>
      </c>
      <c r="C153" s="29"/>
      <c r="D153" s="131"/>
      <c r="E153" s="141"/>
      <c r="F153" s="133"/>
      <c r="G153" s="69"/>
    </row>
    <row r="154" spans="2:7" x14ac:dyDescent="0.4">
      <c r="B154" s="140" t="s">
        <v>1377</v>
      </c>
      <c r="C154" s="29"/>
      <c r="D154" s="131"/>
      <c r="E154" s="141"/>
      <c r="F154" s="133"/>
      <c r="G154" s="69"/>
    </row>
    <row r="155" spans="2:7" x14ac:dyDescent="0.4">
      <c r="B155" s="140" t="s">
        <v>1378</v>
      </c>
      <c r="C155" s="29"/>
      <c r="D155" s="131"/>
      <c r="E155" s="141"/>
      <c r="F155" s="133"/>
      <c r="G155" s="69"/>
    </row>
    <row r="156" spans="2:7" x14ac:dyDescent="0.4">
      <c r="B156" s="140" t="s">
        <v>1379</v>
      </c>
      <c r="C156" s="29"/>
      <c r="D156" s="131"/>
      <c r="E156" s="141"/>
      <c r="F156" s="133"/>
      <c r="G156" s="69"/>
    </row>
    <row r="157" spans="2:7" x14ac:dyDescent="0.4">
      <c r="B157" s="140" t="s">
        <v>1380</v>
      </c>
      <c r="C157" s="29"/>
      <c r="D157" s="131"/>
      <c r="E157" s="141"/>
      <c r="F157" s="133"/>
      <c r="G157" s="69"/>
    </row>
    <row r="158" spans="2:7" x14ac:dyDescent="0.4">
      <c r="B158" s="140" t="s">
        <v>1381</v>
      </c>
      <c r="C158" s="29"/>
      <c r="D158" s="131"/>
      <c r="E158" s="141"/>
      <c r="F158" s="133"/>
      <c r="G158" s="69"/>
    </row>
    <row r="159" spans="2:7" x14ac:dyDescent="0.4">
      <c r="B159" s="140" t="s">
        <v>1382</v>
      </c>
      <c r="C159" s="29"/>
      <c r="D159" s="131"/>
      <c r="E159" s="141"/>
      <c r="F159" s="133"/>
      <c r="G159" s="69"/>
    </row>
    <row r="160" spans="2:7" x14ac:dyDescent="0.4">
      <c r="B160" s="140" t="s">
        <v>1383</v>
      </c>
      <c r="C160" s="29"/>
      <c r="D160" s="131"/>
      <c r="E160" s="141"/>
      <c r="F160" s="133"/>
      <c r="G160" s="69"/>
    </row>
    <row r="161" spans="2:7" x14ac:dyDescent="0.4">
      <c r="B161" s="140" t="s">
        <v>1384</v>
      </c>
      <c r="C161" s="29"/>
      <c r="D161" s="131"/>
      <c r="E161" s="141"/>
      <c r="F161" s="133"/>
      <c r="G161" s="69"/>
    </row>
    <row r="162" spans="2:7" x14ac:dyDescent="0.4">
      <c r="B162" s="140" t="s">
        <v>1385</v>
      </c>
      <c r="C162" s="29"/>
      <c r="D162" s="131"/>
      <c r="E162" s="141"/>
      <c r="F162" s="133"/>
      <c r="G162" s="69"/>
    </row>
    <row r="163" spans="2:7" x14ac:dyDescent="0.4">
      <c r="B163" s="140" t="s">
        <v>1386</v>
      </c>
      <c r="C163" s="29"/>
      <c r="D163" s="131"/>
      <c r="E163" s="141"/>
      <c r="F163" s="133"/>
      <c r="G163" s="69"/>
    </row>
    <row r="164" spans="2:7" x14ac:dyDescent="0.4">
      <c r="B164" s="140" t="s">
        <v>1387</v>
      </c>
      <c r="C164" s="29"/>
      <c r="D164" s="131"/>
      <c r="E164" s="141"/>
      <c r="F164" s="133"/>
      <c r="G164" s="69"/>
    </row>
    <row r="165" spans="2:7" x14ac:dyDescent="0.4">
      <c r="B165" s="140" t="s">
        <v>1388</v>
      </c>
      <c r="C165" s="29"/>
      <c r="D165" s="131"/>
      <c r="E165" s="141"/>
      <c r="F165" s="133"/>
      <c r="G165" s="69"/>
    </row>
    <row r="166" spans="2:7" x14ac:dyDescent="0.4">
      <c r="B166" s="140" t="s">
        <v>1389</v>
      </c>
      <c r="C166" s="29"/>
      <c r="D166" s="131"/>
      <c r="E166" s="141"/>
      <c r="F166" s="133"/>
      <c r="G166" s="69"/>
    </row>
    <row r="167" spans="2:7" x14ac:dyDescent="0.4">
      <c r="B167" s="140" t="s">
        <v>1390</v>
      </c>
      <c r="C167" s="29"/>
      <c r="D167" s="131"/>
      <c r="E167" s="141"/>
      <c r="F167" s="133"/>
      <c r="G167" s="69"/>
    </row>
    <row r="168" spans="2:7" x14ac:dyDescent="0.4">
      <c r="B168" s="140" t="s">
        <v>1391</v>
      </c>
      <c r="C168" s="29"/>
      <c r="D168" s="131"/>
      <c r="E168" s="141"/>
      <c r="F168" s="133"/>
      <c r="G168" s="69"/>
    </row>
    <row r="169" spans="2:7" x14ac:dyDescent="0.4">
      <c r="B169" s="140" t="s">
        <v>1392</v>
      </c>
      <c r="C169" s="29"/>
      <c r="D169" s="131"/>
      <c r="E169" s="141"/>
      <c r="F169" s="133"/>
      <c r="G169" s="69"/>
    </row>
    <row r="170" spans="2:7" x14ac:dyDescent="0.4">
      <c r="B170" s="140" t="s">
        <v>1393</v>
      </c>
      <c r="C170" s="29"/>
      <c r="D170" s="131"/>
      <c r="E170" s="141"/>
      <c r="F170" s="133"/>
      <c r="G170" s="69"/>
    </row>
    <row r="171" spans="2:7" x14ac:dyDescent="0.4">
      <c r="B171" s="140" t="s">
        <v>1394</v>
      </c>
      <c r="C171" s="29"/>
      <c r="D171" s="131"/>
      <c r="E171" s="141"/>
      <c r="F171" s="133"/>
      <c r="G171" s="69"/>
    </row>
    <row r="172" spans="2:7" x14ac:dyDescent="0.4">
      <c r="B172" s="140" t="s">
        <v>1395</v>
      </c>
      <c r="C172" s="29"/>
      <c r="D172" s="131"/>
      <c r="E172" s="141"/>
      <c r="F172" s="133"/>
      <c r="G172" s="69"/>
    </row>
    <row r="173" spans="2:7" x14ac:dyDescent="0.4">
      <c r="B173" s="140" t="s">
        <v>1396</v>
      </c>
      <c r="C173" s="29"/>
      <c r="D173" s="131"/>
      <c r="E173" s="141"/>
      <c r="F173" s="133"/>
      <c r="G173" s="69"/>
    </row>
    <row r="174" spans="2:7" x14ac:dyDescent="0.4">
      <c r="B174" s="140" t="s">
        <v>1397</v>
      </c>
      <c r="C174" s="29"/>
      <c r="D174" s="131"/>
      <c r="E174" s="141"/>
      <c r="F174" s="133"/>
      <c r="G174" s="69"/>
    </row>
    <row r="175" spans="2:7" x14ac:dyDescent="0.4">
      <c r="B175" s="140" t="s">
        <v>1398</v>
      </c>
      <c r="C175" s="29"/>
      <c r="D175" s="131"/>
      <c r="E175" s="141"/>
      <c r="F175" s="133"/>
      <c r="G175" s="69"/>
    </row>
    <row r="176" spans="2:7" x14ac:dyDescent="0.4">
      <c r="B176" s="140" t="s">
        <v>1399</v>
      </c>
      <c r="C176" s="29"/>
      <c r="D176" s="131"/>
      <c r="E176" s="141"/>
      <c r="F176" s="133"/>
      <c r="G176" s="69"/>
    </row>
    <row r="177" spans="2:7" x14ac:dyDescent="0.4">
      <c r="B177" s="140" t="s">
        <v>1400</v>
      </c>
      <c r="C177" s="29"/>
      <c r="D177" s="131"/>
      <c r="E177" s="141"/>
      <c r="F177" s="133"/>
      <c r="G177" s="69"/>
    </row>
    <row r="178" spans="2:7" x14ac:dyDescent="0.4">
      <c r="B178" s="140" t="s">
        <v>1401</v>
      </c>
      <c r="C178" s="29"/>
      <c r="D178" s="131"/>
      <c r="E178" s="141"/>
      <c r="F178" s="133"/>
      <c r="G178" s="69"/>
    </row>
    <row r="179" spans="2:7" x14ac:dyDescent="0.4">
      <c r="B179" s="140" t="s">
        <v>1402</v>
      </c>
      <c r="C179" s="29"/>
      <c r="D179" s="131"/>
      <c r="E179" s="141"/>
      <c r="F179" s="133"/>
      <c r="G179" s="69"/>
    </row>
    <row r="180" spans="2:7" x14ac:dyDescent="0.4">
      <c r="B180" s="140" t="s">
        <v>1403</v>
      </c>
      <c r="C180" s="29"/>
      <c r="D180" s="131"/>
      <c r="E180" s="141"/>
      <c r="F180" s="133"/>
      <c r="G180" s="69"/>
    </row>
    <row r="181" spans="2:7" x14ac:dyDescent="0.4">
      <c r="B181" s="140" t="s">
        <v>1404</v>
      </c>
      <c r="C181" s="29"/>
      <c r="D181" s="131"/>
      <c r="E181" s="141"/>
      <c r="F181" s="133"/>
      <c r="G181" s="69"/>
    </row>
    <row r="182" spans="2:7" x14ac:dyDescent="0.4">
      <c r="B182" s="140" t="s">
        <v>1405</v>
      </c>
      <c r="C182" s="29"/>
      <c r="D182" s="131"/>
      <c r="E182" s="141"/>
      <c r="F182" s="133"/>
      <c r="G182" s="69"/>
    </row>
    <row r="183" spans="2:7" x14ac:dyDescent="0.4">
      <c r="B183" s="140" t="s">
        <v>1406</v>
      </c>
      <c r="C183" s="29"/>
      <c r="D183" s="131"/>
      <c r="E183" s="141"/>
      <c r="F183" s="133"/>
      <c r="G183" s="69"/>
    </row>
    <row r="184" spans="2:7" x14ac:dyDescent="0.4">
      <c r="B184" s="140" t="s">
        <v>1407</v>
      </c>
      <c r="C184" s="29"/>
      <c r="D184" s="131"/>
      <c r="E184" s="141"/>
      <c r="F184" s="133"/>
      <c r="G184" s="69"/>
    </row>
    <row r="185" spans="2:7" x14ac:dyDescent="0.4">
      <c r="B185" s="140" t="s">
        <v>1408</v>
      </c>
      <c r="C185" s="29"/>
      <c r="D185" s="131"/>
      <c r="E185" s="141"/>
      <c r="F185" s="133"/>
      <c r="G185" s="69"/>
    </row>
    <row r="186" spans="2:7" x14ac:dyDescent="0.4">
      <c r="B186" s="140" t="s">
        <v>1409</v>
      </c>
      <c r="C186" s="29"/>
      <c r="D186" s="131"/>
      <c r="E186" s="141"/>
      <c r="F186" s="133"/>
      <c r="G186" s="69"/>
    </row>
    <row r="187" spans="2:7" x14ac:dyDescent="0.4">
      <c r="B187" s="140" t="s">
        <v>1410</v>
      </c>
      <c r="C187" s="29"/>
      <c r="D187" s="131"/>
      <c r="E187" s="141"/>
      <c r="F187" s="133"/>
      <c r="G187" s="69"/>
    </row>
    <row r="188" spans="2:7" x14ac:dyDescent="0.4">
      <c r="B188" s="140" t="s">
        <v>1411</v>
      </c>
      <c r="C188" s="29"/>
      <c r="D188" s="131"/>
      <c r="E188" s="141"/>
      <c r="F188" s="133"/>
      <c r="G188" s="69"/>
    </row>
    <row r="189" spans="2:7" x14ac:dyDescent="0.4">
      <c r="B189" s="140" t="s">
        <v>1412</v>
      </c>
      <c r="C189" s="29"/>
      <c r="D189" s="131"/>
      <c r="E189" s="141"/>
      <c r="F189" s="133"/>
      <c r="G189" s="69"/>
    </row>
    <row r="190" spans="2:7" x14ac:dyDescent="0.4">
      <c r="B190" s="140" t="s">
        <v>1413</v>
      </c>
      <c r="C190" s="29"/>
      <c r="D190" s="131"/>
      <c r="E190" s="141"/>
      <c r="F190" s="133"/>
      <c r="G190" s="69"/>
    </row>
    <row r="191" spans="2:7" x14ac:dyDescent="0.4">
      <c r="B191" s="140" t="s">
        <v>1414</v>
      </c>
      <c r="C191" s="29"/>
      <c r="D191" s="131"/>
      <c r="E191" s="141"/>
      <c r="F191" s="133"/>
      <c r="G191" s="69"/>
    </row>
    <row r="192" spans="2:7" x14ac:dyDescent="0.4">
      <c r="B192" s="140" t="s">
        <v>1415</v>
      </c>
      <c r="C192" s="29"/>
      <c r="D192" s="131"/>
      <c r="E192" s="141"/>
      <c r="F192" s="133"/>
      <c r="G192" s="69"/>
    </row>
    <row r="193" spans="2:7" x14ac:dyDescent="0.4">
      <c r="B193" s="140" t="s">
        <v>1416</v>
      </c>
      <c r="C193" s="29"/>
      <c r="D193" s="131"/>
      <c r="E193" s="141"/>
      <c r="F193" s="133"/>
      <c r="G193" s="69"/>
    </row>
    <row r="194" spans="2:7" x14ac:dyDescent="0.4">
      <c r="B194" s="140" t="s">
        <v>1417</v>
      </c>
      <c r="C194" s="29"/>
      <c r="D194" s="131"/>
      <c r="E194" s="141"/>
      <c r="F194" s="133"/>
      <c r="G194" s="69"/>
    </row>
    <row r="195" spans="2:7" x14ac:dyDescent="0.4">
      <c r="B195" s="140" t="s">
        <v>1418</v>
      </c>
      <c r="C195" s="29"/>
      <c r="D195" s="131"/>
      <c r="E195" s="141"/>
      <c r="F195" s="133"/>
      <c r="G195" s="69"/>
    </row>
    <row r="196" spans="2:7" x14ac:dyDescent="0.4">
      <c r="B196" s="140" t="s">
        <v>1419</v>
      </c>
      <c r="C196" s="29"/>
      <c r="D196" s="131"/>
      <c r="E196" s="141"/>
      <c r="F196" s="133"/>
      <c r="G196" s="69"/>
    </row>
    <row r="197" spans="2:7" x14ac:dyDescent="0.4">
      <c r="B197" s="140" t="s">
        <v>1420</v>
      </c>
      <c r="C197" s="29"/>
      <c r="D197" s="131"/>
      <c r="E197" s="141"/>
      <c r="F197" s="133"/>
      <c r="G197" s="69"/>
    </row>
    <row r="198" spans="2:7" x14ac:dyDescent="0.4">
      <c r="B198" s="140" t="s">
        <v>1421</v>
      </c>
      <c r="C198" s="29"/>
      <c r="D198" s="131"/>
      <c r="E198" s="141"/>
      <c r="F198" s="133"/>
      <c r="G198" s="69"/>
    </row>
    <row r="199" spans="2:7" x14ac:dyDescent="0.4">
      <c r="B199" s="140" t="s">
        <v>1422</v>
      </c>
      <c r="C199" s="29"/>
      <c r="D199" s="131"/>
      <c r="E199" s="141"/>
      <c r="F199" s="133"/>
      <c r="G199" s="69"/>
    </row>
    <row r="200" spans="2:7" x14ac:dyDescent="0.4">
      <c r="B200" s="140" t="s">
        <v>1423</v>
      </c>
      <c r="C200" s="29"/>
      <c r="D200" s="131"/>
      <c r="E200" s="141"/>
      <c r="F200" s="133"/>
      <c r="G200" s="69"/>
    </row>
    <row r="201" spans="2:7" x14ac:dyDescent="0.4">
      <c r="B201" s="140" t="s">
        <v>1424</v>
      </c>
      <c r="C201" s="29"/>
      <c r="D201" s="131"/>
      <c r="E201" s="141"/>
      <c r="F201" s="133"/>
      <c r="G201" s="69"/>
    </row>
    <row r="202" spans="2:7" x14ac:dyDescent="0.4">
      <c r="B202" s="140" t="s">
        <v>1425</v>
      </c>
      <c r="C202" s="29"/>
      <c r="D202" s="131"/>
      <c r="E202" s="141"/>
      <c r="F202" s="133"/>
      <c r="G202" s="69"/>
    </row>
    <row r="203" spans="2:7" x14ac:dyDescent="0.4">
      <c r="B203" s="140" t="s">
        <v>1426</v>
      </c>
      <c r="C203" s="29"/>
      <c r="D203" s="131"/>
      <c r="E203" s="141"/>
      <c r="F203" s="133"/>
      <c r="G203" s="69"/>
    </row>
    <row r="204" spans="2:7" x14ac:dyDescent="0.4">
      <c r="B204" s="140" t="s">
        <v>1427</v>
      </c>
      <c r="C204" s="29"/>
      <c r="D204" s="131"/>
      <c r="E204" s="141"/>
      <c r="F204" s="133"/>
      <c r="G204" s="69"/>
    </row>
    <row r="205" spans="2:7" x14ac:dyDescent="0.4">
      <c r="B205" s="140" t="s">
        <v>1428</v>
      </c>
      <c r="C205" s="29"/>
      <c r="D205" s="131"/>
      <c r="E205" s="141"/>
      <c r="F205" s="133"/>
      <c r="G205" s="69"/>
    </row>
    <row r="206" spans="2:7" x14ac:dyDescent="0.4">
      <c r="B206" s="140" t="s">
        <v>1429</v>
      </c>
      <c r="C206" s="29"/>
      <c r="D206" s="131"/>
      <c r="E206" s="141"/>
      <c r="F206" s="133"/>
      <c r="G206" s="69"/>
    </row>
    <row r="207" spans="2:7" x14ac:dyDescent="0.4">
      <c r="B207" s="140" t="s">
        <v>1430</v>
      </c>
      <c r="C207" s="29"/>
      <c r="D207" s="131"/>
      <c r="E207" s="141"/>
      <c r="F207" s="133"/>
      <c r="G207" s="69"/>
    </row>
    <row r="208" spans="2:7" x14ac:dyDescent="0.4">
      <c r="B208" s="140" t="s">
        <v>1431</v>
      </c>
      <c r="C208" s="29"/>
      <c r="D208" s="131"/>
      <c r="E208" s="141"/>
      <c r="F208" s="133"/>
      <c r="G208" s="69"/>
    </row>
    <row r="209" spans="2:7" x14ac:dyDescent="0.4">
      <c r="B209" s="140" t="s">
        <v>1432</v>
      </c>
      <c r="C209" s="29"/>
      <c r="D209" s="131"/>
      <c r="E209" s="141"/>
      <c r="F209" s="133"/>
      <c r="G209" s="69"/>
    </row>
    <row r="210" spans="2:7" x14ac:dyDescent="0.4">
      <c r="B210" s="140" t="s">
        <v>1433</v>
      </c>
      <c r="C210" s="29"/>
      <c r="D210" s="131"/>
      <c r="E210" s="141"/>
      <c r="F210" s="133"/>
      <c r="G210" s="69"/>
    </row>
    <row r="211" spans="2:7" x14ac:dyDescent="0.4">
      <c r="B211" s="140" t="s">
        <v>1434</v>
      </c>
      <c r="C211" s="29"/>
      <c r="D211" s="131"/>
      <c r="E211" s="141"/>
      <c r="F211" s="133"/>
      <c r="G211" s="69"/>
    </row>
    <row r="212" spans="2:7" x14ac:dyDescent="0.4">
      <c r="B212" s="140" t="s">
        <v>1435</v>
      </c>
      <c r="C212" s="29"/>
      <c r="D212" s="131"/>
      <c r="E212" s="141"/>
      <c r="F212" s="133"/>
      <c r="G212" s="69"/>
    </row>
    <row r="213" spans="2:7" x14ac:dyDescent="0.4">
      <c r="B213" s="140" t="s">
        <v>1436</v>
      </c>
      <c r="C213" s="29"/>
      <c r="D213" s="131"/>
      <c r="E213" s="141"/>
      <c r="F213" s="133"/>
      <c r="G213" s="69"/>
    </row>
    <row r="214" spans="2:7" x14ac:dyDescent="0.4">
      <c r="B214" s="140" t="s">
        <v>1437</v>
      </c>
      <c r="C214" s="29"/>
      <c r="D214" s="131"/>
      <c r="E214" s="141"/>
      <c r="F214" s="133"/>
      <c r="G214" s="69"/>
    </row>
    <row r="215" spans="2:7" x14ac:dyDescent="0.4">
      <c r="B215" s="140" t="s">
        <v>1438</v>
      </c>
      <c r="C215" s="29"/>
      <c r="D215" s="131"/>
      <c r="E215" s="141"/>
      <c r="F215" s="133"/>
      <c r="G215" s="69"/>
    </row>
    <row r="216" spans="2:7" x14ac:dyDescent="0.4">
      <c r="B216" s="140" t="s">
        <v>1439</v>
      </c>
      <c r="C216" s="29"/>
      <c r="D216" s="131"/>
      <c r="E216" s="141"/>
      <c r="F216" s="133"/>
      <c r="G216" s="69"/>
    </row>
    <row r="217" spans="2:7" x14ac:dyDescent="0.4">
      <c r="B217" s="140" t="s">
        <v>1440</v>
      </c>
      <c r="C217" s="29"/>
      <c r="D217" s="131"/>
      <c r="E217" s="141"/>
      <c r="F217" s="133"/>
      <c r="G217" s="69"/>
    </row>
    <row r="218" spans="2:7" x14ac:dyDescent="0.4">
      <c r="B218" s="140" t="s">
        <v>1441</v>
      </c>
      <c r="C218" s="29"/>
      <c r="D218" s="131"/>
      <c r="E218" s="141"/>
      <c r="F218" s="133"/>
      <c r="G218" s="69"/>
    </row>
    <row r="219" spans="2:7" x14ac:dyDescent="0.4">
      <c r="B219" s="140" t="s">
        <v>1442</v>
      </c>
      <c r="C219" s="29"/>
      <c r="D219" s="131"/>
      <c r="E219" s="141"/>
      <c r="F219" s="133"/>
      <c r="G219" s="69"/>
    </row>
    <row r="220" spans="2:7" x14ac:dyDescent="0.4">
      <c r="B220" s="140" t="s">
        <v>1443</v>
      </c>
      <c r="C220" s="29"/>
      <c r="D220" s="131"/>
      <c r="E220" s="141"/>
      <c r="F220" s="133"/>
      <c r="G220" s="69"/>
    </row>
    <row r="221" spans="2:7" x14ac:dyDescent="0.4">
      <c r="B221" s="140" t="s">
        <v>1444</v>
      </c>
      <c r="C221" s="29"/>
      <c r="D221" s="131"/>
      <c r="E221" s="141"/>
      <c r="F221" s="133"/>
      <c r="G221" s="69"/>
    </row>
    <row r="222" spans="2:7" x14ac:dyDescent="0.4">
      <c r="B222" s="140" t="s">
        <v>1445</v>
      </c>
      <c r="C222" s="29"/>
      <c r="D222" s="131"/>
      <c r="E222" s="141"/>
      <c r="F222" s="133"/>
      <c r="G222" s="69"/>
    </row>
    <row r="223" spans="2:7" x14ac:dyDescent="0.4">
      <c r="B223" s="140" t="s">
        <v>1446</v>
      </c>
      <c r="C223" s="29"/>
      <c r="D223" s="131"/>
      <c r="E223" s="141"/>
      <c r="F223" s="133"/>
      <c r="G223" s="69"/>
    </row>
    <row r="224" spans="2:7" x14ac:dyDescent="0.4">
      <c r="B224" s="140" t="s">
        <v>1447</v>
      </c>
      <c r="C224" s="29"/>
      <c r="D224" s="131"/>
      <c r="E224" s="141"/>
      <c r="F224" s="133"/>
      <c r="G224" s="69"/>
    </row>
    <row r="225" spans="2:7" x14ac:dyDescent="0.4">
      <c r="B225" s="140" t="s">
        <v>1448</v>
      </c>
      <c r="C225" s="29"/>
      <c r="D225" s="131"/>
      <c r="E225" s="141"/>
      <c r="F225" s="133"/>
      <c r="G225" s="69"/>
    </row>
    <row r="226" spans="2:7" x14ac:dyDescent="0.4">
      <c r="B226" s="140" t="s">
        <v>1449</v>
      </c>
      <c r="C226" s="29"/>
      <c r="D226" s="131"/>
      <c r="E226" s="141"/>
      <c r="F226" s="133"/>
      <c r="G226" s="69"/>
    </row>
    <row r="227" spans="2:7" x14ac:dyDescent="0.4">
      <c r="B227" s="140" t="s">
        <v>1450</v>
      </c>
      <c r="C227" s="29"/>
      <c r="D227" s="131"/>
      <c r="E227" s="141"/>
      <c r="F227" s="133"/>
      <c r="G227" s="69"/>
    </row>
    <row r="228" spans="2:7" x14ac:dyDescent="0.4">
      <c r="B228" s="140" t="s">
        <v>1451</v>
      </c>
      <c r="C228" s="29"/>
      <c r="D228" s="131"/>
      <c r="E228" s="141"/>
      <c r="F228" s="133"/>
      <c r="G228" s="69"/>
    </row>
    <row r="229" spans="2:7" x14ac:dyDescent="0.4">
      <c r="B229" s="140" t="s">
        <v>1452</v>
      </c>
      <c r="C229" s="29"/>
      <c r="D229" s="131"/>
      <c r="E229" s="141"/>
      <c r="F229" s="133"/>
      <c r="G229" s="69"/>
    </row>
    <row r="230" spans="2:7" x14ac:dyDescent="0.4">
      <c r="B230" s="140" t="s">
        <v>1453</v>
      </c>
      <c r="C230" s="29"/>
      <c r="D230" s="131"/>
      <c r="E230" s="141"/>
      <c r="F230" s="133"/>
      <c r="G230" s="69"/>
    </row>
    <row r="231" spans="2:7" x14ac:dyDescent="0.4">
      <c r="B231" s="140" t="s">
        <v>1454</v>
      </c>
      <c r="C231" s="29"/>
      <c r="D231" s="131"/>
      <c r="E231" s="141"/>
      <c r="F231" s="133"/>
      <c r="G231" s="69"/>
    </row>
    <row r="232" spans="2:7" x14ac:dyDescent="0.4">
      <c r="B232" s="140" t="s">
        <v>1455</v>
      </c>
      <c r="C232" s="29"/>
      <c r="D232" s="131"/>
      <c r="E232" s="141"/>
      <c r="F232" s="133"/>
      <c r="G232" s="69"/>
    </row>
    <row r="233" spans="2:7" x14ac:dyDescent="0.4">
      <c r="B233" s="140" t="s">
        <v>1456</v>
      </c>
      <c r="C233" s="29"/>
      <c r="D233" s="131"/>
      <c r="E233" s="141"/>
      <c r="F233" s="133"/>
      <c r="G233" s="69"/>
    </row>
    <row r="234" spans="2:7" x14ac:dyDescent="0.4">
      <c r="B234" s="140" t="s">
        <v>1457</v>
      </c>
      <c r="C234" s="29"/>
      <c r="D234" s="131"/>
      <c r="E234" s="141"/>
      <c r="F234" s="133"/>
      <c r="G234" s="69"/>
    </row>
    <row r="235" spans="2:7" x14ac:dyDescent="0.4">
      <c r="B235" s="140" t="s">
        <v>1458</v>
      </c>
      <c r="C235" s="29"/>
      <c r="D235" s="131"/>
      <c r="E235" s="141"/>
      <c r="F235" s="133"/>
      <c r="G235" s="69"/>
    </row>
    <row r="236" spans="2:7" x14ac:dyDescent="0.4">
      <c r="B236" s="140" t="s">
        <v>1459</v>
      </c>
      <c r="C236" s="29"/>
      <c r="D236" s="131"/>
      <c r="E236" s="141"/>
      <c r="F236" s="133"/>
      <c r="G236" s="69"/>
    </row>
    <row r="237" spans="2:7" x14ac:dyDescent="0.4">
      <c r="B237" s="140" t="s">
        <v>1460</v>
      </c>
      <c r="C237" s="29"/>
      <c r="D237" s="131"/>
      <c r="E237" s="141"/>
      <c r="F237" s="133"/>
      <c r="G237" s="69"/>
    </row>
    <row r="238" spans="2:7" x14ac:dyDescent="0.4">
      <c r="B238" s="140" t="s">
        <v>1461</v>
      </c>
      <c r="C238" s="29"/>
      <c r="D238" s="131"/>
      <c r="E238" s="141"/>
      <c r="F238" s="133"/>
      <c r="G238" s="69"/>
    </row>
    <row r="239" spans="2:7" x14ac:dyDescent="0.4">
      <c r="B239" s="140" t="s">
        <v>1462</v>
      </c>
      <c r="C239" s="29"/>
      <c r="D239" s="131"/>
      <c r="E239" s="141"/>
      <c r="F239" s="133"/>
      <c r="G239" s="69"/>
    </row>
    <row r="240" spans="2:7" x14ac:dyDescent="0.4">
      <c r="B240" s="140" t="s">
        <v>1463</v>
      </c>
      <c r="C240" s="29"/>
      <c r="D240" s="131"/>
      <c r="E240" s="141"/>
      <c r="F240" s="133"/>
      <c r="G240" s="69"/>
    </row>
    <row r="241" spans="2:7" x14ac:dyDescent="0.4">
      <c r="B241" s="140" t="s">
        <v>1464</v>
      </c>
      <c r="C241" s="29"/>
      <c r="D241" s="131"/>
      <c r="E241" s="141"/>
      <c r="F241" s="133"/>
      <c r="G241" s="69"/>
    </row>
    <row r="242" spans="2:7" x14ac:dyDescent="0.4">
      <c r="B242" s="140" t="s">
        <v>1465</v>
      </c>
      <c r="C242" s="29"/>
      <c r="D242" s="131"/>
      <c r="E242" s="141"/>
      <c r="F242" s="133"/>
      <c r="G242" s="69"/>
    </row>
    <row r="243" spans="2:7" x14ac:dyDescent="0.4">
      <c r="B243" s="140" t="s">
        <v>1466</v>
      </c>
      <c r="C243" s="29"/>
      <c r="D243" s="131"/>
      <c r="E243" s="141"/>
      <c r="F243" s="133"/>
      <c r="G243" s="69"/>
    </row>
    <row r="244" spans="2:7" x14ac:dyDescent="0.4">
      <c r="B244" s="140" t="s">
        <v>1467</v>
      </c>
      <c r="C244" s="29"/>
      <c r="D244" s="131"/>
      <c r="E244" s="141"/>
      <c r="F244" s="133"/>
      <c r="G244" s="69"/>
    </row>
    <row r="245" spans="2:7" x14ac:dyDescent="0.4">
      <c r="B245" s="140" t="s">
        <v>1468</v>
      </c>
      <c r="C245" s="29"/>
      <c r="D245" s="131"/>
      <c r="E245" s="141"/>
      <c r="F245" s="133"/>
      <c r="G245" s="69"/>
    </row>
    <row r="246" spans="2:7" x14ac:dyDescent="0.4">
      <c r="B246" s="140" t="s">
        <v>1469</v>
      </c>
      <c r="C246" s="29"/>
      <c r="D246" s="131"/>
      <c r="E246" s="141"/>
      <c r="F246" s="133"/>
      <c r="G246" s="69"/>
    </row>
    <row r="247" spans="2:7" x14ac:dyDescent="0.4">
      <c r="B247" s="140" t="s">
        <v>1470</v>
      </c>
      <c r="C247" s="29"/>
      <c r="D247" s="131"/>
      <c r="E247" s="141"/>
      <c r="F247" s="133"/>
      <c r="G247" s="69"/>
    </row>
    <row r="248" spans="2:7" x14ac:dyDescent="0.4">
      <c r="B248" s="140" t="s">
        <v>1471</v>
      </c>
      <c r="C248" s="29"/>
      <c r="D248" s="131"/>
      <c r="E248" s="141"/>
      <c r="F248" s="133"/>
      <c r="G248" s="69"/>
    </row>
    <row r="249" spans="2:7" x14ac:dyDescent="0.4">
      <c r="B249" s="140" t="s">
        <v>1472</v>
      </c>
      <c r="C249" s="29"/>
      <c r="D249" s="131"/>
      <c r="E249" s="141"/>
      <c r="F249" s="133"/>
      <c r="G249" s="69"/>
    </row>
    <row r="250" spans="2:7" x14ac:dyDescent="0.4">
      <c r="B250" s="140" t="s">
        <v>1473</v>
      </c>
      <c r="C250" s="29"/>
      <c r="D250" s="131"/>
      <c r="E250" s="141"/>
      <c r="F250" s="133"/>
      <c r="G250" s="69"/>
    </row>
    <row r="251" spans="2:7" x14ac:dyDescent="0.4">
      <c r="B251" s="140" t="s">
        <v>1474</v>
      </c>
      <c r="C251" s="29"/>
      <c r="D251" s="131"/>
      <c r="E251" s="141"/>
      <c r="F251" s="133"/>
      <c r="G251" s="69"/>
    </row>
    <row r="252" spans="2:7" x14ac:dyDescent="0.4">
      <c r="B252" s="140" t="s">
        <v>1475</v>
      </c>
      <c r="C252" s="29"/>
      <c r="D252" s="131"/>
      <c r="E252" s="141"/>
      <c r="F252" s="133"/>
      <c r="G252" s="69"/>
    </row>
    <row r="253" spans="2:7" x14ac:dyDescent="0.4">
      <c r="B253" s="140" t="s">
        <v>1476</v>
      </c>
      <c r="C253" s="29"/>
      <c r="D253" s="131"/>
      <c r="E253" s="141"/>
      <c r="F253" s="133"/>
      <c r="G253" s="69"/>
    </row>
    <row r="254" spans="2:7" x14ac:dyDescent="0.4">
      <c r="B254" s="140" t="s">
        <v>1477</v>
      </c>
      <c r="C254" s="29"/>
      <c r="D254" s="131"/>
      <c r="E254" s="141"/>
      <c r="F254" s="133"/>
      <c r="G254" s="69"/>
    </row>
    <row r="255" spans="2:7" x14ac:dyDescent="0.4">
      <c r="B255" s="140" t="s">
        <v>1478</v>
      </c>
      <c r="C255" s="29"/>
      <c r="D255" s="131"/>
      <c r="E255" s="141"/>
      <c r="F255" s="133"/>
      <c r="G255" s="69"/>
    </row>
    <row r="256" spans="2:7" x14ac:dyDescent="0.4">
      <c r="B256" s="140" t="s">
        <v>1479</v>
      </c>
      <c r="C256" s="29"/>
      <c r="D256" s="131"/>
      <c r="E256" s="141"/>
      <c r="F256" s="133"/>
      <c r="G256" s="69"/>
    </row>
    <row r="257" spans="2:7" x14ac:dyDescent="0.4">
      <c r="B257" s="140" t="s">
        <v>1480</v>
      </c>
      <c r="C257" s="29"/>
      <c r="D257" s="131"/>
      <c r="E257" s="141"/>
      <c r="F257" s="133"/>
      <c r="G257" s="69"/>
    </row>
    <row r="258" spans="2:7" x14ac:dyDescent="0.4">
      <c r="B258" s="140" t="s">
        <v>1481</v>
      </c>
      <c r="C258" s="29"/>
      <c r="D258" s="131"/>
      <c r="E258" s="141"/>
      <c r="F258" s="133"/>
      <c r="G258" s="69"/>
    </row>
    <row r="259" spans="2:7" x14ac:dyDescent="0.4">
      <c r="B259" s="140" t="s">
        <v>1482</v>
      </c>
      <c r="C259" s="29"/>
      <c r="D259" s="131"/>
      <c r="E259" s="141"/>
      <c r="F259" s="133"/>
      <c r="G259" s="69"/>
    </row>
    <row r="260" spans="2:7" x14ac:dyDescent="0.4">
      <c r="B260" s="140" t="s">
        <v>1483</v>
      </c>
      <c r="C260" s="29"/>
      <c r="D260" s="131"/>
      <c r="E260" s="141"/>
      <c r="F260" s="133"/>
      <c r="G260" s="69"/>
    </row>
    <row r="261" spans="2:7" x14ac:dyDescent="0.4">
      <c r="B261" s="140" t="s">
        <v>1484</v>
      </c>
      <c r="C261" s="29"/>
      <c r="D261" s="131"/>
      <c r="E261" s="141"/>
      <c r="F261" s="133"/>
      <c r="G261" s="69"/>
    </row>
    <row r="262" spans="2:7" x14ac:dyDescent="0.4">
      <c r="B262" s="140" t="s">
        <v>1485</v>
      </c>
      <c r="C262" s="29"/>
      <c r="D262" s="131"/>
      <c r="E262" s="141"/>
      <c r="F262" s="133"/>
      <c r="G262" s="69"/>
    </row>
    <row r="263" spans="2:7" x14ac:dyDescent="0.4">
      <c r="B263" s="140" t="s">
        <v>1486</v>
      </c>
      <c r="C263" s="29"/>
      <c r="D263" s="131"/>
      <c r="E263" s="141"/>
      <c r="F263" s="133"/>
      <c r="G263" s="69"/>
    </row>
    <row r="264" spans="2:7" x14ac:dyDescent="0.4">
      <c r="B264" s="140" t="s">
        <v>1487</v>
      </c>
      <c r="C264" s="29"/>
      <c r="D264" s="131"/>
      <c r="E264" s="141"/>
      <c r="F264" s="133"/>
      <c r="G264" s="69"/>
    </row>
    <row r="265" spans="2:7" x14ac:dyDescent="0.4">
      <c r="B265" s="140" t="s">
        <v>1488</v>
      </c>
      <c r="C265" s="29"/>
      <c r="D265" s="131"/>
      <c r="E265" s="141"/>
      <c r="F265" s="133"/>
      <c r="G265" s="69"/>
    </row>
    <row r="266" spans="2:7" x14ac:dyDescent="0.4">
      <c r="B266" s="140" t="s">
        <v>1489</v>
      </c>
      <c r="C266" s="29"/>
      <c r="D266" s="131"/>
      <c r="E266" s="141"/>
      <c r="F266" s="133"/>
      <c r="G266" s="69"/>
    </row>
    <row r="267" spans="2:7" x14ac:dyDescent="0.4">
      <c r="B267" s="140" t="s">
        <v>1490</v>
      </c>
      <c r="C267" s="29"/>
      <c r="D267" s="131"/>
      <c r="E267" s="141"/>
      <c r="F267" s="133"/>
      <c r="G267" s="69"/>
    </row>
    <row r="268" spans="2:7" x14ac:dyDescent="0.4">
      <c r="B268" s="140" t="s">
        <v>1491</v>
      </c>
      <c r="C268" s="29"/>
      <c r="D268" s="131"/>
      <c r="E268" s="141"/>
      <c r="F268" s="133"/>
      <c r="G268" s="69"/>
    </row>
    <row r="269" spans="2:7" x14ac:dyDescent="0.4">
      <c r="B269" s="140" t="s">
        <v>1492</v>
      </c>
      <c r="C269" s="29"/>
      <c r="D269" s="131"/>
      <c r="E269" s="141"/>
      <c r="F269" s="133"/>
      <c r="G269" s="69"/>
    </row>
    <row r="270" spans="2:7" x14ac:dyDescent="0.4">
      <c r="B270" s="140" t="s">
        <v>1493</v>
      </c>
      <c r="C270" s="29"/>
      <c r="D270" s="131"/>
      <c r="E270" s="141"/>
      <c r="F270" s="133"/>
      <c r="G270" s="69"/>
    </row>
    <row r="271" spans="2:7" x14ac:dyDescent="0.4">
      <c r="B271" s="140" t="s">
        <v>1494</v>
      </c>
      <c r="C271" s="29"/>
      <c r="D271" s="131"/>
      <c r="E271" s="141"/>
      <c r="F271" s="133"/>
      <c r="G271" s="69"/>
    </row>
    <row r="272" spans="2:7" x14ac:dyDescent="0.4">
      <c r="B272" s="140" t="s">
        <v>1495</v>
      </c>
      <c r="C272" s="29"/>
      <c r="D272" s="131"/>
      <c r="E272" s="141"/>
      <c r="F272" s="133"/>
      <c r="G272" s="69"/>
    </row>
    <row r="273" spans="2:7" x14ac:dyDescent="0.4">
      <c r="B273" s="140" t="s">
        <v>1496</v>
      </c>
      <c r="C273" s="29"/>
      <c r="D273" s="131"/>
      <c r="E273" s="141"/>
      <c r="F273" s="133"/>
      <c r="G273" s="69"/>
    </row>
    <row r="274" spans="2:7" x14ac:dyDescent="0.4">
      <c r="B274" s="140" t="s">
        <v>1497</v>
      </c>
      <c r="C274" s="29"/>
      <c r="D274" s="131"/>
      <c r="E274" s="141"/>
      <c r="F274" s="133"/>
      <c r="G274" s="69"/>
    </row>
    <row r="275" spans="2:7" x14ac:dyDescent="0.4">
      <c r="B275" s="140" t="s">
        <v>1498</v>
      </c>
      <c r="C275" s="29"/>
      <c r="D275" s="131"/>
      <c r="E275" s="141"/>
      <c r="F275" s="133"/>
      <c r="G275" s="69"/>
    </row>
    <row r="276" spans="2:7" x14ac:dyDescent="0.4">
      <c r="B276" s="140" t="s">
        <v>1499</v>
      </c>
      <c r="C276" s="29"/>
      <c r="D276" s="131"/>
      <c r="E276" s="141"/>
      <c r="F276" s="133"/>
      <c r="G276" s="69"/>
    </row>
    <row r="277" spans="2:7" x14ac:dyDescent="0.4">
      <c r="B277" s="140" t="s">
        <v>1500</v>
      </c>
      <c r="C277" s="29"/>
      <c r="D277" s="131"/>
      <c r="E277" s="141"/>
      <c r="F277" s="133"/>
      <c r="G277" s="69"/>
    </row>
    <row r="278" spans="2:7" x14ac:dyDescent="0.4">
      <c r="B278" s="140" t="s">
        <v>1501</v>
      </c>
      <c r="C278" s="29"/>
      <c r="D278" s="131"/>
      <c r="E278" s="141"/>
      <c r="F278" s="133"/>
      <c r="G278" s="69"/>
    </row>
    <row r="279" spans="2:7" x14ac:dyDescent="0.4">
      <c r="B279" s="140" t="s">
        <v>1502</v>
      </c>
      <c r="C279" s="29"/>
      <c r="D279" s="131"/>
      <c r="E279" s="141"/>
      <c r="F279" s="133"/>
      <c r="G279" s="69"/>
    </row>
    <row r="280" spans="2:7" x14ac:dyDescent="0.4">
      <c r="B280" s="140" t="s">
        <v>1503</v>
      </c>
      <c r="C280" s="29"/>
      <c r="D280" s="131"/>
      <c r="E280" s="141"/>
      <c r="F280" s="133"/>
      <c r="G280" s="69"/>
    </row>
    <row r="281" spans="2:7" x14ac:dyDescent="0.4">
      <c r="B281" s="140" t="s">
        <v>1504</v>
      </c>
      <c r="C281" s="29"/>
      <c r="D281" s="131"/>
      <c r="E281" s="141"/>
      <c r="F281" s="133"/>
      <c r="G281" s="69"/>
    </row>
    <row r="282" spans="2:7" x14ac:dyDescent="0.4">
      <c r="B282" s="140" t="s">
        <v>1505</v>
      </c>
      <c r="C282" s="29"/>
      <c r="D282" s="131"/>
      <c r="E282" s="141"/>
      <c r="F282" s="133"/>
      <c r="G282" s="69"/>
    </row>
    <row r="283" spans="2:7" x14ac:dyDescent="0.4">
      <c r="B283" s="140" t="s">
        <v>1506</v>
      </c>
      <c r="C283" s="29"/>
      <c r="D283" s="131"/>
      <c r="E283" s="141"/>
      <c r="F283" s="133"/>
      <c r="G283" s="69"/>
    </row>
    <row r="284" spans="2:7" x14ac:dyDescent="0.4">
      <c r="B284" s="140" t="s">
        <v>1507</v>
      </c>
      <c r="C284" s="29"/>
      <c r="D284" s="131"/>
      <c r="E284" s="141"/>
      <c r="F284" s="133"/>
      <c r="G284" s="69"/>
    </row>
    <row r="285" spans="2:7" x14ac:dyDescent="0.4">
      <c r="B285" s="140" t="s">
        <v>1508</v>
      </c>
      <c r="C285" s="29"/>
      <c r="D285" s="131"/>
      <c r="E285" s="141"/>
      <c r="F285" s="133"/>
      <c r="G285" s="69"/>
    </row>
    <row r="286" spans="2:7" x14ac:dyDescent="0.4">
      <c r="B286" s="140" t="s">
        <v>1509</v>
      </c>
      <c r="C286" s="29"/>
      <c r="D286" s="131"/>
      <c r="E286" s="141"/>
      <c r="F286" s="133"/>
      <c r="G286" s="69"/>
    </row>
    <row r="287" spans="2:7" x14ac:dyDescent="0.4">
      <c r="B287" s="140" t="s">
        <v>1510</v>
      </c>
      <c r="C287" s="29"/>
      <c r="D287" s="131"/>
      <c r="E287" s="141"/>
      <c r="F287" s="133"/>
      <c r="G287" s="69"/>
    </row>
    <row r="288" spans="2:7" x14ac:dyDescent="0.4">
      <c r="B288" s="140" t="s">
        <v>1511</v>
      </c>
      <c r="C288" s="29"/>
      <c r="D288" s="131"/>
      <c r="E288" s="141"/>
      <c r="F288" s="133"/>
      <c r="G288" s="69"/>
    </row>
    <row r="289" spans="2:7" x14ac:dyDescent="0.4">
      <c r="B289" s="140" t="s">
        <v>1512</v>
      </c>
      <c r="C289" s="29"/>
      <c r="D289" s="131"/>
      <c r="E289" s="141"/>
      <c r="F289" s="133"/>
      <c r="G289" s="69"/>
    </row>
    <row r="290" spans="2:7" x14ac:dyDescent="0.4">
      <c r="B290" s="140" t="s">
        <v>1513</v>
      </c>
      <c r="C290" s="29"/>
      <c r="D290" s="131"/>
      <c r="E290" s="141"/>
      <c r="F290" s="133"/>
      <c r="G290" s="69"/>
    </row>
    <row r="291" spans="2:7" x14ac:dyDescent="0.4">
      <c r="B291" s="140" t="s">
        <v>1514</v>
      </c>
      <c r="C291" s="29"/>
      <c r="D291" s="131"/>
      <c r="E291" s="141"/>
      <c r="F291" s="133"/>
      <c r="G291" s="69"/>
    </row>
    <row r="292" spans="2:7" x14ac:dyDescent="0.4">
      <c r="B292" s="140" t="s">
        <v>1515</v>
      </c>
      <c r="C292" s="29"/>
      <c r="D292" s="131"/>
      <c r="E292" s="141"/>
      <c r="F292" s="133"/>
      <c r="G292" s="69"/>
    </row>
    <row r="293" spans="2:7" x14ac:dyDescent="0.4">
      <c r="B293" s="140" t="s">
        <v>1516</v>
      </c>
      <c r="C293" s="29"/>
      <c r="D293" s="131"/>
      <c r="E293" s="141"/>
      <c r="F293" s="133"/>
      <c r="G293" s="69"/>
    </row>
    <row r="294" spans="2:7" x14ac:dyDescent="0.4">
      <c r="B294" s="140" t="s">
        <v>1517</v>
      </c>
      <c r="C294" s="29"/>
      <c r="D294" s="131"/>
      <c r="E294" s="141"/>
      <c r="F294" s="133"/>
      <c r="G294" s="69"/>
    </row>
    <row r="295" spans="2:7" x14ac:dyDescent="0.4">
      <c r="B295" s="140" t="s">
        <v>1518</v>
      </c>
      <c r="C295" s="29"/>
      <c r="D295" s="131"/>
      <c r="E295" s="141"/>
      <c r="F295" s="133"/>
      <c r="G295" s="69"/>
    </row>
    <row r="296" spans="2:7" x14ac:dyDescent="0.4">
      <c r="B296" s="140" t="s">
        <v>1519</v>
      </c>
      <c r="C296" s="29"/>
      <c r="D296" s="131"/>
      <c r="E296" s="141"/>
      <c r="F296" s="133"/>
      <c r="G296" s="69"/>
    </row>
    <row r="297" spans="2:7" x14ac:dyDescent="0.4">
      <c r="B297" s="140" t="s">
        <v>1520</v>
      </c>
      <c r="C297" s="29"/>
      <c r="D297" s="131"/>
      <c r="E297" s="141"/>
      <c r="F297" s="133"/>
      <c r="G297" s="69"/>
    </row>
    <row r="298" spans="2:7" x14ac:dyDescent="0.4">
      <c r="B298" s="140" t="s">
        <v>1521</v>
      </c>
      <c r="C298" s="29"/>
      <c r="D298" s="131"/>
      <c r="E298" s="141"/>
      <c r="F298" s="133"/>
      <c r="G298" s="69"/>
    </row>
    <row r="299" spans="2:7" x14ac:dyDescent="0.4">
      <c r="B299" s="140" t="s">
        <v>1522</v>
      </c>
      <c r="C299" s="29"/>
      <c r="D299" s="131"/>
      <c r="E299" s="141"/>
      <c r="F299" s="133"/>
      <c r="G299" s="69"/>
    </row>
    <row r="300" spans="2:7" x14ac:dyDescent="0.4">
      <c r="B300" s="140" t="s">
        <v>1523</v>
      </c>
      <c r="C300" s="29"/>
      <c r="D300" s="131"/>
      <c r="E300" s="141"/>
      <c r="F300" s="133"/>
      <c r="G300" s="69"/>
    </row>
    <row r="301" spans="2:7" x14ac:dyDescent="0.4">
      <c r="B301" s="140" t="s">
        <v>1524</v>
      </c>
      <c r="C301" s="29"/>
      <c r="D301" s="131"/>
      <c r="E301" s="141"/>
      <c r="F301" s="133"/>
      <c r="G301" s="69"/>
    </row>
    <row r="302" spans="2:7" x14ac:dyDescent="0.4">
      <c r="B302" s="140" t="s">
        <v>1525</v>
      </c>
      <c r="C302" s="29"/>
      <c r="D302" s="131"/>
      <c r="E302" s="141"/>
      <c r="F302" s="133"/>
      <c r="G302" s="69"/>
    </row>
    <row r="303" spans="2:7" x14ac:dyDescent="0.4">
      <c r="B303" s="140" t="s">
        <v>1526</v>
      </c>
      <c r="C303" s="29"/>
      <c r="D303" s="131"/>
      <c r="E303" s="141"/>
      <c r="F303" s="133"/>
      <c r="G303" s="69"/>
    </row>
    <row r="304" spans="2:7" x14ac:dyDescent="0.4">
      <c r="B304" s="140" t="s">
        <v>1527</v>
      </c>
      <c r="C304" s="29"/>
      <c r="D304" s="131"/>
      <c r="E304" s="141"/>
      <c r="F304" s="133"/>
      <c r="G304" s="69"/>
    </row>
    <row r="305" spans="2:7" x14ac:dyDescent="0.4">
      <c r="B305" s="140" t="s">
        <v>1528</v>
      </c>
      <c r="C305" s="29"/>
      <c r="D305" s="131"/>
      <c r="E305" s="141"/>
      <c r="F305" s="133"/>
      <c r="G305" s="69"/>
    </row>
    <row r="306" spans="2:7" x14ac:dyDescent="0.4">
      <c r="B306" s="140" t="s">
        <v>1529</v>
      </c>
      <c r="C306" s="29"/>
      <c r="D306" s="131"/>
      <c r="E306" s="141"/>
      <c r="F306" s="133"/>
      <c r="G306" s="69"/>
    </row>
    <row r="307" spans="2:7" x14ac:dyDescent="0.4">
      <c r="B307" s="140" t="s">
        <v>1530</v>
      </c>
      <c r="C307" s="29"/>
      <c r="D307" s="131"/>
      <c r="E307" s="141"/>
      <c r="F307" s="133"/>
      <c r="G307" s="69"/>
    </row>
    <row r="308" spans="2:7" x14ac:dyDescent="0.4">
      <c r="B308" s="140" t="s">
        <v>1531</v>
      </c>
      <c r="C308" s="29"/>
      <c r="D308" s="131"/>
      <c r="E308" s="141"/>
      <c r="F308" s="133"/>
      <c r="G308" s="69"/>
    </row>
    <row r="309" spans="2:7" x14ac:dyDescent="0.4">
      <c r="B309" s="140" t="s">
        <v>1532</v>
      </c>
      <c r="C309" s="29"/>
      <c r="D309" s="131"/>
      <c r="E309" s="141"/>
      <c r="F309" s="133"/>
      <c r="G309" s="69"/>
    </row>
    <row r="310" spans="2:7" x14ac:dyDescent="0.4">
      <c r="B310" s="140" t="s">
        <v>1533</v>
      </c>
      <c r="C310" s="29"/>
      <c r="D310" s="131"/>
      <c r="E310" s="141"/>
      <c r="F310" s="133"/>
      <c r="G310" s="69"/>
    </row>
    <row r="311" spans="2:7" x14ac:dyDescent="0.4">
      <c r="B311" s="140" t="s">
        <v>1534</v>
      </c>
      <c r="C311" s="29"/>
      <c r="D311" s="131"/>
      <c r="E311" s="141"/>
      <c r="F311" s="133"/>
      <c r="G311" s="69"/>
    </row>
    <row r="312" spans="2:7" x14ac:dyDescent="0.4">
      <c r="B312" s="140" t="s">
        <v>1535</v>
      </c>
      <c r="C312" s="29"/>
      <c r="D312" s="131"/>
      <c r="E312" s="141"/>
      <c r="F312" s="133"/>
      <c r="G312" s="69"/>
    </row>
    <row r="313" spans="2:7" x14ac:dyDescent="0.4">
      <c r="B313" s="140" t="s">
        <v>1536</v>
      </c>
      <c r="C313" s="29"/>
      <c r="D313" s="131"/>
      <c r="E313" s="141"/>
      <c r="F313" s="133"/>
      <c r="G313" s="69"/>
    </row>
    <row r="314" spans="2:7" x14ac:dyDescent="0.4">
      <c r="B314" s="140" t="s">
        <v>1537</v>
      </c>
      <c r="C314" s="29"/>
      <c r="D314" s="131"/>
      <c r="E314" s="141"/>
      <c r="F314" s="133"/>
      <c r="G314" s="69"/>
    </row>
    <row r="315" spans="2:7" x14ac:dyDescent="0.4">
      <c r="B315" s="140" t="s">
        <v>1538</v>
      </c>
      <c r="C315" s="29"/>
      <c r="D315" s="131"/>
      <c r="E315" s="141"/>
      <c r="F315" s="133"/>
      <c r="G315" s="69"/>
    </row>
    <row r="316" spans="2:7" x14ac:dyDescent="0.4">
      <c r="B316" s="140" t="s">
        <v>1539</v>
      </c>
      <c r="C316" s="29"/>
      <c r="D316" s="131"/>
      <c r="E316" s="141"/>
      <c r="F316" s="133"/>
      <c r="G316" s="69"/>
    </row>
    <row r="317" spans="2:7" x14ac:dyDescent="0.4">
      <c r="B317" s="140" t="s">
        <v>1540</v>
      </c>
      <c r="C317" s="29"/>
      <c r="D317" s="131"/>
      <c r="E317" s="141"/>
      <c r="F317" s="133"/>
      <c r="G317" s="69"/>
    </row>
    <row r="318" spans="2:7" x14ac:dyDescent="0.4">
      <c r="B318" s="140" t="s">
        <v>1541</v>
      </c>
      <c r="C318" s="29"/>
      <c r="D318" s="131"/>
      <c r="E318" s="141"/>
      <c r="F318" s="133"/>
      <c r="G318" s="69"/>
    </row>
    <row r="319" spans="2:7" x14ac:dyDescent="0.4">
      <c r="B319" s="140" t="s">
        <v>1542</v>
      </c>
      <c r="C319" s="29"/>
      <c r="D319" s="131"/>
      <c r="E319" s="141"/>
      <c r="F319" s="133"/>
      <c r="G319" s="69"/>
    </row>
    <row r="320" spans="2:7" x14ac:dyDescent="0.4">
      <c r="B320" s="140" t="s">
        <v>1543</v>
      </c>
      <c r="C320" s="29"/>
      <c r="D320" s="131"/>
      <c r="E320" s="141"/>
      <c r="F320" s="133"/>
      <c r="G320" s="69"/>
    </row>
    <row r="321" spans="2:7" x14ac:dyDescent="0.4">
      <c r="B321" s="140" t="s">
        <v>1544</v>
      </c>
      <c r="C321" s="29"/>
      <c r="D321" s="131"/>
      <c r="E321" s="141"/>
      <c r="F321" s="133"/>
      <c r="G321" s="69"/>
    </row>
    <row r="322" spans="2:7" x14ac:dyDescent="0.4">
      <c r="B322" s="140" t="s">
        <v>1545</v>
      </c>
      <c r="C322" s="29"/>
      <c r="D322" s="131"/>
      <c r="E322" s="141"/>
      <c r="F322" s="133"/>
      <c r="G322" s="69"/>
    </row>
    <row r="323" spans="2:7" x14ac:dyDescent="0.4">
      <c r="B323" s="140" t="s">
        <v>1546</v>
      </c>
      <c r="C323" s="29"/>
      <c r="D323" s="131"/>
      <c r="E323" s="141"/>
      <c r="F323" s="133"/>
      <c r="G323" s="69"/>
    </row>
    <row r="324" spans="2:7" x14ac:dyDescent="0.4">
      <c r="B324" s="140" t="s">
        <v>1547</v>
      </c>
      <c r="C324" s="29"/>
      <c r="D324" s="131"/>
      <c r="E324" s="141"/>
      <c r="F324" s="133"/>
      <c r="G324" s="69"/>
    </row>
    <row r="325" spans="2:7" x14ac:dyDescent="0.4">
      <c r="B325" s="140" t="s">
        <v>1548</v>
      </c>
      <c r="C325" s="29"/>
      <c r="D325" s="131"/>
      <c r="E325" s="141"/>
      <c r="F325" s="133"/>
      <c r="G325" s="69"/>
    </row>
    <row r="326" spans="2:7" x14ac:dyDescent="0.4">
      <c r="B326" s="140" t="s">
        <v>1549</v>
      </c>
      <c r="C326" s="29"/>
      <c r="D326" s="131"/>
      <c r="E326" s="141"/>
      <c r="F326" s="133"/>
      <c r="G326" s="69"/>
    </row>
    <row r="327" spans="2:7" x14ac:dyDescent="0.4">
      <c r="B327" s="140" t="s">
        <v>1550</v>
      </c>
      <c r="C327" s="29"/>
      <c r="D327" s="131"/>
      <c r="E327" s="141"/>
      <c r="F327" s="133"/>
      <c r="G327" s="69"/>
    </row>
    <row r="328" spans="2:7" x14ac:dyDescent="0.4">
      <c r="B328" s="140" t="s">
        <v>1551</v>
      </c>
      <c r="C328" s="29"/>
      <c r="D328" s="131"/>
      <c r="E328" s="141"/>
      <c r="F328" s="133"/>
      <c r="G328" s="69"/>
    </row>
    <row r="329" spans="2:7" x14ac:dyDescent="0.4">
      <c r="B329" s="140" t="s">
        <v>1552</v>
      </c>
      <c r="C329" s="29"/>
      <c r="D329" s="131"/>
      <c r="E329" s="141"/>
      <c r="F329" s="133"/>
      <c r="G329" s="69"/>
    </row>
    <row r="330" spans="2:7" x14ac:dyDescent="0.4">
      <c r="B330" s="140" t="s">
        <v>1553</v>
      </c>
      <c r="C330" s="29"/>
      <c r="D330" s="131"/>
      <c r="E330" s="141"/>
      <c r="F330" s="133"/>
      <c r="G330" s="69"/>
    </row>
    <row r="331" spans="2:7" x14ac:dyDescent="0.4">
      <c r="B331" s="140" t="s">
        <v>1554</v>
      </c>
      <c r="C331" s="29"/>
      <c r="D331" s="131"/>
      <c r="E331" s="141"/>
      <c r="F331" s="133"/>
      <c r="G331" s="69"/>
    </row>
    <row r="332" spans="2:7" x14ac:dyDescent="0.4">
      <c r="B332" s="140" t="s">
        <v>1555</v>
      </c>
      <c r="C332" s="29"/>
      <c r="D332" s="131"/>
      <c r="E332" s="141"/>
      <c r="F332" s="133"/>
      <c r="G332" s="69"/>
    </row>
    <row r="333" spans="2:7" x14ac:dyDescent="0.4">
      <c r="B333" s="140" t="s">
        <v>1556</v>
      </c>
      <c r="C333" s="29"/>
      <c r="D333" s="131"/>
      <c r="E333" s="141"/>
      <c r="F333" s="133"/>
      <c r="G333" s="69"/>
    </row>
    <row r="334" spans="2:7" x14ac:dyDescent="0.4">
      <c r="B334" s="140" t="s">
        <v>1557</v>
      </c>
      <c r="C334" s="29"/>
      <c r="D334" s="131"/>
      <c r="E334" s="141"/>
      <c r="F334" s="133"/>
      <c r="G334" s="69"/>
    </row>
    <row r="335" spans="2:7" x14ac:dyDescent="0.4">
      <c r="B335" s="140" t="s">
        <v>1558</v>
      </c>
      <c r="C335" s="29"/>
      <c r="D335" s="131"/>
      <c r="E335" s="141"/>
      <c r="F335" s="133"/>
      <c r="G335" s="69"/>
    </row>
    <row r="336" spans="2:7" x14ac:dyDescent="0.4">
      <c r="B336" s="140" t="s">
        <v>1559</v>
      </c>
      <c r="C336" s="29"/>
      <c r="D336" s="131"/>
      <c r="E336" s="141"/>
      <c r="F336" s="133"/>
      <c r="G336" s="69"/>
    </row>
    <row r="337" spans="2:7" x14ac:dyDescent="0.4">
      <c r="B337" s="140" t="s">
        <v>1560</v>
      </c>
      <c r="C337" s="29"/>
      <c r="D337" s="131"/>
      <c r="E337" s="141"/>
      <c r="F337" s="133"/>
      <c r="G337" s="69"/>
    </row>
    <row r="338" spans="2:7" x14ac:dyDescent="0.4">
      <c r="B338" s="140" t="s">
        <v>1561</v>
      </c>
      <c r="C338" s="29"/>
      <c r="D338" s="131"/>
      <c r="E338" s="141"/>
      <c r="F338" s="133"/>
      <c r="G338" s="69"/>
    </row>
    <row r="339" spans="2:7" x14ac:dyDescent="0.4">
      <c r="B339" s="140" t="s">
        <v>1562</v>
      </c>
      <c r="C339" s="29"/>
      <c r="D339" s="131"/>
      <c r="E339" s="141"/>
      <c r="F339" s="133"/>
      <c r="G339" s="69"/>
    </row>
    <row r="340" spans="2:7" x14ac:dyDescent="0.4">
      <c r="B340" s="140" t="s">
        <v>1563</v>
      </c>
      <c r="C340" s="29"/>
      <c r="D340" s="131"/>
      <c r="E340" s="141"/>
      <c r="F340" s="133"/>
      <c r="G340" s="69"/>
    </row>
    <row r="341" spans="2:7" x14ac:dyDescent="0.4">
      <c r="B341" s="140" t="s">
        <v>1564</v>
      </c>
      <c r="C341" s="29"/>
      <c r="D341" s="131"/>
      <c r="E341" s="141"/>
      <c r="F341" s="133"/>
      <c r="G341" s="69"/>
    </row>
    <row r="342" spans="2:7" x14ac:dyDescent="0.4">
      <c r="B342" s="140" t="s">
        <v>1565</v>
      </c>
      <c r="C342" s="29"/>
      <c r="D342" s="131"/>
      <c r="E342" s="141"/>
      <c r="F342" s="133"/>
      <c r="G342" s="69"/>
    </row>
    <row r="343" spans="2:7" x14ac:dyDescent="0.4">
      <c r="B343" s="140" t="s">
        <v>1566</v>
      </c>
      <c r="C343" s="29"/>
      <c r="D343" s="131"/>
      <c r="E343" s="141"/>
      <c r="F343" s="133"/>
      <c r="G343" s="69"/>
    </row>
    <row r="344" spans="2:7" x14ac:dyDescent="0.4">
      <c r="B344" s="140" t="s">
        <v>1567</v>
      </c>
      <c r="C344" s="29"/>
      <c r="D344" s="131"/>
      <c r="E344" s="141"/>
      <c r="F344" s="133"/>
      <c r="G344" s="69"/>
    </row>
    <row r="345" spans="2:7" x14ac:dyDescent="0.4">
      <c r="B345" s="140" t="s">
        <v>1568</v>
      </c>
      <c r="C345" s="29"/>
      <c r="D345" s="131"/>
      <c r="E345" s="141"/>
      <c r="F345" s="133"/>
      <c r="G345" s="69"/>
    </row>
    <row r="346" spans="2:7" x14ac:dyDescent="0.4">
      <c r="B346" s="140" t="s">
        <v>1569</v>
      </c>
      <c r="C346" s="29"/>
      <c r="D346" s="131"/>
      <c r="E346" s="141"/>
      <c r="F346" s="133"/>
      <c r="G346" s="69"/>
    </row>
    <row r="347" spans="2:7" x14ac:dyDescent="0.4">
      <c r="B347" s="140" t="s">
        <v>1570</v>
      </c>
      <c r="C347" s="29"/>
      <c r="D347" s="131"/>
      <c r="E347" s="141"/>
      <c r="F347" s="133"/>
      <c r="G347" s="69"/>
    </row>
    <row r="348" spans="2:7" x14ac:dyDescent="0.4">
      <c r="B348" s="140" t="s">
        <v>1571</v>
      </c>
      <c r="C348" s="29"/>
      <c r="D348" s="131"/>
      <c r="E348" s="141"/>
      <c r="F348" s="133"/>
      <c r="G348" s="69"/>
    </row>
    <row r="349" spans="2:7" x14ac:dyDescent="0.4">
      <c r="B349" s="140" t="s">
        <v>1572</v>
      </c>
      <c r="C349" s="29"/>
      <c r="D349" s="131"/>
      <c r="E349" s="141"/>
      <c r="F349" s="133"/>
      <c r="G349" s="69"/>
    </row>
    <row r="350" spans="2:7" x14ac:dyDescent="0.4">
      <c r="B350" s="140" t="s">
        <v>1573</v>
      </c>
      <c r="C350" s="29"/>
      <c r="D350" s="131"/>
      <c r="E350" s="141"/>
      <c r="F350" s="133"/>
      <c r="G350" s="69"/>
    </row>
    <row r="351" spans="2:7" x14ac:dyDescent="0.4">
      <c r="B351" s="140" t="s">
        <v>1574</v>
      </c>
      <c r="C351" s="29"/>
      <c r="D351" s="131"/>
      <c r="E351" s="141"/>
      <c r="F351" s="133"/>
      <c r="G351" s="69"/>
    </row>
    <row r="352" spans="2:7" x14ac:dyDescent="0.4">
      <c r="B352" s="140" t="s">
        <v>1575</v>
      </c>
      <c r="C352" s="29"/>
      <c r="D352" s="131"/>
      <c r="E352" s="141"/>
      <c r="F352" s="133"/>
      <c r="G352" s="69"/>
    </row>
    <row r="353" spans="2:7" x14ac:dyDescent="0.4">
      <c r="B353" s="140" t="s">
        <v>1576</v>
      </c>
      <c r="C353" s="29"/>
      <c r="D353" s="131"/>
      <c r="E353" s="141"/>
      <c r="F353" s="133"/>
      <c r="G353" s="69"/>
    </row>
    <row r="354" spans="2:7" x14ac:dyDescent="0.4">
      <c r="B354" s="140" t="s">
        <v>1577</v>
      </c>
      <c r="C354" s="29"/>
      <c r="D354" s="131"/>
      <c r="E354" s="141"/>
      <c r="F354" s="133"/>
      <c r="G354" s="69"/>
    </row>
    <row r="355" spans="2:7" x14ac:dyDescent="0.4">
      <c r="B355" s="140" t="s">
        <v>1578</v>
      </c>
      <c r="C355" s="29"/>
      <c r="D355" s="131"/>
      <c r="E355" s="141"/>
      <c r="F355" s="133"/>
      <c r="G355" s="69"/>
    </row>
    <row r="356" spans="2:7" x14ac:dyDescent="0.4">
      <c r="B356" s="140" t="s">
        <v>1579</v>
      </c>
      <c r="C356" s="29"/>
      <c r="D356" s="131"/>
      <c r="E356" s="141"/>
      <c r="F356" s="133"/>
      <c r="G356" s="69"/>
    </row>
    <row r="357" spans="2:7" x14ac:dyDescent="0.4">
      <c r="B357" s="140" t="s">
        <v>1580</v>
      </c>
      <c r="C357" s="29"/>
      <c r="D357" s="131"/>
      <c r="E357" s="141"/>
      <c r="F357" s="133"/>
      <c r="G357" s="69"/>
    </row>
    <row r="358" spans="2:7" x14ac:dyDescent="0.4">
      <c r="B358" s="140" t="s">
        <v>1581</v>
      </c>
      <c r="C358" s="29"/>
      <c r="D358" s="131"/>
      <c r="E358" s="141"/>
      <c r="F358" s="133"/>
      <c r="G358" s="69"/>
    </row>
    <row r="359" spans="2:7" x14ac:dyDescent="0.4">
      <c r="B359" s="140" t="s">
        <v>1582</v>
      </c>
      <c r="C359" s="29"/>
      <c r="D359" s="131"/>
      <c r="E359" s="141"/>
      <c r="F359" s="133"/>
      <c r="G359" s="69"/>
    </row>
    <row r="360" spans="2:7" x14ac:dyDescent="0.4">
      <c r="B360" s="140" t="s">
        <v>1583</v>
      </c>
      <c r="C360" s="29"/>
      <c r="D360" s="131"/>
      <c r="E360" s="141"/>
      <c r="F360" s="133"/>
      <c r="G360" s="69"/>
    </row>
    <row r="361" spans="2:7" x14ac:dyDescent="0.4">
      <c r="B361" s="140" t="s">
        <v>1584</v>
      </c>
      <c r="C361" s="29"/>
      <c r="D361" s="131"/>
      <c r="E361" s="141"/>
      <c r="F361" s="133"/>
      <c r="G361" s="69"/>
    </row>
    <row r="362" spans="2:7" x14ac:dyDescent="0.4">
      <c r="B362" s="140" t="s">
        <v>1585</v>
      </c>
      <c r="C362" s="29"/>
      <c r="D362" s="131"/>
      <c r="E362" s="141"/>
      <c r="F362" s="133"/>
      <c r="G362" s="69"/>
    </row>
    <row r="363" spans="2:7" x14ac:dyDescent="0.4">
      <c r="B363" s="140" t="s">
        <v>1586</v>
      </c>
      <c r="C363" s="29"/>
      <c r="D363" s="131"/>
      <c r="E363" s="141"/>
      <c r="F363" s="133"/>
      <c r="G363" s="69"/>
    </row>
    <row r="364" spans="2:7" x14ac:dyDescent="0.4">
      <c r="B364" s="140" t="s">
        <v>1587</v>
      </c>
      <c r="C364" s="29"/>
      <c r="D364" s="131"/>
      <c r="E364" s="141"/>
      <c r="F364" s="133"/>
      <c r="G364" s="69"/>
    </row>
    <row r="365" spans="2:7" x14ac:dyDescent="0.4">
      <c r="B365" s="140" t="s">
        <v>1588</v>
      </c>
      <c r="C365" s="29"/>
      <c r="D365" s="131"/>
      <c r="E365" s="141"/>
      <c r="F365" s="133"/>
      <c r="G365" s="69"/>
    </row>
    <row r="366" spans="2:7" x14ac:dyDescent="0.4">
      <c r="B366" s="140" t="s">
        <v>1589</v>
      </c>
      <c r="C366" s="29"/>
      <c r="D366" s="131"/>
      <c r="E366" s="141"/>
      <c r="F366" s="133"/>
      <c r="G366" s="69"/>
    </row>
    <row r="367" spans="2:7" x14ac:dyDescent="0.4">
      <c r="B367" s="140" t="s">
        <v>1590</v>
      </c>
      <c r="C367" s="29"/>
      <c r="D367" s="131"/>
      <c r="E367" s="141"/>
      <c r="F367" s="133"/>
      <c r="G367" s="69"/>
    </row>
    <row r="368" spans="2:7" x14ac:dyDescent="0.4">
      <c r="B368" s="140" t="s">
        <v>1591</v>
      </c>
      <c r="C368" s="29"/>
      <c r="D368" s="131"/>
      <c r="E368" s="141"/>
      <c r="F368" s="133"/>
      <c r="G368" s="69"/>
    </row>
    <row r="369" spans="2:7" x14ac:dyDescent="0.4">
      <c r="B369" s="140" t="s">
        <v>1592</v>
      </c>
      <c r="C369" s="29"/>
      <c r="D369" s="131"/>
      <c r="E369" s="141"/>
      <c r="F369" s="133"/>
      <c r="G369" s="69"/>
    </row>
    <row r="370" spans="2:7" x14ac:dyDescent="0.4">
      <c r="B370" s="140" t="s">
        <v>1593</v>
      </c>
      <c r="C370" s="29"/>
      <c r="D370" s="131"/>
      <c r="E370" s="141"/>
      <c r="F370" s="133"/>
      <c r="G370" s="69"/>
    </row>
    <row r="371" spans="2:7" x14ac:dyDescent="0.4">
      <c r="B371" s="140" t="s">
        <v>1594</v>
      </c>
      <c r="C371" s="29"/>
      <c r="D371" s="131"/>
      <c r="E371" s="141"/>
      <c r="F371" s="133"/>
      <c r="G371" s="69"/>
    </row>
    <row r="372" spans="2:7" x14ac:dyDescent="0.4">
      <c r="B372" s="140" t="s">
        <v>1595</v>
      </c>
      <c r="C372" s="29"/>
      <c r="D372" s="131"/>
      <c r="E372" s="141"/>
      <c r="F372" s="133"/>
      <c r="G372" s="69"/>
    </row>
    <row r="373" spans="2:7" x14ac:dyDescent="0.4">
      <c r="B373" s="140" t="s">
        <v>1596</v>
      </c>
      <c r="C373" s="29"/>
      <c r="D373" s="131"/>
      <c r="E373" s="141"/>
      <c r="F373" s="133"/>
      <c r="G373" s="69"/>
    </row>
    <row r="374" spans="2:7" x14ac:dyDescent="0.4">
      <c r="B374" s="140" t="s">
        <v>1597</v>
      </c>
      <c r="C374" s="29"/>
      <c r="D374" s="131"/>
      <c r="E374" s="141"/>
      <c r="F374" s="133"/>
      <c r="G374" s="69"/>
    </row>
    <row r="375" spans="2:7" x14ac:dyDescent="0.4">
      <c r="B375" s="140" t="s">
        <v>1598</v>
      </c>
      <c r="C375" s="29"/>
      <c r="D375" s="131"/>
      <c r="E375" s="141"/>
      <c r="F375" s="133"/>
      <c r="G375" s="69"/>
    </row>
    <row r="376" spans="2:7" x14ac:dyDescent="0.4">
      <c r="B376" s="140" t="s">
        <v>1599</v>
      </c>
      <c r="C376" s="29"/>
      <c r="D376" s="131"/>
      <c r="E376" s="141"/>
      <c r="F376" s="133"/>
      <c r="G376" s="69"/>
    </row>
    <row r="377" spans="2:7" x14ac:dyDescent="0.4">
      <c r="B377" s="140" t="s">
        <v>1600</v>
      </c>
      <c r="C377" s="29"/>
      <c r="D377" s="131"/>
      <c r="E377" s="141"/>
      <c r="F377" s="133"/>
      <c r="G377" s="69"/>
    </row>
    <row r="378" spans="2:7" x14ac:dyDescent="0.4">
      <c r="B378" s="140" t="s">
        <v>1601</v>
      </c>
      <c r="C378" s="29"/>
      <c r="D378" s="131"/>
      <c r="E378" s="141"/>
      <c r="F378" s="133"/>
      <c r="G378" s="69"/>
    </row>
    <row r="379" spans="2:7" x14ac:dyDescent="0.4">
      <c r="B379" s="140" t="s">
        <v>1602</v>
      </c>
      <c r="C379" s="29"/>
      <c r="D379" s="131"/>
      <c r="E379" s="141"/>
      <c r="F379" s="133"/>
      <c r="G379" s="69"/>
    </row>
    <row r="380" spans="2:7" x14ac:dyDescent="0.4">
      <c r="B380" s="140" t="s">
        <v>1603</v>
      </c>
      <c r="C380" s="29"/>
      <c r="D380" s="131"/>
      <c r="E380" s="141"/>
      <c r="F380" s="133"/>
      <c r="G380" s="69"/>
    </row>
    <row r="381" spans="2:7" x14ac:dyDescent="0.4">
      <c r="B381" s="140" t="s">
        <v>1604</v>
      </c>
      <c r="C381" s="29"/>
      <c r="D381" s="131"/>
      <c r="E381" s="141"/>
      <c r="F381" s="133"/>
      <c r="G381" s="69"/>
    </row>
    <row r="382" spans="2:7" x14ac:dyDescent="0.4">
      <c r="B382" s="140" t="s">
        <v>1605</v>
      </c>
      <c r="C382" s="29"/>
      <c r="D382" s="131"/>
      <c r="E382" s="141"/>
      <c r="F382" s="133"/>
      <c r="G382" s="69"/>
    </row>
    <row r="383" spans="2:7" x14ac:dyDescent="0.4">
      <c r="B383" s="140" t="s">
        <v>1606</v>
      </c>
      <c r="C383" s="29"/>
      <c r="D383" s="131"/>
      <c r="E383" s="141"/>
      <c r="F383" s="133"/>
      <c r="G383" s="69"/>
    </row>
    <row r="384" spans="2:7" x14ac:dyDescent="0.4">
      <c r="B384" s="140" t="s">
        <v>1607</v>
      </c>
      <c r="C384" s="29"/>
      <c r="D384" s="131"/>
      <c r="E384" s="141"/>
      <c r="F384" s="133"/>
      <c r="G384" s="69"/>
    </row>
    <row r="385" spans="2:7" x14ac:dyDescent="0.4">
      <c r="B385" s="140" t="s">
        <v>1608</v>
      </c>
      <c r="C385" s="29"/>
      <c r="D385" s="131"/>
      <c r="E385" s="141"/>
      <c r="F385" s="133"/>
      <c r="G385" s="69"/>
    </row>
    <row r="386" spans="2:7" x14ac:dyDescent="0.4">
      <c r="B386" s="140" t="s">
        <v>1609</v>
      </c>
      <c r="C386" s="29"/>
      <c r="D386" s="131"/>
      <c r="E386" s="141"/>
      <c r="F386" s="133"/>
      <c r="G386" s="69"/>
    </row>
    <row r="387" spans="2:7" x14ac:dyDescent="0.4">
      <c r="B387" s="140" t="s">
        <v>1610</v>
      </c>
      <c r="C387" s="29"/>
      <c r="D387" s="131"/>
      <c r="E387" s="141"/>
      <c r="F387" s="133"/>
      <c r="G387" s="69"/>
    </row>
    <row r="388" spans="2:7" x14ac:dyDescent="0.4">
      <c r="B388" s="140" t="s">
        <v>1611</v>
      </c>
      <c r="C388" s="29"/>
      <c r="D388" s="131"/>
      <c r="E388" s="141"/>
      <c r="F388" s="133"/>
      <c r="G388" s="69"/>
    </row>
    <row r="389" spans="2:7" x14ac:dyDescent="0.4">
      <c r="B389" s="140" t="s">
        <v>1612</v>
      </c>
      <c r="C389" s="29"/>
      <c r="D389" s="131"/>
      <c r="E389" s="141"/>
      <c r="F389" s="133"/>
      <c r="G389" s="69"/>
    </row>
    <row r="390" spans="2:7" x14ac:dyDescent="0.4">
      <c r="B390" s="140" t="s">
        <v>1613</v>
      </c>
      <c r="C390" s="29"/>
      <c r="D390" s="131"/>
      <c r="E390" s="141"/>
      <c r="F390" s="133"/>
      <c r="G390" s="69"/>
    </row>
    <row r="391" spans="2:7" x14ac:dyDescent="0.4">
      <c r="B391" s="140" t="s">
        <v>1614</v>
      </c>
      <c r="C391" s="29"/>
      <c r="D391" s="131"/>
      <c r="E391" s="141"/>
      <c r="F391" s="133"/>
      <c r="G391" s="69"/>
    </row>
    <row r="392" spans="2:7" x14ac:dyDescent="0.4">
      <c r="B392" s="140" t="s">
        <v>1615</v>
      </c>
      <c r="C392" s="29"/>
      <c r="D392" s="131"/>
      <c r="E392" s="141"/>
      <c r="F392" s="133"/>
      <c r="G392" s="69"/>
    </row>
    <row r="393" spans="2:7" x14ac:dyDescent="0.4">
      <c r="B393" s="140" t="s">
        <v>1616</v>
      </c>
      <c r="C393" s="29"/>
      <c r="D393" s="131"/>
      <c r="E393" s="141"/>
      <c r="F393" s="133"/>
      <c r="G393" s="69"/>
    </row>
    <row r="394" spans="2:7" x14ac:dyDescent="0.4">
      <c r="B394" s="140" t="s">
        <v>1617</v>
      </c>
      <c r="C394" s="29"/>
      <c r="D394" s="131"/>
      <c r="E394" s="141"/>
      <c r="F394" s="133"/>
      <c r="G394" s="69"/>
    </row>
    <row r="395" spans="2:7" x14ac:dyDescent="0.4">
      <c r="B395" s="140" t="s">
        <v>1618</v>
      </c>
      <c r="C395" s="29"/>
      <c r="D395" s="131"/>
      <c r="E395" s="141"/>
      <c r="F395" s="133"/>
      <c r="G395" s="69"/>
    </row>
    <row r="396" spans="2:7" x14ac:dyDescent="0.4">
      <c r="B396" s="140" t="s">
        <v>1619</v>
      </c>
      <c r="C396" s="29"/>
      <c r="D396" s="131"/>
      <c r="E396" s="141"/>
      <c r="F396" s="133"/>
      <c r="G396" s="69"/>
    </row>
    <row r="397" spans="2:7" x14ac:dyDescent="0.4">
      <c r="B397" s="140" t="s">
        <v>1620</v>
      </c>
      <c r="C397" s="29"/>
      <c r="D397" s="131"/>
      <c r="E397" s="141"/>
      <c r="F397" s="133"/>
      <c r="G397" s="69"/>
    </row>
    <row r="398" spans="2:7" x14ac:dyDescent="0.4">
      <c r="B398" s="140" t="s">
        <v>1621</v>
      </c>
      <c r="C398" s="29"/>
      <c r="D398" s="131"/>
      <c r="E398" s="141"/>
      <c r="F398" s="133"/>
      <c r="G398" s="69"/>
    </row>
    <row r="399" spans="2:7" x14ac:dyDescent="0.4">
      <c r="B399" s="140" t="s">
        <v>1622</v>
      </c>
      <c r="C399" s="29"/>
      <c r="D399" s="131"/>
      <c r="E399" s="141"/>
      <c r="F399" s="133"/>
      <c r="G399" s="69"/>
    </row>
    <row r="400" spans="2:7" x14ac:dyDescent="0.4">
      <c r="B400" s="140" t="s">
        <v>1623</v>
      </c>
      <c r="C400" s="29"/>
      <c r="D400" s="131"/>
      <c r="E400" s="141"/>
      <c r="F400" s="133"/>
      <c r="G400" s="69"/>
    </row>
    <row r="401" spans="2:7" x14ac:dyDescent="0.4">
      <c r="B401" s="140" t="s">
        <v>1624</v>
      </c>
      <c r="C401" s="29"/>
      <c r="D401" s="131"/>
      <c r="E401" s="141"/>
      <c r="F401" s="133"/>
      <c r="G401" s="69"/>
    </row>
    <row r="402" spans="2:7" x14ac:dyDescent="0.4">
      <c r="B402" s="140" t="s">
        <v>1625</v>
      </c>
      <c r="C402" s="29"/>
      <c r="D402" s="131"/>
      <c r="E402" s="141"/>
      <c r="F402" s="133"/>
      <c r="G402" s="69"/>
    </row>
    <row r="403" spans="2:7" x14ac:dyDescent="0.4">
      <c r="B403" s="140" t="s">
        <v>1626</v>
      </c>
      <c r="C403" s="29"/>
      <c r="D403" s="131"/>
      <c r="E403" s="141"/>
      <c r="F403" s="133"/>
      <c r="G403" s="69"/>
    </row>
    <row r="404" spans="2:7" x14ac:dyDescent="0.4">
      <c r="B404" s="140" t="s">
        <v>1627</v>
      </c>
      <c r="C404" s="29"/>
      <c r="D404" s="131"/>
      <c r="E404" s="141"/>
      <c r="F404" s="133"/>
      <c r="G404" s="69"/>
    </row>
    <row r="405" spans="2:7" x14ac:dyDescent="0.4">
      <c r="B405" s="140" t="s">
        <v>1628</v>
      </c>
      <c r="C405" s="29"/>
      <c r="D405" s="131"/>
      <c r="E405" s="141"/>
      <c r="F405" s="133"/>
      <c r="G405" s="69"/>
    </row>
    <row r="406" spans="2:7" x14ac:dyDescent="0.4">
      <c r="B406" s="140" t="s">
        <v>1629</v>
      </c>
      <c r="C406" s="29"/>
      <c r="D406" s="131"/>
      <c r="E406" s="141"/>
      <c r="F406" s="133"/>
      <c r="G406" s="69"/>
    </row>
    <row r="407" spans="2:7" x14ac:dyDescent="0.4">
      <c r="B407" s="140" t="s">
        <v>1630</v>
      </c>
      <c r="C407" s="29"/>
      <c r="D407" s="131"/>
      <c r="E407" s="141"/>
      <c r="F407" s="133"/>
      <c r="G407" s="69"/>
    </row>
    <row r="408" spans="2:7" x14ac:dyDescent="0.4">
      <c r="B408" s="140" t="s">
        <v>1631</v>
      </c>
      <c r="C408" s="29"/>
      <c r="D408" s="131"/>
      <c r="E408" s="141"/>
      <c r="F408" s="133"/>
      <c r="G408" s="69"/>
    </row>
    <row r="409" spans="2:7" x14ac:dyDescent="0.4">
      <c r="B409" s="140" t="s">
        <v>1632</v>
      </c>
      <c r="C409" s="29"/>
      <c r="D409" s="131"/>
      <c r="E409" s="141"/>
      <c r="F409" s="133"/>
      <c r="G409" s="69"/>
    </row>
    <row r="410" spans="2:7" x14ac:dyDescent="0.4">
      <c r="B410" s="140" t="s">
        <v>1633</v>
      </c>
      <c r="C410" s="29"/>
      <c r="D410" s="131"/>
      <c r="E410" s="141"/>
      <c r="F410" s="133"/>
      <c r="G410" s="69"/>
    </row>
    <row r="411" spans="2:7" x14ac:dyDescent="0.4">
      <c r="B411" s="140" t="s">
        <v>1634</v>
      </c>
      <c r="C411" s="29"/>
      <c r="D411" s="131"/>
      <c r="E411" s="141"/>
      <c r="F411" s="133"/>
      <c r="G411" s="69"/>
    </row>
    <row r="412" spans="2:7" x14ac:dyDescent="0.4">
      <c r="B412" s="140" t="s">
        <v>1635</v>
      </c>
      <c r="C412" s="29"/>
      <c r="D412" s="131"/>
      <c r="E412" s="141"/>
      <c r="F412" s="133"/>
      <c r="G412" s="69"/>
    </row>
    <row r="413" spans="2:7" x14ac:dyDescent="0.4">
      <c r="B413" s="140" t="s">
        <v>1636</v>
      </c>
      <c r="C413" s="29"/>
      <c r="D413" s="131"/>
      <c r="E413" s="141"/>
      <c r="F413" s="133"/>
      <c r="G413" s="69"/>
    </row>
    <row r="414" spans="2:7" x14ac:dyDescent="0.4">
      <c r="B414" s="140" t="s">
        <v>1637</v>
      </c>
      <c r="C414" s="29"/>
      <c r="D414" s="131"/>
      <c r="E414" s="141"/>
      <c r="F414" s="133"/>
      <c r="G414" s="69"/>
    </row>
    <row r="415" spans="2:7" x14ac:dyDescent="0.4">
      <c r="B415" s="140" t="s">
        <v>1638</v>
      </c>
      <c r="C415" s="29"/>
      <c r="D415" s="131"/>
      <c r="E415" s="141"/>
      <c r="F415" s="133"/>
      <c r="G415" s="69"/>
    </row>
    <row r="416" spans="2:7" x14ac:dyDescent="0.4">
      <c r="B416" s="140" t="s">
        <v>1639</v>
      </c>
      <c r="C416" s="29"/>
      <c r="D416" s="131"/>
      <c r="E416" s="141"/>
      <c r="F416" s="133"/>
      <c r="G416" s="69"/>
    </row>
    <row r="417" spans="2:7" x14ac:dyDescent="0.4">
      <c r="B417" s="140" t="s">
        <v>1640</v>
      </c>
      <c r="C417" s="29"/>
      <c r="D417" s="131"/>
      <c r="E417" s="141"/>
      <c r="F417" s="133"/>
      <c r="G417" s="69"/>
    </row>
    <row r="418" spans="2:7" x14ac:dyDescent="0.4">
      <c r="B418" s="140" t="s">
        <v>1641</v>
      </c>
      <c r="C418" s="29"/>
      <c r="D418" s="131"/>
      <c r="E418" s="141"/>
      <c r="F418" s="133"/>
      <c r="G418" s="69"/>
    </row>
    <row r="419" spans="2:7" x14ac:dyDescent="0.4">
      <c r="B419" s="140" t="s">
        <v>1642</v>
      </c>
      <c r="C419" s="29"/>
      <c r="D419" s="131"/>
      <c r="E419" s="141"/>
      <c r="F419" s="133"/>
      <c r="G419" s="69"/>
    </row>
    <row r="420" spans="2:7" x14ac:dyDescent="0.4">
      <c r="B420" s="140" t="s">
        <v>1643</v>
      </c>
      <c r="C420" s="29"/>
      <c r="D420" s="131"/>
      <c r="E420" s="141"/>
      <c r="F420" s="133"/>
      <c r="G420" s="69"/>
    </row>
    <row r="421" spans="2:7" x14ac:dyDescent="0.4">
      <c r="B421" s="140" t="s">
        <v>1644</v>
      </c>
      <c r="C421" s="29"/>
      <c r="D421" s="131"/>
      <c r="E421" s="141"/>
      <c r="F421" s="133"/>
      <c r="G421" s="69"/>
    </row>
    <row r="422" spans="2:7" x14ac:dyDescent="0.4">
      <c r="B422" s="140" t="s">
        <v>1645</v>
      </c>
      <c r="C422" s="29"/>
      <c r="D422" s="131"/>
      <c r="E422" s="141"/>
      <c r="F422" s="133"/>
      <c r="G422" s="69"/>
    </row>
    <row r="423" spans="2:7" x14ac:dyDescent="0.4">
      <c r="B423" s="140" t="s">
        <v>1646</v>
      </c>
      <c r="C423" s="29"/>
      <c r="D423" s="131"/>
      <c r="E423" s="141"/>
      <c r="F423" s="133"/>
      <c r="G423" s="69"/>
    </row>
    <row r="424" spans="2:7" x14ac:dyDescent="0.4">
      <c r="B424" s="140" t="s">
        <v>1647</v>
      </c>
      <c r="C424" s="29"/>
      <c r="D424" s="131"/>
      <c r="E424" s="141"/>
      <c r="F424" s="133"/>
      <c r="G424" s="69"/>
    </row>
    <row r="425" spans="2:7" x14ac:dyDescent="0.4">
      <c r="B425" s="140" t="s">
        <v>1648</v>
      </c>
      <c r="C425" s="29"/>
      <c r="D425" s="131"/>
      <c r="E425" s="141"/>
      <c r="F425" s="133"/>
      <c r="G425" s="69"/>
    </row>
    <row r="426" spans="2:7" x14ac:dyDescent="0.4">
      <c r="B426" s="140" t="s">
        <v>1649</v>
      </c>
      <c r="C426" s="29"/>
      <c r="D426" s="131"/>
      <c r="E426" s="141"/>
      <c r="F426" s="133"/>
      <c r="G426" s="69"/>
    </row>
    <row r="427" spans="2:7" x14ac:dyDescent="0.4">
      <c r="B427" s="140" t="s">
        <v>1650</v>
      </c>
      <c r="C427" s="29"/>
      <c r="D427" s="131"/>
      <c r="E427" s="141"/>
      <c r="F427" s="133"/>
      <c r="G427" s="69"/>
    </row>
    <row r="428" spans="2:7" x14ac:dyDescent="0.4">
      <c r="B428" s="140" t="s">
        <v>1651</v>
      </c>
      <c r="C428" s="29"/>
      <c r="D428" s="131"/>
      <c r="E428" s="141"/>
      <c r="F428" s="133"/>
      <c r="G428" s="69"/>
    </row>
    <row r="429" spans="2:7" x14ac:dyDescent="0.4">
      <c r="B429" s="140" t="s">
        <v>1652</v>
      </c>
      <c r="C429" s="29"/>
      <c r="D429" s="131"/>
      <c r="E429" s="141"/>
      <c r="F429" s="133"/>
      <c r="G429" s="69"/>
    </row>
    <row r="430" spans="2:7" x14ac:dyDescent="0.4">
      <c r="B430" s="140" t="s">
        <v>1653</v>
      </c>
      <c r="C430" s="29"/>
      <c r="D430" s="131"/>
      <c r="E430" s="141"/>
      <c r="F430" s="133"/>
      <c r="G430" s="69"/>
    </row>
    <row r="431" spans="2:7" x14ac:dyDescent="0.4">
      <c r="B431" s="140" t="s">
        <v>1654</v>
      </c>
      <c r="C431" s="29"/>
      <c r="D431" s="131"/>
      <c r="E431" s="141"/>
      <c r="F431" s="133"/>
      <c r="G431" s="69"/>
    </row>
    <row r="432" spans="2:7" x14ac:dyDescent="0.4">
      <c r="B432" s="140" t="s">
        <v>1655</v>
      </c>
      <c r="C432" s="29"/>
      <c r="D432" s="131"/>
      <c r="E432" s="141"/>
      <c r="F432" s="133"/>
      <c r="G432" s="69"/>
    </row>
    <row r="433" spans="2:7" x14ac:dyDescent="0.4">
      <c r="B433" s="140" t="s">
        <v>1656</v>
      </c>
      <c r="C433" s="29"/>
      <c r="D433" s="131"/>
      <c r="E433" s="141"/>
      <c r="F433" s="133"/>
      <c r="G433" s="69"/>
    </row>
    <row r="434" spans="2:7" x14ac:dyDescent="0.4">
      <c r="B434" s="140" t="s">
        <v>1657</v>
      </c>
      <c r="C434" s="29"/>
      <c r="D434" s="131"/>
      <c r="E434" s="141"/>
      <c r="F434" s="133"/>
      <c r="G434" s="69"/>
    </row>
    <row r="435" spans="2:7" x14ac:dyDescent="0.4">
      <c r="B435" s="140" t="s">
        <v>1658</v>
      </c>
      <c r="C435" s="29"/>
      <c r="D435" s="131"/>
      <c r="E435" s="141"/>
      <c r="F435" s="133"/>
      <c r="G435" s="69"/>
    </row>
    <row r="436" spans="2:7" x14ac:dyDescent="0.4">
      <c r="B436" s="140" t="s">
        <v>1659</v>
      </c>
      <c r="C436" s="29"/>
      <c r="D436" s="131"/>
      <c r="E436" s="141"/>
      <c r="F436" s="133"/>
      <c r="G436" s="69"/>
    </row>
    <row r="437" spans="2:7" x14ac:dyDescent="0.4">
      <c r="B437" s="140" t="s">
        <v>1660</v>
      </c>
      <c r="C437" s="29"/>
      <c r="D437" s="131"/>
      <c r="E437" s="141"/>
      <c r="F437" s="133"/>
      <c r="G437" s="69"/>
    </row>
    <row r="438" spans="2:7" x14ac:dyDescent="0.4">
      <c r="B438" s="140" t="s">
        <v>1661</v>
      </c>
      <c r="C438" s="29"/>
      <c r="D438" s="131"/>
      <c r="E438" s="141"/>
      <c r="F438" s="133"/>
      <c r="G438" s="69"/>
    </row>
    <row r="439" spans="2:7" x14ac:dyDescent="0.4">
      <c r="B439" s="140" t="s">
        <v>1662</v>
      </c>
      <c r="C439" s="29"/>
      <c r="D439" s="131"/>
      <c r="E439" s="141"/>
      <c r="F439" s="133"/>
      <c r="G439" s="69"/>
    </row>
    <row r="440" spans="2:7" x14ac:dyDescent="0.4">
      <c r="B440" s="140" t="s">
        <v>1663</v>
      </c>
      <c r="C440" s="29"/>
      <c r="D440" s="131"/>
      <c r="E440" s="141"/>
      <c r="F440" s="133"/>
      <c r="G440" s="69"/>
    </row>
    <row r="441" spans="2:7" x14ac:dyDescent="0.4">
      <c r="B441" s="140" t="s">
        <v>1664</v>
      </c>
      <c r="C441" s="29"/>
      <c r="D441" s="131"/>
      <c r="E441" s="141"/>
      <c r="F441" s="133"/>
      <c r="G441" s="69"/>
    </row>
    <row r="442" spans="2:7" x14ac:dyDescent="0.4">
      <c r="B442" s="140" t="s">
        <v>1665</v>
      </c>
      <c r="C442" s="29"/>
      <c r="D442" s="131"/>
      <c r="E442" s="141"/>
      <c r="F442" s="133"/>
      <c r="G442" s="69"/>
    </row>
    <row r="443" spans="2:7" x14ac:dyDescent="0.4">
      <c r="B443" s="140" t="s">
        <v>1666</v>
      </c>
      <c r="C443" s="29"/>
      <c r="D443" s="131"/>
      <c r="E443" s="141"/>
      <c r="F443" s="133"/>
      <c r="G443" s="69"/>
    </row>
    <row r="444" spans="2:7" x14ac:dyDescent="0.4">
      <c r="B444" s="140" t="s">
        <v>1667</v>
      </c>
      <c r="C444" s="29"/>
      <c r="D444" s="131"/>
      <c r="E444" s="141"/>
      <c r="F444" s="133"/>
      <c r="G444" s="69"/>
    </row>
    <row r="445" spans="2:7" x14ac:dyDescent="0.4">
      <c r="B445" s="140" t="s">
        <v>1668</v>
      </c>
      <c r="C445" s="29"/>
      <c r="D445" s="131"/>
      <c r="E445" s="141"/>
      <c r="F445" s="133"/>
      <c r="G445" s="69"/>
    </row>
    <row r="446" spans="2:7" x14ac:dyDescent="0.4">
      <c r="B446" s="140" t="s">
        <v>1669</v>
      </c>
      <c r="C446" s="29"/>
      <c r="D446" s="131"/>
      <c r="E446" s="141"/>
      <c r="F446" s="133"/>
      <c r="G446" s="69"/>
    </row>
    <row r="447" spans="2:7" x14ac:dyDescent="0.4">
      <c r="B447" s="140" t="s">
        <v>1670</v>
      </c>
      <c r="C447" s="29"/>
      <c r="D447" s="131"/>
      <c r="E447" s="141"/>
      <c r="F447" s="133"/>
      <c r="G447" s="69"/>
    </row>
    <row r="448" spans="2:7" x14ac:dyDescent="0.4">
      <c r="B448" s="140" t="s">
        <v>1671</v>
      </c>
      <c r="C448" s="29"/>
      <c r="D448" s="131"/>
      <c r="E448" s="141"/>
      <c r="F448" s="133"/>
      <c r="G448" s="69"/>
    </row>
    <row r="449" spans="2:7" x14ac:dyDescent="0.4">
      <c r="B449" s="140" t="s">
        <v>1672</v>
      </c>
      <c r="C449" s="29"/>
      <c r="D449" s="131"/>
      <c r="E449" s="141"/>
      <c r="F449" s="133"/>
      <c r="G449" s="69"/>
    </row>
    <row r="450" spans="2:7" x14ac:dyDescent="0.4">
      <c r="B450" s="140" t="s">
        <v>1673</v>
      </c>
      <c r="C450" s="29"/>
      <c r="D450" s="131"/>
      <c r="E450" s="141"/>
      <c r="F450" s="133"/>
      <c r="G450" s="69"/>
    </row>
    <row r="451" spans="2:7" x14ac:dyDescent="0.4">
      <c r="B451" s="140" t="s">
        <v>1674</v>
      </c>
      <c r="C451" s="29"/>
      <c r="D451" s="131"/>
      <c r="E451" s="141"/>
      <c r="F451" s="133"/>
      <c r="G451" s="69"/>
    </row>
    <row r="452" spans="2:7" x14ac:dyDescent="0.4">
      <c r="B452" s="140" t="s">
        <v>1675</v>
      </c>
      <c r="C452" s="29"/>
      <c r="D452" s="131"/>
      <c r="E452" s="141"/>
      <c r="F452" s="133"/>
      <c r="G452" s="69"/>
    </row>
    <row r="453" spans="2:7" x14ac:dyDescent="0.4">
      <c r="B453" s="140" t="s">
        <v>1676</v>
      </c>
      <c r="C453" s="29"/>
      <c r="D453" s="131"/>
      <c r="E453" s="141"/>
      <c r="F453" s="133"/>
      <c r="G453" s="69"/>
    </row>
    <row r="454" spans="2:7" x14ac:dyDescent="0.4">
      <c r="B454" s="140" t="s">
        <v>1677</v>
      </c>
      <c r="C454" s="29"/>
      <c r="D454" s="131"/>
      <c r="E454" s="141"/>
      <c r="F454" s="133"/>
      <c r="G454" s="69"/>
    </row>
    <row r="455" spans="2:7" x14ac:dyDescent="0.4">
      <c r="B455" s="140" t="s">
        <v>1678</v>
      </c>
      <c r="C455" s="29"/>
      <c r="D455" s="131"/>
      <c r="E455" s="141"/>
      <c r="F455" s="133"/>
      <c r="G455" s="69"/>
    </row>
    <row r="456" spans="2:7" x14ac:dyDescent="0.4">
      <c r="B456" s="140" t="s">
        <v>1679</v>
      </c>
      <c r="C456" s="29"/>
      <c r="D456" s="131"/>
      <c r="E456" s="141"/>
      <c r="F456" s="133"/>
      <c r="G456" s="69"/>
    </row>
    <row r="457" spans="2:7" x14ac:dyDescent="0.4">
      <c r="B457" s="140" t="s">
        <v>1680</v>
      </c>
      <c r="C457" s="29"/>
      <c r="D457" s="131"/>
      <c r="E457" s="141"/>
      <c r="F457" s="133"/>
      <c r="G457" s="69"/>
    </row>
    <row r="458" spans="2:7" x14ac:dyDescent="0.4">
      <c r="B458" s="140" t="s">
        <v>1681</v>
      </c>
      <c r="C458" s="29"/>
      <c r="D458" s="131"/>
      <c r="E458" s="141"/>
      <c r="F458" s="133"/>
      <c r="G458" s="69"/>
    </row>
    <row r="459" spans="2:7" x14ac:dyDescent="0.4">
      <c r="B459" s="140" t="s">
        <v>1682</v>
      </c>
      <c r="C459" s="29"/>
      <c r="D459" s="131"/>
      <c r="E459" s="141"/>
      <c r="F459" s="133"/>
      <c r="G459" s="69"/>
    </row>
    <row r="460" spans="2:7" x14ac:dyDescent="0.4">
      <c r="B460" s="140" t="s">
        <v>1683</v>
      </c>
      <c r="C460" s="29"/>
      <c r="D460" s="131"/>
      <c r="E460" s="141"/>
      <c r="F460" s="133"/>
      <c r="G460" s="69"/>
    </row>
    <row r="461" spans="2:7" x14ac:dyDescent="0.4">
      <c r="B461" s="140" t="s">
        <v>1684</v>
      </c>
      <c r="C461" s="29"/>
      <c r="D461" s="131"/>
      <c r="E461" s="141"/>
      <c r="F461" s="133"/>
      <c r="G461" s="69"/>
    </row>
    <row r="462" spans="2:7" x14ac:dyDescent="0.4">
      <c r="B462" s="140" t="s">
        <v>1685</v>
      </c>
      <c r="C462" s="29"/>
      <c r="D462" s="131"/>
      <c r="E462" s="141"/>
      <c r="F462" s="133"/>
      <c r="G462" s="69"/>
    </row>
    <row r="463" spans="2:7" x14ac:dyDescent="0.4">
      <c r="B463" s="140" t="s">
        <v>1686</v>
      </c>
      <c r="C463" s="29"/>
      <c r="D463" s="131"/>
      <c r="E463" s="141"/>
      <c r="F463" s="133"/>
      <c r="G463" s="69"/>
    </row>
    <row r="464" spans="2:7" x14ac:dyDescent="0.4">
      <c r="B464" s="140" t="s">
        <v>1687</v>
      </c>
      <c r="C464" s="29"/>
      <c r="D464" s="131"/>
      <c r="E464" s="141"/>
      <c r="F464" s="133"/>
      <c r="G464" s="69"/>
    </row>
    <row r="465" spans="2:7" x14ac:dyDescent="0.4">
      <c r="B465" s="140" t="s">
        <v>1688</v>
      </c>
      <c r="C465" s="29"/>
      <c r="D465" s="131"/>
      <c r="E465" s="141"/>
      <c r="F465" s="133"/>
      <c r="G465" s="69"/>
    </row>
    <row r="466" spans="2:7" x14ac:dyDescent="0.4">
      <c r="B466" s="140" t="s">
        <v>1689</v>
      </c>
      <c r="C466" s="29"/>
      <c r="D466" s="131"/>
      <c r="E466" s="141"/>
      <c r="F466" s="133"/>
      <c r="G466" s="69"/>
    </row>
    <row r="467" spans="2:7" x14ac:dyDescent="0.4">
      <c r="B467" s="140" t="s">
        <v>1690</v>
      </c>
      <c r="C467" s="29"/>
      <c r="D467" s="131"/>
      <c r="E467" s="141"/>
      <c r="F467" s="133"/>
      <c r="G467" s="69"/>
    </row>
    <row r="468" spans="2:7" x14ac:dyDescent="0.4">
      <c r="B468" s="140" t="s">
        <v>1691</v>
      </c>
      <c r="C468" s="29"/>
      <c r="D468" s="131"/>
      <c r="E468" s="141"/>
      <c r="F468" s="133"/>
      <c r="G468" s="69"/>
    </row>
    <row r="469" spans="2:7" x14ac:dyDescent="0.4">
      <c r="B469" s="140" t="s">
        <v>1692</v>
      </c>
      <c r="C469" s="29"/>
      <c r="D469" s="131"/>
      <c r="E469" s="141"/>
      <c r="F469" s="133"/>
      <c r="G469" s="69"/>
    </row>
    <row r="470" spans="2:7" x14ac:dyDescent="0.4">
      <c r="B470" s="140" t="s">
        <v>1693</v>
      </c>
      <c r="C470" s="29"/>
      <c r="D470" s="131"/>
      <c r="E470" s="141"/>
      <c r="F470" s="133"/>
      <c r="G470" s="69"/>
    </row>
    <row r="471" spans="2:7" x14ac:dyDescent="0.4">
      <c r="B471" s="140" t="s">
        <v>1694</v>
      </c>
      <c r="C471" s="29"/>
      <c r="D471" s="131"/>
      <c r="E471" s="141"/>
      <c r="F471" s="133"/>
      <c r="G471" s="69"/>
    </row>
    <row r="472" spans="2:7" x14ac:dyDescent="0.4">
      <c r="B472" s="140" t="s">
        <v>1695</v>
      </c>
      <c r="C472" s="29"/>
      <c r="D472" s="131"/>
      <c r="E472" s="141"/>
      <c r="F472" s="133"/>
      <c r="G472" s="69"/>
    </row>
    <row r="473" spans="2:7" x14ac:dyDescent="0.4">
      <c r="B473" s="140" t="s">
        <v>1696</v>
      </c>
      <c r="C473" s="29"/>
      <c r="D473" s="131"/>
      <c r="E473" s="141"/>
      <c r="F473" s="133"/>
      <c r="G473" s="69"/>
    </row>
    <row r="474" spans="2:7" x14ac:dyDescent="0.4">
      <c r="B474" s="140" t="s">
        <v>1697</v>
      </c>
      <c r="C474" s="29"/>
      <c r="D474" s="131"/>
      <c r="E474" s="141"/>
      <c r="F474" s="133"/>
      <c r="G474" s="69"/>
    </row>
    <row r="475" spans="2:7" x14ac:dyDescent="0.4">
      <c r="B475" s="140" t="s">
        <v>1698</v>
      </c>
      <c r="C475" s="29"/>
      <c r="D475" s="131"/>
      <c r="E475" s="141"/>
      <c r="F475" s="133"/>
      <c r="G475" s="69"/>
    </row>
    <row r="476" spans="2:7" x14ac:dyDescent="0.4">
      <c r="B476" s="140" t="s">
        <v>1699</v>
      </c>
      <c r="C476" s="29"/>
      <c r="D476" s="131"/>
      <c r="E476" s="141"/>
      <c r="F476" s="133"/>
      <c r="G476" s="69"/>
    </row>
    <row r="477" spans="2:7" x14ac:dyDescent="0.4">
      <c r="B477" s="140" t="s">
        <v>1700</v>
      </c>
      <c r="C477" s="29"/>
      <c r="D477" s="131"/>
      <c r="E477" s="141"/>
      <c r="F477" s="133"/>
      <c r="G477" s="69"/>
    </row>
    <row r="478" spans="2:7" x14ac:dyDescent="0.4">
      <c r="B478" s="140" t="s">
        <v>1701</v>
      </c>
      <c r="C478" s="29"/>
      <c r="D478" s="131"/>
      <c r="E478" s="141"/>
      <c r="F478" s="133"/>
      <c r="G478" s="69"/>
    </row>
    <row r="479" spans="2:7" x14ac:dyDescent="0.4">
      <c r="B479" s="140" t="s">
        <v>1702</v>
      </c>
      <c r="C479" s="29"/>
      <c r="D479" s="131"/>
      <c r="E479" s="141"/>
      <c r="F479" s="133"/>
      <c r="G479" s="69"/>
    </row>
    <row r="480" spans="2:7" x14ac:dyDescent="0.4">
      <c r="B480" s="140" t="s">
        <v>1703</v>
      </c>
      <c r="C480" s="29"/>
      <c r="D480" s="131"/>
      <c r="E480" s="141"/>
      <c r="F480" s="133"/>
      <c r="G480" s="69"/>
    </row>
    <row r="481" spans="2:7" x14ac:dyDescent="0.4">
      <c r="B481" s="140" t="s">
        <v>1704</v>
      </c>
      <c r="C481" s="29"/>
      <c r="D481" s="131"/>
      <c r="E481" s="141"/>
      <c r="F481" s="133"/>
      <c r="G481" s="69"/>
    </row>
    <row r="482" spans="2:7" x14ac:dyDescent="0.4">
      <c r="B482" s="140" t="s">
        <v>1705</v>
      </c>
      <c r="C482" s="29"/>
      <c r="D482" s="131"/>
      <c r="E482" s="141"/>
      <c r="F482" s="133"/>
      <c r="G482" s="69"/>
    </row>
    <row r="483" spans="2:7" x14ac:dyDescent="0.4">
      <c r="B483" s="140" t="s">
        <v>1706</v>
      </c>
      <c r="C483" s="29"/>
      <c r="D483" s="131"/>
      <c r="E483" s="141"/>
      <c r="F483" s="133"/>
      <c r="G483" s="69"/>
    </row>
    <row r="484" spans="2:7" x14ac:dyDescent="0.4">
      <c r="B484" s="140" t="s">
        <v>1707</v>
      </c>
      <c r="C484" s="29"/>
      <c r="D484" s="131"/>
      <c r="E484" s="141"/>
      <c r="F484" s="133"/>
      <c r="G484" s="69"/>
    </row>
    <row r="485" spans="2:7" x14ac:dyDescent="0.4">
      <c r="B485" s="140" t="s">
        <v>1708</v>
      </c>
      <c r="C485" s="29"/>
      <c r="D485" s="131"/>
      <c r="E485" s="141"/>
      <c r="F485" s="133"/>
      <c r="G485" s="69"/>
    </row>
    <row r="486" spans="2:7" x14ac:dyDescent="0.4">
      <c r="B486" s="140" t="s">
        <v>1709</v>
      </c>
      <c r="C486" s="29"/>
      <c r="D486" s="131"/>
      <c r="E486" s="141"/>
      <c r="F486" s="133"/>
      <c r="G486" s="69"/>
    </row>
    <row r="487" spans="2:7" x14ac:dyDescent="0.4">
      <c r="B487" s="140" t="s">
        <v>1710</v>
      </c>
      <c r="C487" s="29"/>
      <c r="D487" s="131"/>
      <c r="E487" s="141"/>
      <c r="F487" s="133"/>
      <c r="G487" s="69"/>
    </row>
    <row r="488" spans="2:7" x14ac:dyDescent="0.4">
      <c r="B488" s="140" t="s">
        <v>1711</v>
      </c>
      <c r="C488" s="29"/>
      <c r="D488" s="131"/>
      <c r="E488" s="141"/>
      <c r="F488" s="133"/>
      <c r="G488" s="69"/>
    </row>
    <row r="489" spans="2:7" x14ac:dyDescent="0.4">
      <c r="B489" s="140" t="s">
        <v>1712</v>
      </c>
      <c r="C489" s="29"/>
      <c r="D489" s="131"/>
      <c r="E489" s="141"/>
      <c r="F489" s="133"/>
      <c r="G489" s="69"/>
    </row>
    <row r="490" spans="2:7" x14ac:dyDescent="0.4">
      <c r="B490" s="140" t="s">
        <v>1713</v>
      </c>
      <c r="C490" s="29"/>
      <c r="D490" s="131"/>
      <c r="E490" s="141"/>
      <c r="F490" s="133"/>
      <c r="G490" s="69"/>
    </row>
    <row r="491" spans="2:7" x14ac:dyDescent="0.4">
      <c r="B491" s="140" t="s">
        <v>1714</v>
      </c>
      <c r="C491" s="29"/>
      <c r="D491" s="131"/>
      <c r="E491" s="141"/>
      <c r="F491" s="133"/>
      <c r="G491" s="69"/>
    </row>
    <row r="492" spans="2:7" x14ac:dyDescent="0.4">
      <c r="B492" s="140" t="s">
        <v>1715</v>
      </c>
      <c r="C492" s="29"/>
      <c r="D492" s="131"/>
      <c r="E492" s="141"/>
      <c r="F492" s="133"/>
      <c r="G492" s="69"/>
    </row>
    <row r="493" spans="2:7" x14ac:dyDescent="0.4">
      <c r="B493" s="140" t="s">
        <v>1716</v>
      </c>
      <c r="C493" s="29"/>
      <c r="D493" s="131"/>
      <c r="E493" s="141"/>
      <c r="F493" s="133"/>
      <c r="G493" s="69"/>
    </row>
    <row r="494" spans="2:7" x14ac:dyDescent="0.4">
      <c r="B494" s="140" t="s">
        <v>1717</v>
      </c>
      <c r="C494" s="29"/>
      <c r="D494" s="131"/>
      <c r="E494" s="141"/>
      <c r="F494" s="133"/>
      <c r="G494" s="69"/>
    </row>
    <row r="495" spans="2:7" x14ac:dyDescent="0.4">
      <c r="B495" s="140" t="s">
        <v>1718</v>
      </c>
      <c r="C495" s="29"/>
      <c r="D495" s="131"/>
      <c r="E495" s="141"/>
      <c r="F495" s="133"/>
      <c r="G495" s="69"/>
    </row>
    <row r="496" spans="2:7" x14ac:dyDescent="0.4">
      <c r="B496" s="140" t="s">
        <v>1719</v>
      </c>
      <c r="C496" s="29"/>
      <c r="D496" s="131"/>
      <c r="E496" s="141"/>
      <c r="F496" s="133"/>
      <c r="G496" s="69"/>
    </row>
    <row r="497" spans="2:7" x14ac:dyDescent="0.4">
      <c r="B497" s="140" t="s">
        <v>1720</v>
      </c>
      <c r="C497" s="29"/>
      <c r="D497" s="131"/>
      <c r="E497" s="141"/>
      <c r="F497" s="133"/>
      <c r="G497" s="69"/>
    </row>
    <row r="498" spans="2:7" x14ac:dyDescent="0.4">
      <c r="B498" s="140" t="s">
        <v>1721</v>
      </c>
      <c r="C498" s="29"/>
      <c r="D498" s="131"/>
      <c r="E498" s="141"/>
      <c r="F498" s="133"/>
      <c r="G498" s="69"/>
    </row>
    <row r="499" spans="2:7" x14ac:dyDescent="0.4">
      <c r="B499" s="140" t="s">
        <v>1722</v>
      </c>
      <c r="C499" s="29"/>
      <c r="D499" s="131"/>
      <c r="E499" s="141"/>
      <c r="F499" s="133"/>
      <c r="G499" s="69"/>
    </row>
    <row r="500" spans="2:7" x14ac:dyDescent="0.4">
      <c r="B500" s="140" t="s">
        <v>1723</v>
      </c>
      <c r="C500" s="29"/>
      <c r="D500" s="131"/>
      <c r="E500" s="141"/>
      <c r="F500" s="133"/>
      <c r="G500" s="69"/>
    </row>
    <row r="501" spans="2:7" x14ac:dyDescent="0.4">
      <c r="B501" s="140" t="s">
        <v>1724</v>
      </c>
      <c r="C501" s="29"/>
      <c r="D501" s="131"/>
      <c r="E501" s="141"/>
      <c r="F501" s="133"/>
      <c r="G501" s="69"/>
    </row>
    <row r="502" spans="2:7" x14ac:dyDescent="0.4">
      <c r="B502" s="140" t="s">
        <v>1725</v>
      </c>
      <c r="C502" s="29"/>
      <c r="D502" s="131"/>
      <c r="E502" s="141"/>
      <c r="F502" s="133"/>
      <c r="G502" s="69"/>
    </row>
    <row r="503" spans="2:7" x14ac:dyDescent="0.4">
      <c r="B503" s="140" t="s">
        <v>1726</v>
      </c>
      <c r="C503" s="29"/>
      <c r="D503" s="131"/>
      <c r="E503" s="141"/>
      <c r="F503" s="133"/>
      <c r="G503" s="69"/>
    </row>
    <row r="504" spans="2:7" x14ac:dyDescent="0.4">
      <c r="B504" s="140" t="s">
        <v>1727</v>
      </c>
      <c r="C504" s="29"/>
      <c r="D504" s="131"/>
      <c r="E504" s="141"/>
      <c r="F504" s="133"/>
      <c r="G504" s="69"/>
    </row>
    <row r="505" spans="2:7" x14ac:dyDescent="0.4">
      <c r="B505" s="140" t="s">
        <v>1728</v>
      </c>
      <c r="C505" s="29"/>
      <c r="D505" s="131"/>
      <c r="E505" s="141"/>
      <c r="F505" s="133"/>
      <c r="G505" s="69"/>
    </row>
    <row r="506" spans="2:7" x14ac:dyDescent="0.4">
      <c r="B506" s="140" t="s">
        <v>1729</v>
      </c>
      <c r="C506" s="29"/>
      <c r="D506" s="131"/>
      <c r="E506" s="141"/>
      <c r="F506" s="133"/>
      <c r="G506" s="69"/>
    </row>
  </sheetData>
  <sheetProtection sheet="1" formatColumns="0" formatRows="0" insertRows="0" insertHyperlinks="0" autoFilter="0"/>
  <autoFilter ref="A6:G6"/>
  <mergeCells count="1">
    <mergeCell ref="B3:G3"/>
  </mergeCells>
  <dataValidations count="1">
    <dataValidation type="textLength" showInputMessage="1" showErrorMessage="1" errorTitle="Fehlerhafte Eingabe" error="Die ID hat mehr als 50 Zeichen." sqref="D7:D506">
      <formula1>0</formula1>
      <formula2>50</formula2>
    </dataValidation>
  </dataValidations>
  <pageMargins left="0.70866141732283472" right="0.70866141732283472" top="0.78740157480314965" bottom="0.78740157480314965" header="0.31496062992125984" footer="0.31496062992125984"/>
  <pageSetup paperSize="9" scale="69" orientation="portrait"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count="1">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14:formula1>
            <xm:f>'II Standorte'!$D$9:$D$1048576</xm:f>
          </x14:formula1>
          <xm:sqref>F7:F506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417DBE"/>
  </sheetPr>
  <dimension ref="B1:AS507"/>
  <sheetViews>
    <sheetView showGridLines="0" zoomScale="85" zoomScaleNormal="85" zoomScaleSheetLayoutView="55" workbookViewId="0"/>
  </sheetViews>
  <sheetFormatPr baseColWidth="10" defaultColWidth="11" defaultRowHeight="16.8" x14ac:dyDescent="0.4"/>
  <cols>
    <col min="1" max="1" width="1.19921875" style="27" customWidth="1"/>
    <col min="2" max="2" width="7.19921875" style="27" bestFit="1" customWidth="1"/>
    <col min="3" max="3" width="1.19921875" style="27" customWidth="1"/>
    <col min="4" max="4" width="22.59765625" style="71" customWidth="1"/>
    <col min="5" max="5" width="1.19921875" style="27" customWidth="1"/>
    <col min="6" max="6" width="22.59765625" style="71" customWidth="1"/>
    <col min="7" max="7" width="1.19921875" style="27" customWidth="1"/>
    <col min="8" max="8" width="22.59765625" style="71" customWidth="1"/>
    <col min="9" max="9" width="1.19921875" style="71" customWidth="1"/>
    <col min="10" max="10" width="22.59765625" style="71" customWidth="1"/>
    <col min="11" max="11" width="1.19921875" style="71" customWidth="1"/>
    <col min="12" max="12" width="22.59765625" style="71" customWidth="1"/>
    <col min="13" max="13" width="1.19921875" style="71" customWidth="1"/>
    <col min="14" max="14" width="22.09765625" style="71" bestFit="1" customWidth="1"/>
    <col min="15" max="15" width="1.3984375" style="71" customWidth="1"/>
    <col min="16" max="16" width="22.59765625" style="71" customWidth="1"/>
    <col min="17" max="17" width="1.3984375" style="35" customWidth="1"/>
    <col min="18" max="18" width="22.59765625" style="37" customWidth="1"/>
    <col min="19" max="19" width="1.3984375" style="35" customWidth="1"/>
    <col min="20" max="20" width="44.8984375" style="71" customWidth="1"/>
    <col min="21" max="21" width="1.19921875" style="35" customWidth="1"/>
    <col min="22" max="22" width="22.59765625" style="36" customWidth="1"/>
    <col min="23" max="23" width="1.3984375" style="35" customWidth="1"/>
    <col min="24" max="24" width="26.09765625" style="36" bestFit="1" customWidth="1"/>
    <col min="25" max="25" width="1.3984375" style="35" customWidth="1"/>
    <col min="26" max="26" width="25.5" style="36" bestFit="1" customWidth="1"/>
    <col min="27" max="27" width="1.19921875" style="35" customWidth="1"/>
    <col min="28" max="28" width="23.59765625" style="37" customWidth="1"/>
    <col min="29" max="29" width="1.19921875" style="35" customWidth="1"/>
    <col min="30" max="30" width="22.59765625" style="71" customWidth="1"/>
    <col min="31" max="31" width="1.19921875" style="35" customWidth="1"/>
    <col min="32" max="32" width="22.59765625" style="71" customWidth="1"/>
    <col min="33" max="33" width="1.19921875" style="35" customWidth="1"/>
    <col min="34" max="34" width="22.59765625" style="71" customWidth="1"/>
    <col min="35" max="35" width="1.19921875" style="35" customWidth="1"/>
    <col min="36" max="36" width="22.59765625" style="71" customWidth="1"/>
    <col min="37" max="37" width="1.19921875" style="35" customWidth="1"/>
    <col min="38" max="38" width="22.59765625" style="27" customWidth="1"/>
    <col min="39" max="39" width="1.19921875" style="35" customWidth="1"/>
    <col min="40" max="40" width="29.09765625" style="71" customWidth="1"/>
    <col min="41" max="41" width="1.8984375" style="35" customWidth="1"/>
    <col min="42" max="42" width="29.09765625" style="36" customWidth="1"/>
    <col min="43" max="43" width="1.3984375" style="35" customWidth="1"/>
    <col min="44" max="44" width="29.09765625" style="36" customWidth="1"/>
    <col min="45" max="45" width="1.19921875" style="35" customWidth="1"/>
    <col min="46" max="16384" width="11" style="27"/>
  </cols>
  <sheetData>
    <row r="1" spans="2:45" s="42" customFormat="1" ht="25.2" x14ac:dyDescent="0.55000000000000004">
      <c r="B1" s="38" t="s">
        <v>1730</v>
      </c>
      <c r="C1" s="39"/>
      <c r="D1" s="144" t="s">
        <v>43</v>
      </c>
      <c r="E1" s="39"/>
      <c r="F1" s="144"/>
      <c r="G1" s="39"/>
      <c r="H1" s="144"/>
      <c r="I1" s="20"/>
      <c r="J1" s="20"/>
      <c r="K1" s="20"/>
      <c r="L1" s="20"/>
      <c r="M1" s="20"/>
      <c r="N1" s="40"/>
      <c r="O1" s="20"/>
      <c r="P1" s="40"/>
      <c r="Q1" s="20"/>
      <c r="R1" s="20"/>
      <c r="S1" s="20"/>
      <c r="T1" s="20"/>
      <c r="U1" s="20"/>
      <c r="V1" s="40"/>
      <c r="W1" s="20"/>
      <c r="X1" s="20"/>
      <c r="Y1" s="20"/>
      <c r="Z1" s="20"/>
      <c r="AA1" s="20"/>
      <c r="AB1" s="20"/>
      <c r="AC1" s="20"/>
      <c r="AD1" s="20"/>
      <c r="AE1" s="20"/>
      <c r="AF1" s="20"/>
      <c r="AG1" s="20"/>
      <c r="AH1" s="20"/>
      <c r="AI1" s="20"/>
      <c r="AJ1" s="20"/>
      <c r="AK1" s="20"/>
      <c r="AL1" s="20"/>
      <c r="AM1" s="20"/>
      <c r="AN1" s="20"/>
      <c r="AO1" s="20"/>
      <c r="AP1" s="40"/>
      <c r="AQ1" s="20"/>
      <c r="AR1" s="20"/>
      <c r="AS1" s="20"/>
    </row>
    <row r="2" spans="2:45" s="42" customFormat="1" x14ac:dyDescent="0.4"/>
    <row r="3" spans="2:45" s="42" customFormat="1" ht="90" customHeight="1" x14ac:dyDescent="0.4">
      <c r="B3" s="290" t="s">
        <v>4258</v>
      </c>
      <c r="C3" s="290"/>
      <c r="D3" s="290"/>
      <c r="E3" s="290"/>
      <c r="F3" s="290"/>
      <c r="G3" s="290"/>
      <c r="H3" s="290"/>
      <c r="I3" s="290"/>
      <c r="J3" s="290"/>
      <c r="K3" s="290"/>
      <c r="L3" s="290"/>
      <c r="M3" s="290"/>
      <c r="N3" s="290"/>
      <c r="O3" s="290"/>
      <c r="P3" s="145"/>
      <c r="Q3" s="145"/>
      <c r="X3" s="146" t="s">
        <v>3963</v>
      </c>
      <c r="Z3" s="146" t="s">
        <v>219</v>
      </c>
      <c r="AN3" s="145"/>
      <c r="AO3" s="145"/>
    </row>
    <row r="4" spans="2:45" s="42" customFormat="1" x14ac:dyDescent="0.4">
      <c r="D4" s="147"/>
      <c r="F4" s="147"/>
      <c r="H4" s="147"/>
      <c r="X4" s="216">
        <f>SUM(X8:X1048576)</f>
        <v>0</v>
      </c>
      <c r="Z4" s="216">
        <f>SUM(Z8:Z1048576)</f>
        <v>0</v>
      </c>
    </row>
    <row r="5" spans="2:45" s="42" customFormat="1" x14ac:dyDescent="0.4">
      <c r="D5" s="147"/>
      <c r="F5" s="147"/>
      <c r="H5" s="147"/>
    </row>
    <row r="6" spans="2:45" s="150" customFormat="1" ht="268.8" x14ac:dyDescent="0.4">
      <c r="B6" s="45" t="s">
        <v>1</v>
      </c>
      <c r="C6" s="46"/>
      <c r="D6" s="148" t="s">
        <v>31</v>
      </c>
      <c r="E6" s="46"/>
      <c r="F6" s="148" t="s">
        <v>2031</v>
      </c>
      <c r="G6" s="46"/>
      <c r="H6" s="148" t="s">
        <v>3943</v>
      </c>
      <c r="I6" s="149"/>
      <c r="J6" s="148" t="s">
        <v>4247</v>
      </c>
      <c r="K6" s="149"/>
      <c r="L6" s="148" t="s">
        <v>4246</v>
      </c>
      <c r="M6" s="148"/>
      <c r="N6" s="156" t="s">
        <v>3944</v>
      </c>
      <c r="O6" s="149"/>
      <c r="P6" s="156" t="s">
        <v>3</v>
      </c>
      <c r="Q6" s="157"/>
      <c r="R6" s="156" t="s">
        <v>4269</v>
      </c>
      <c r="S6" s="157"/>
      <c r="T6" s="156" t="s">
        <v>3945</v>
      </c>
      <c r="U6" s="158"/>
      <c r="V6" s="156" t="s">
        <v>159</v>
      </c>
      <c r="W6" s="157"/>
      <c r="X6" s="156" t="s">
        <v>3964</v>
      </c>
      <c r="Y6" s="157"/>
      <c r="Z6" s="156" t="s">
        <v>3986</v>
      </c>
      <c r="AA6" s="158"/>
      <c r="AB6" s="45" t="s">
        <v>2032</v>
      </c>
      <c r="AC6" s="158"/>
      <c r="AD6" s="156" t="s">
        <v>4268</v>
      </c>
      <c r="AE6" s="157"/>
      <c r="AF6" s="156" t="s">
        <v>3970</v>
      </c>
      <c r="AG6" s="157"/>
      <c r="AH6" s="156" t="s">
        <v>4248</v>
      </c>
      <c r="AI6" s="157"/>
      <c r="AJ6" s="156" t="s">
        <v>4250</v>
      </c>
      <c r="AK6" s="157"/>
      <c r="AL6" s="156" t="s">
        <v>4249</v>
      </c>
      <c r="AM6" s="149"/>
      <c r="AN6" s="156" t="s">
        <v>2037</v>
      </c>
      <c r="AO6" s="158"/>
      <c r="AP6" s="156" t="s">
        <v>3906</v>
      </c>
      <c r="AQ6" s="157"/>
      <c r="AR6" s="156" t="s">
        <v>2036</v>
      </c>
      <c r="AS6" s="157"/>
    </row>
    <row r="7" spans="2:45" s="42" customFormat="1" x14ac:dyDescent="0.4">
      <c r="B7" s="174" t="s">
        <v>1730</v>
      </c>
    </row>
    <row r="8" spans="2:45" x14ac:dyDescent="0.4">
      <c r="B8" s="140" t="s">
        <v>104</v>
      </c>
      <c r="C8" s="29"/>
      <c r="D8" s="131"/>
      <c r="E8" s="136"/>
      <c r="F8" s="131"/>
      <c r="G8" s="136"/>
      <c r="H8" s="131"/>
      <c r="I8" s="134"/>
      <c r="J8" s="133"/>
      <c r="K8" s="134"/>
      <c r="L8" s="133"/>
      <c r="M8" s="212"/>
      <c r="N8" s="131"/>
      <c r="O8" s="132"/>
      <c r="P8" s="131"/>
      <c r="Q8" s="132"/>
      <c r="R8" s="142"/>
      <c r="S8" s="132"/>
      <c r="T8" s="133"/>
      <c r="U8" s="132"/>
      <c r="V8" s="143"/>
      <c r="W8" s="132"/>
      <c r="X8" s="143"/>
      <c r="Y8" s="132"/>
      <c r="Z8" s="142"/>
      <c r="AA8" s="132"/>
      <c r="AB8" s="214"/>
      <c r="AC8" s="132"/>
      <c r="AD8" s="131"/>
      <c r="AE8" s="134"/>
      <c r="AF8" s="131"/>
      <c r="AG8" s="132"/>
      <c r="AH8" s="138"/>
      <c r="AI8" s="132"/>
      <c r="AJ8" s="138"/>
      <c r="AK8" s="132"/>
      <c r="AL8" s="138"/>
      <c r="AM8" s="132"/>
      <c r="AN8" s="151" t="str">
        <f>IF(AND(R8&lt;=0.1,R8&gt;0),Liste!$A$7,IF(AND(R8&gt;0.1,R8&lt;=1),Liste!$A$6,IF(AND(R8&gt;1,R8&lt;=5),Liste!$A$5,IF(AND(R8&gt;5,R8&lt;=16),Liste!$A$4,IF(AND(R8&gt;16,R8&lt;=70),Liste!$A$3,IF(R8&gt;70,Liste!$A$2,IF(R8="","","")))))))</f>
        <v/>
      </c>
      <c r="AO8" s="132"/>
      <c r="AP8" s="151" t="str">
        <f>IF(AND(X8=0,Z8=0),"",IF(AND(X8=0,Z8&gt;0),Liste!$L$16,IF(AND(X8&gt;0,Z8=0),Liste!$L$17,ROUND(2*(SQRT((Z8*1000000000)/(PI()*X8*1000000))),1))))</f>
        <v/>
      </c>
      <c r="AQ8" s="132"/>
      <c r="AR8" s="151" t="str">
        <f t="shared" ref="AR8:AR71" si="0">IF(Z8*$AB8=0,"",Z8*$AB8)</f>
        <v/>
      </c>
      <c r="AS8" s="132"/>
    </row>
    <row r="9" spans="2:45" x14ac:dyDescent="0.4">
      <c r="B9" s="140" t="s">
        <v>105</v>
      </c>
      <c r="C9" s="29"/>
      <c r="D9" s="131"/>
      <c r="E9" s="136"/>
      <c r="F9" s="131"/>
      <c r="G9" s="136"/>
      <c r="H9" s="131"/>
      <c r="I9" s="134"/>
      <c r="J9" s="133"/>
      <c r="K9" s="134"/>
      <c r="L9" s="133"/>
      <c r="M9" s="212"/>
      <c r="N9" s="131"/>
      <c r="O9" s="132"/>
      <c r="P9" s="131"/>
      <c r="Q9" s="132"/>
      <c r="R9" s="142"/>
      <c r="S9" s="132"/>
      <c r="T9" s="133"/>
      <c r="U9" s="132"/>
      <c r="V9" s="143"/>
      <c r="W9" s="132"/>
      <c r="X9" s="143"/>
      <c r="Y9" s="132"/>
      <c r="Z9" s="142"/>
      <c r="AA9" s="132"/>
      <c r="AB9" s="214"/>
      <c r="AC9" s="132"/>
      <c r="AD9" s="131"/>
      <c r="AE9" s="134"/>
      <c r="AF9" s="131"/>
      <c r="AG9" s="132"/>
      <c r="AH9" s="138"/>
      <c r="AI9" s="132"/>
      <c r="AJ9" s="138"/>
      <c r="AK9" s="132"/>
      <c r="AL9" s="138"/>
      <c r="AM9" s="132"/>
      <c r="AN9" s="151" t="str">
        <f>IF(AND(R9&lt;=0.1,R9&gt;0),Liste!$A$7,IF(AND(R9&gt;0.1,R9&lt;=1),Liste!$A$6,IF(AND(R9&gt;1,R9&lt;=5),Liste!$A$5,IF(AND(R9&gt;5,R9&lt;=16),Liste!$A$4,IF(AND(R9&gt;16,R9&lt;=70),Liste!$A$3,IF(R9&gt;70,Liste!$A$2,IF(R9="","","")))))))</f>
        <v/>
      </c>
      <c r="AO9" s="132"/>
      <c r="AP9" s="151" t="str">
        <f>IF(AND(X9=0,Z9=0),"",IF(AND(X9=0,Z9&gt;0),Liste!$L$16,IF(AND(X9&gt;0,Z9=0),Liste!$L$17,ROUND(2*(SQRT((Z9*1000000000)/(PI()*X9*1000000))),1))))</f>
        <v/>
      </c>
      <c r="AQ9" s="132"/>
      <c r="AR9" s="151" t="str">
        <f t="shared" si="0"/>
        <v/>
      </c>
      <c r="AS9" s="132"/>
    </row>
    <row r="10" spans="2:45" x14ac:dyDescent="0.4">
      <c r="B10" s="140" t="s">
        <v>1731</v>
      </c>
      <c r="C10" s="29"/>
      <c r="D10" s="131"/>
      <c r="E10" s="136"/>
      <c r="F10" s="131"/>
      <c r="G10" s="136"/>
      <c r="H10" s="131"/>
      <c r="I10" s="134"/>
      <c r="J10" s="133"/>
      <c r="K10" s="134"/>
      <c r="L10" s="133"/>
      <c r="M10" s="212"/>
      <c r="N10" s="131"/>
      <c r="O10" s="132"/>
      <c r="P10" s="131"/>
      <c r="Q10" s="132"/>
      <c r="R10" s="142"/>
      <c r="S10" s="132"/>
      <c r="T10" s="133"/>
      <c r="U10" s="132"/>
      <c r="V10" s="143"/>
      <c r="W10" s="132"/>
      <c r="X10" s="143"/>
      <c r="Y10" s="132"/>
      <c r="Z10" s="142"/>
      <c r="AA10" s="132"/>
      <c r="AB10" s="214"/>
      <c r="AC10" s="132"/>
      <c r="AD10" s="131"/>
      <c r="AE10" s="134"/>
      <c r="AF10" s="131"/>
      <c r="AG10" s="132"/>
      <c r="AH10" s="138"/>
      <c r="AI10" s="132"/>
      <c r="AJ10" s="138"/>
      <c r="AK10" s="132"/>
      <c r="AL10" s="138"/>
      <c r="AM10" s="132"/>
      <c r="AN10" s="151" t="str">
        <f>IF(AND(R10&lt;=0.1,R10&gt;0),Liste!$A$7,IF(AND(R10&gt;0.1,R10&lt;=1),Liste!$A$6,IF(AND(R10&gt;1,R10&lt;=5),Liste!$A$5,IF(AND(R10&gt;5,R10&lt;=16),Liste!$A$4,IF(AND(R10&gt;16,R10&lt;=70),Liste!$A$3,IF(R10&gt;70,Liste!$A$2,IF(R10="","","")))))))</f>
        <v/>
      </c>
      <c r="AO10" s="132"/>
      <c r="AP10" s="151" t="str">
        <f>IF(AND(X10=0,Z10=0),"",IF(AND(X10=0,Z10&gt;0),Liste!$L$16,IF(AND(X10&gt;0,Z10=0),Liste!$L$17,ROUND(2*(SQRT((Z10*1000000000)/(PI()*X10*1000000))),1))))</f>
        <v/>
      </c>
      <c r="AQ10" s="132"/>
      <c r="AR10" s="151" t="str">
        <f t="shared" si="0"/>
        <v/>
      </c>
      <c r="AS10" s="132"/>
    </row>
    <row r="11" spans="2:45" x14ac:dyDescent="0.4">
      <c r="B11" s="140" t="s">
        <v>1732</v>
      </c>
      <c r="C11" s="29"/>
      <c r="D11" s="131"/>
      <c r="E11" s="136"/>
      <c r="F11" s="131"/>
      <c r="G11" s="136"/>
      <c r="H11" s="131"/>
      <c r="I11" s="134"/>
      <c r="J11" s="133"/>
      <c r="K11" s="134"/>
      <c r="L11" s="133"/>
      <c r="M11" s="212"/>
      <c r="N11" s="131"/>
      <c r="O11" s="132"/>
      <c r="P11" s="131"/>
      <c r="Q11" s="132"/>
      <c r="R11" s="142"/>
      <c r="S11" s="132"/>
      <c r="T11" s="133"/>
      <c r="U11" s="132"/>
      <c r="V11" s="143"/>
      <c r="W11" s="132"/>
      <c r="X11" s="143"/>
      <c r="Y11" s="132"/>
      <c r="Z11" s="142"/>
      <c r="AA11" s="132"/>
      <c r="AB11" s="214"/>
      <c r="AC11" s="132"/>
      <c r="AD11" s="131"/>
      <c r="AE11" s="134"/>
      <c r="AF11" s="131"/>
      <c r="AG11" s="132"/>
      <c r="AH11" s="138"/>
      <c r="AI11" s="132"/>
      <c r="AJ11" s="138"/>
      <c r="AK11" s="132"/>
      <c r="AL11" s="138"/>
      <c r="AM11" s="132"/>
      <c r="AN11" s="151" t="str">
        <f>IF(AND(R11&lt;=0.1,R11&gt;0),Liste!$A$7,IF(AND(R11&gt;0.1,R11&lt;=1),Liste!$A$6,IF(AND(R11&gt;1,R11&lt;=5),Liste!$A$5,IF(AND(R11&gt;5,R11&lt;=16),Liste!$A$4,IF(AND(R11&gt;16,R11&lt;=70),Liste!$A$3,IF(R11&gt;70,Liste!$A$2,IF(R11="","","")))))))</f>
        <v/>
      </c>
      <c r="AO11" s="132"/>
      <c r="AP11" s="151" t="str">
        <f>IF(AND(X11=0,Z11=0),"",IF(AND(X11=0,Z11&gt;0),Liste!$L$16,IF(AND(X11&gt;0,Z11=0),Liste!$L$17,ROUND(2*(SQRT((Z11*1000000000)/(PI()*X11*1000000))),1))))</f>
        <v/>
      </c>
      <c r="AQ11" s="132"/>
      <c r="AR11" s="151" t="str">
        <f t="shared" si="0"/>
        <v/>
      </c>
      <c r="AS11" s="132"/>
    </row>
    <row r="12" spans="2:45" x14ac:dyDescent="0.4">
      <c r="B12" s="140" t="s">
        <v>1733</v>
      </c>
      <c r="C12" s="29"/>
      <c r="D12" s="131"/>
      <c r="E12" s="136"/>
      <c r="F12" s="131"/>
      <c r="G12" s="136"/>
      <c r="H12" s="131"/>
      <c r="I12" s="134"/>
      <c r="J12" s="133"/>
      <c r="K12" s="134"/>
      <c r="L12" s="133"/>
      <c r="M12" s="212"/>
      <c r="N12" s="131"/>
      <c r="O12" s="132"/>
      <c r="P12" s="131"/>
      <c r="Q12" s="132"/>
      <c r="R12" s="142"/>
      <c r="S12" s="132"/>
      <c r="T12" s="133"/>
      <c r="U12" s="132"/>
      <c r="V12" s="143"/>
      <c r="W12" s="132"/>
      <c r="X12" s="143"/>
      <c r="Y12" s="132"/>
      <c r="Z12" s="142"/>
      <c r="AA12" s="132"/>
      <c r="AB12" s="214"/>
      <c r="AC12" s="132"/>
      <c r="AD12" s="131"/>
      <c r="AE12" s="134"/>
      <c r="AF12" s="131"/>
      <c r="AG12" s="132"/>
      <c r="AH12" s="138"/>
      <c r="AI12" s="132"/>
      <c r="AJ12" s="138"/>
      <c r="AK12" s="132"/>
      <c r="AL12" s="138"/>
      <c r="AM12" s="132"/>
      <c r="AN12" s="151" t="str">
        <f>IF(AND(R12&lt;=0.1,R12&gt;0),Liste!$A$7,IF(AND(R12&gt;0.1,R12&lt;=1),Liste!$A$6,IF(AND(R12&gt;1,R12&lt;=5),Liste!$A$5,IF(AND(R12&gt;5,R12&lt;=16),Liste!$A$4,IF(AND(R12&gt;16,R12&lt;=70),Liste!$A$3,IF(R12&gt;70,Liste!$A$2,IF(R12="","","")))))))</f>
        <v/>
      </c>
      <c r="AO12" s="132"/>
      <c r="AP12" s="151" t="str">
        <f>IF(AND(X12=0,Z12=0),"",IF(AND(X12=0,Z12&gt;0),Liste!$L$16,IF(AND(X12&gt;0,Z12=0),Liste!$L$17,ROUND(2*(SQRT((Z12*1000000000)/(PI()*X12*1000000))),1))))</f>
        <v/>
      </c>
      <c r="AQ12" s="132"/>
      <c r="AR12" s="151" t="str">
        <f t="shared" si="0"/>
        <v/>
      </c>
      <c r="AS12" s="132"/>
    </row>
    <row r="13" spans="2:45" x14ac:dyDescent="0.4">
      <c r="B13" s="140" t="s">
        <v>1734</v>
      </c>
      <c r="C13" s="29"/>
      <c r="D13" s="131"/>
      <c r="E13" s="136"/>
      <c r="F13" s="131"/>
      <c r="G13" s="136"/>
      <c r="H13" s="131"/>
      <c r="I13" s="134"/>
      <c r="J13" s="133"/>
      <c r="K13" s="134"/>
      <c r="L13" s="133"/>
      <c r="M13" s="212"/>
      <c r="N13" s="131"/>
      <c r="O13" s="132"/>
      <c r="P13" s="131"/>
      <c r="Q13" s="132"/>
      <c r="R13" s="142"/>
      <c r="S13" s="132"/>
      <c r="T13" s="133"/>
      <c r="U13" s="132"/>
      <c r="V13" s="143"/>
      <c r="W13" s="132"/>
      <c r="X13" s="143"/>
      <c r="Y13" s="132"/>
      <c r="Z13" s="142"/>
      <c r="AA13" s="132"/>
      <c r="AB13" s="214"/>
      <c r="AC13" s="132"/>
      <c r="AD13" s="131"/>
      <c r="AE13" s="134"/>
      <c r="AF13" s="131"/>
      <c r="AG13" s="132"/>
      <c r="AH13" s="138"/>
      <c r="AI13" s="132"/>
      <c r="AJ13" s="138"/>
      <c r="AK13" s="132"/>
      <c r="AL13" s="138"/>
      <c r="AM13" s="132"/>
      <c r="AN13" s="151" t="str">
        <f>IF(AND(R13&lt;=0.1,R13&gt;0),Liste!$A$7,IF(AND(R13&gt;0.1,R13&lt;=1),Liste!$A$6,IF(AND(R13&gt;1,R13&lt;=5),Liste!$A$5,IF(AND(R13&gt;5,R13&lt;=16),Liste!$A$4,IF(AND(R13&gt;16,R13&lt;=70),Liste!$A$3,IF(R13&gt;70,Liste!$A$2,IF(R13="","","")))))))</f>
        <v/>
      </c>
      <c r="AO13" s="132"/>
      <c r="AP13" s="151" t="str">
        <f>IF(AND(X13=0,Z13=0),"",IF(AND(X13=0,Z13&gt;0),Liste!$L$16,IF(AND(X13&gt;0,Z13=0),Liste!$L$17,ROUND(2*(SQRT((Z13*1000000000)/(PI()*X13*1000000))),1))))</f>
        <v/>
      </c>
      <c r="AQ13" s="132"/>
      <c r="AR13" s="151" t="str">
        <f t="shared" si="0"/>
        <v/>
      </c>
      <c r="AS13" s="132"/>
    </row>
    <row r="14" spans="2:45" x14ac:dyDescent="0.4">
      <c r="B14" s="140" t="s">
        <v>1735</v>
      </c>
      <c r="C14" s="29"/>
      <c r="D14" s="131"/>
      <c r="E14" s="136"/>
      <c r="F14" s="131"/>
      <c r="G14" s="136"/>
      <c r="H14" s="131"/>
      <c r="I14" s="134"/>
      <c r="J14" s="133"/>
      <c r="K14" s="134"/>
      <c r="L14" s="133"/>
      <c r="M14" s="212"/>
      <c r="N14" s="131"/>
      <c r="O14" s="132"/>
      <c r="P14" s="131"/>
      <c r="Q14" s="132"/>
      <c r="R14" s="142"/>
      <c r="S14" s="132"/>
      <c r="T14" s="133"/>
      <c r="U14" s="132"/>
      <c r="V14" s="143"/>
      <c r="W14" s="132"/>
      <c r="X14" s="143"/>
      <c r="Y14" s="132"/>
      <c r="Z14" s="142"/>
      <c r="AA14" s="132"/>
      <c r="AB14" s="214"/>
      <c r="AC14" s="132"/>
      <c r="AD14" s="131"/>
      <c r="AE14" s="134"/>
      <c r="AF14" s="131"/>
      <c r="AG14" s="132"/>
      <c r="AH14" s="138"/>
      <c r="AI14" s="132"/>
      <c r="AJ14" s="138"/>
      <c r="AK14" s="132"/>
      <c r="AL14" s="138"/>
      <c r="AM14" s="132"/>
      <c r="AN14" s="151" t="str">
        <f>IF(AND(R14&lt;=0.1,R14&gt;0),Liste!$A$7,IF(AND(R14&gt;0.1,R14&lt;=1),Liste!$A$6,IF(AND(R14&gt;1,R14&lt;=5),Liste!$A$5,IF(AND(R14&gt;5,R14&lt;=16),Liste!$A$4,IF(AND(R14&gt;16,R14&lt;=70),Liste!$A$3,IF(R14&gt;70,Liste!$A$2,IF(R14="","","")))))))</f>
        <v/>
      </c>
      <c r="AO14" s="132"/>
      <c r="AP14" s="151" t="str">
        <f>IF(AND(X14=0,Z14=0),"",IF(AND(X14=0,Z14&gt;0),Liste!$L$16,IF(AND(X14&gt;0,Z14=0),Liste!$L$17,ROUND(2*(SQRT((Z14*1000000000)/(PI()*X14*1000000))),1))))</f>
        <v/>
      </c>
      <c r="AQ14" s="132"/>
      <c r="AR14" s="151" t="str">
        <f t="shared" si="0"/>
        <v/>
      </c>
      <c r="AS14" s="132"/>
    </row>
    <row r="15" spans="2:45" x14ac:dyDescent="0.4">
      <c r="B15" s="140" t="s">
        <v>1736</v>
      </c>
      <c r="C15" s="29"/>
      <c r="D15" s="131"/>
      <c r="E15" s="136"/>
      <c r="F15" s="131"/>
      <c r="G15" s="136"/>
      <c r="H15" s="131"/>
      <c r="I15" s="134"/>
      <c r="J15" s="133"/>
      <c r="K15" s="134"/>
      <c r="L15" s="133"/>
      <c r="M15" s="212"/>
      <c r="N15" s="131"/>
      <c r="O15" s="132"/>
      <c r="P15" s="131"/>
      <c r="Q15" s="132"/>
      <c r="R15" s="142"/>
      <c r="S15" s="132"/>
      <c r="T15" s="133"/>
      <c r="U15" s="132"/>
      <c r="V15" s="143"/>
      <c r="W15" s="132"/>
      <c r="X15" s="143"/>
      <c r="Y15" s="132"/>
      <c r="Z15" s="142"/>
      <c r="AA15" s="132"/>
      <c r="AB15" s="214"/>
      <c r="AC15" s="132"/>
      <c r="AD15" s="131"/>
      <c r="AE15" s="134"/>
      <c r="AF15" s="131"/>
      <c r="AG15" s="132"/>
      <c r="AH15" s="138"/>
      <c r="AI15" s="132"/>
      <c r="AJ15" s="138"/>
      <c r="AK15" s="132"/>
      <c r="AL15" s="138"/>
      <c r="AM15" s="132"/>
      <c r="AN15" s="151" t="str">
        <f>IF(AND(R15&lt;=0.1,R15&gt;0),Liste!$A$7,IF(AND(R15&gt;0.1,R15&lt;=1),Liste!$A$6,IF(AND(R15&gt;1,R15&lt;=5),Liste!$A$5,IF(AND(R15&gt;5,R15&lt;=16),Liste!$A$4,IF(AND(R15&gt;16,R15&lt;=70),Liste!$A$3,IF(R15&gt;70,Liste!$A$2,IF(R15="","","")))))))</f>
        <v/>
      </c>
      <c r="AO15" s="132"/>
      <c r="AP15" s="151" t="str">
        <f>IF(AND(X15=0,Z15=0),"",IF(AND(X15=0,Z15&gt;0),Liste!$L$16,IF(AND(X15&gt;0,Z15=0),Liste!$L$17,ROUND(2*(SQRT((Z15*1000000000)/(PI()*X15*1000000))),1))))</f>
        <v/>
      </c>
      <c r="AQ15" s="132"/>
      <c r="AR15" s="151" t="str">
        <f t="shared" si="0"/>
        <v/>
      </c>
      <c r="AS15" s="132"/>
    </row>
    <row r="16" spans="2:45" x14ac:dyDescent="0.4">
      <c r="B16" s="140" t="s">
        <v>1737</v>
      </c>
      <c r="C16" s="29"/>
      <c r="D16" s="131"/>
      <c r="E16" s="136"/>
      <c r="F16" s="131"/>
      <c r="G16" s="136"/>
      <c r="H16" s="131"/>
      <c r="I16" s="134"/>
      <c r="J16" s="133"/>
      <c r="K16" s="134"/>
      <c r="L16" s="133"/>
      <c r="M16" s="212"/>
      <c r="N16" s="131"/>
      <c r="O16" s="132"/>
      <c r="P16" s="131"/>
      <c r="Q16" s="132"/>
      <c r="R16" s="142"/>
      <c r="S16" s="132"/>
      <c r="T16" s="133"/>
      <c r="U16" s="132"/>
      <c r="V16" s="143"/>
      <c r="W16" s="132"/>
      <c r="X16" s="143"/>
      <c r="Y16" s="132"/>
      <c r="Z16" s="142"/>
      <c r="AA16" s="132"/>
      <c r="AB16" s="214"/>
      <c r="AC16" s="132"/>
      <c r="AD16" s="131"/>
      <c r="AE16" s="134"/>
      <c r="AF16" s="131"/>
      <c r="AG16" s="132"/>
      <c r="AH16" s="138"/>
      <c r="AI16" s="132"/>
      <c r="AJ16" s="138"/>
      <c r="AK16" s="132"/>
      <c r="AL16" s="138"/>
      <c r="AM16" s="132"/>
      <c r="AN16" s="151" t="str">
        <f>IF(AND(R16&lt;=0.1,R16&gt;0),Liste!$A$7,IF(AND(R16&gt;0.1,R16&lt;=1),Liste!$A$6,IF(AND(R16&gt;1,R16&lt;=5),Liste!$A$5,IF(AND(R16&gt;5,R16&lt;=16),Liste!$A$4,IF(AND(R16&gt;16,R16&lt;=70),Liste!$A$3,IF(R16&gt;70,Liste!$A$2,IF(R16="","","")))))))</f>
        <v/>
      </c>
      <c r="AO16" s="132"/>
      <c r="AP16" s="151" t="str">
        <f>IF(AND(X16=0,Z16=0),"",IF(AND(X16=0,Z16&gt;0),Liste!$L$16,IF(AND(X16&gt;0,Z16=0),Liste!$L$17,ROUND(2*(SQRT((Z16*1000000000)/(PI()*X16*1000000))),1))))</f>
        <v/>
      </c>
      <c r="AQ16" s="132"/>
      <c r="AR16" s="151" t="str">
        <f t="shared" si="0"/>
        <v/>
      </c>
      <c r="AS16" s="132"/>
    </row>
    <row r="17" spans="2:45" x14ac:dyDescent="0.4">
      <c r="B17" s="140" t="s">
        <v>1738</v>
      </c>
      <c r="C17" s="29"/>
      <c r="D17" s="131"/>
      <c r="E17" s="136"/>
      <c r="F17" s="131"/>
      <c r="G17" s="136"/>
      <c r="H17" s="131"/>
      <c r="I17" s="134"/>
      <c r="J17" s="133"/>
      <c r="K17" s="134"/>
      <c r="L17" s="133"/>
      <c r="M17" s="212"/>
      <c r="N17" s="131"/>
      <c r="O17" s="132"/>
      <c r="P17" s="131"/>
      <c r="Q17" s="132"/>
      <c r="R17" s="142"/>
      <c r="S17" s="132"/>
      <c r="T17" s="133"/>
      <c r="U17" s="132"/>
      <c r="V17" s="143"/>
      <c r="W17" s="132"/>
      <c r="X17" s="143"/>
      <c r="Y17" s="132"/>
      <c r="Z17" s="142"/>
      <c r="AA17" s="132"/>
      <c r="AB17" s="214"/>
      <c r="AC17" s="132"/>
      <c r="AD17" s="131"/>
      <c r="AE17" s="134"/>
      <c r="AF17" s="131"/>
      <c r="AG17" s="132"/>
      <c r="AH17" s="138"/>
      <c r="AI17" s="132"/>
      <c r="AJ17" s="138"/>
      <c r="AK17" s="132"/>
      <c r="AL17" s="138"/>
      <c r="AM17" s="132"/>
      <c r="AN17" s="151" t="str">
        <f>IF(AND(R17&lt;=0.1,R17&gt;0),Liste!$A$7,IF(AND(R17&gt;0.1,R17&lt;=1),Liste!$A$6,IF(AND(R17&gt;1,R17&lt;=5),Liste!$A$5,IF(AND(R17&gt;5,R17&lt;=16),Liste!$A$4,IF(AND(R17&gt;16,R17&lt;=70),Liste!$A$3,IF(R17&gt;70,Liste!$A$2,IF(R17="","","")))))))</f>
        <v/>
      </c>
      <c r="AO17" s="132"/>
      <c r="AP17" s="151" t="str">
        <f>IF(AND(X17=0,Z17=0),"",IF(AND(X17=0,Z17&gt;0),Liste!$L$16,IF(AND(X17&gt;0,Z17=0),Liste!$L$17,ROUND(2*(SQRT((Z17*1000000000)/(PI()*X17*1000000))),1))))</f>
        <v/>
      </c>
      <c r="AQ17" s="132"/>
      <c r="AR17" s="151" t="str">
        <f t="shared" si="0"/>
        <v/>
      </c>
      <c r="AS17" s="132"/>
    </row>
    <row r="18" spans="2:45" x14ac:dyDescent="0.4">
      <c r="B18" s="140" t="s">
        <v>1739</v>
      </c>
      <c r="C18" s="29"/>
      <c r="D18" s="131"/>
      <c r="E18" s="136"/>
      <c r="F18" s="131"/>
      <c r="G18" s="136"/>
      <c r="H18" s="131"/>
      <c r="I18" s="134"/>
      <c r="J18" s="133"/>
      <c r="K18" s="134"/>
      <c r="L18" s="133"/>
      <c r="M18" s="212"/>
      <c r="N18" s="131"/>
      <c r="O18" s="132"/>
      <c r="P18" s="131"/>
      <c r="Q18" s="132"/>
      <c r="R18" s="142"/>
      <c r="S18" s="132"/>
      <c r="T18" s="133"/>
      <c r="U18" s="132"/>
      <c r="V18" s="143"/>
      <c r="W18" s="132"/>
      <c r="X18" s="143"/>
      <c r="Y18" s="132"/>
      <c r="Z18" s="142"/>
      <c r="AA18" s="132"/>
      <c r="AB18" s="214"/>
      <c r="AC18" s="132"/>
      <c r="AD18" s="131"/>
      <c r="AE18" s="134"/>
      <c r="AF18" s="131"/>
      <c r="AG18" s="132"/>
      <c r="AH18" s="138"/>
      <c r="AI18" s="132"/>
      <c r="AJ18" s="138"/>
      <c r="AK18" s="132"/>
      <c r="AL18" s="138"/>
      <c r="AM18" s="132"/>
      <c r="AN18" s="151" t="str">
        <f>IF(AND(R18&lt;=0.1,R18&gt;0),Liste!$A$7,IF(AND(R18&gt;0.1,R18&lt;=1),Liste!$A$6,IF(AND(R18&gt;1,R18&lt;=5),Liste!$A$5,IF(AND(R18&gt;5,R18&lt;=16),Liste!$A$4,IF(AND(R18&gt;16,R18&lt;=70),Liste!$A$3,IF(R18&gt;70,Liste!$A$2,IF(R18="","","")))))))</f>
        <v/>
      </c>
      <c r="AO18" s="132"/>
      <c r="AP18" s="151" t="str">
        <f>IF(AND(X18=0,Z18=0),"",IF(AND(X18=0,Z18&gt;0),Liste!$L$16,IF(AND(X18&gt;0,Z18=0),Liste!$L$17,ROUND(2*(SQRT((Z18*1000000000)/(PI()*X18*1000000))),1))))</f>
        <v/>
      </c>
      <c r="AQ18" s="132"/>
      <c r="AR18" s="151" t="str">
        <f t="shared" si="0"/>
        <v/>
      </c>
      <c r="AS18" s="132"/>
    </row>
    <row r="19" spans="2:45" x14ac:dyDescent="0.4">
      <c r="B19" s="140" t="s">
        <v>1740</v>
      </c>
      <c r="C19" s="29"/>
      <c r="D19" s="131"/>
      <c r="E19" s="136"/>
      <c r="F19" s="131"/>
      <c r="G19" s="136"/>
      <c r="H19" s="131"/>
      <c r="I19" s="134"/>
      <c r="J19" s="133"/>
      <c r="K19" s="134"/>
      <c r="L19" s="133"/>
      <c r="M19" s="212"/>
      <c r="N19" s="131"/>
      <c r="O19" s="132"/>
      <c r="P19" s="131"/>
      <c r="Q19" s="132"/>
      <c r="R19" s="142"/>
      <c r="S19" s="132"/>
      <c r="T19" s="133"/>
      <c r="U19" s="132"/>
      <c r="V19" s="143"/>
      <c r="W19" s="132"/>
      <c r="X19" s="143"/>
      <c r="Y19" s="132"/>
      <c r="Z19" s="142"/>
      <c r="AA19" s="132"/>
      <c r="AB19" s="214"/>
      <c r="AC19" s="132"/>
      <c r="AD19" s="131"/>
      <c r="AE19" s="134"/>
      <c r="AF19" s="131"/>
      <c r="AG19" s="132"/>
      <c r="AH19" s="138"/>
      <c r="AI19" s="132"/>
      <c r="AJ19" s="138"/>
      <c r="AK19" s="132"/>
      <c r="AL19" s="138"/>
      <c r="AM19" s="132"/>
      <c r="AN19" s="151" t="str">
        <f>IF(AND(R19&lt;=0.1,R19&gt;0),Liste!$A$7,IF(AND(R19&gt;0.1,R19&lt;=1),Liste!$A$6,IF(AND(R19&gt;1,R19&lt;=5),Liste!$A$5,IF(AND(R19&gt;5,R19&lt;=16),Liste!$A$4,IF(AND(R19&gt;16,R19&lt;=70),Liste!$A$3,IF(R19&gt;70,Liste!$A$2,IF(R19="","","")))))))</f>
        <v/>
      </c>
      <c r="AO19" s="132"/>
      <c r="AP19" s="151" t="str">
        <f>IF(AND(X19=0,Z19=0),"",IF(AND(X19=0,Z19&gt;0),Liste!$L$16,IF(AND(X19&gt;0,Z19=0),Liste!$L$17,ROUND(2*(SQRT((Z19*1000000000)/(PI()*X19*1000000))),1))))</f>
        <v/>
      </c>
      <c r="AQ19" s="132"/>
      <c r="AR19" s="151" t="str">
        <f t="shared" si="0"/>
        <v/>
      </c>
      <c r="AS19" s="132"/>
    </row>
    <row r="20" spans="2:45" x14ac:dyDescent="0.4">
      <c r="B20" s="140" t="s">
        <v>1741</v>
      </c>
      <c r="C20" s="29"/>
      <c r="D20" s="131"/>
      <c r="E20" s="136"/>
      <c r="F20" s="131"/>
      <c r="G20" s="136"/>
      <c r="H20" s="131"/>
      <c r="I20" s="134"/>
      <c r="J20" s="133"/>
      <c r="K20" s="134"/>
      <c r="L20" s="133"/>
      <c r="M20" s="212"/>
      <c r="N20" s="131"/>
      <c r="O20" s="132"/>
      <c r="P20" s="131"/>
      <c r="Q20" s="132"/>
      <c r="R20" s="142"/>
      <c r="S20" s="132"/>
      <c r="T20" s="133"/>
      <c r="U20" s="132"/>
      <c r="V20" s="143"/>
      <c r="W20" s="132"/>
      <c r="X20" s="143"/>
      <c r="Y20" s="132"/>
      <c r="Z20" s="142"/>
      <c r="AA20" s="132"/>
      <c r="AB20" s="214"/>
      <c r="AC20" s="132"/>
      <c r="AD20" s="131"/>
      <c r="AE20" s="134"/>
      <c r="AF20" s="131"/>
      <c r="AG20" s="132"/>
      <c r="AH20" s="138"/>
      <c r="AI20" s="132"/>
      <c r="AJ20" s="138"/>
      <c r="AK20" s="132"/>
      <c r="AL20" s="138"/>
      <c r="AM20" s="132"/>
      <c r="AN20" s="151" t="str">
        <f>IF(AND(R20&lt;=0.1,R20&gt;0),Liste!$A$7,IF(AND(R20&gt;0.1,R20&lt;=1),Liste!$A$6,IF(AND(R20&gt;1,R20&lt;=5),Liste!$A$5,IF(AND(R20&gt;5,R20&lt;=16),Liste!$A$4,IF(AND(R20&gt;16,R20&lt;=70),Liste!$A$3,IF(R20&gt;70,Liste!$A$2,IF(R20="","","")))))))</f>
        <v/>
      </c>
      <c r="AO20" s="132"/>
      <c r="AP20" s="151" t="str">
        <f>IF(AND(X20=0,Z20=0),"",IF(AND(X20=0,Z20&gt;0),Liste!$L$16,IF(AND(X20&gt;0,Z20=0),Liste!$L$17,ROUND(2*(SQRT((Z20*1000000000)/(PI()*X20*1000000))),1))))</f>
        <v/>
      </c>
      <c r="AQ20" s="132"/>
      <c r="AR20" s="151" t="str">
        <f t="shared" si="0"/>
        <v/>
      </c>
      <c r="AS20" s="132"/>
    </row>
    <row r="21" spans="2:45" x14ac:dyDescent="0.4">
      <c r="B21" s="140" t="s">
        <v>1742</v>
      </c>
      <c r="C21" s="29"/>
      <c r="D21" s="131"/>
      <c r="E21" s="136"/>
      <c r="F21" s="131"/>
      <c r="G21" s="136"/>
      <c r="H21" s="131"/>
      <c r="I21" s="134"/>
      <c r="J21" s="133"/>
      <c r="K21" s="134"/>
      <c r="L21" s="133"/>
      <c r="M21" s="212"/>
      <c r="N21" s="131"/>
      <c r="O21" s="132"/>
      <c r="P21" s="131"/>
      <c r="Q21" s="132"/>
      <c r="R21" s="142"/>
      <c r="S21" s="132"/>
      <c r="T21" s="133"/>
      <c r="U21" s="132"/>
      <c r="V21" s="143"/>
      <c r="W21" s="132"/>
      <c r="X21" s="143"/>
      <c r="Y21" s="132"/>
      <c r="Z21" s="142"/>
      <c r="AA21" s="132"/>
      <c r="AB21" s="214"/>
      <c r="AC21" s="132"/>
      <c r="AD21" s="131"/>
      <c r="AE21" s="134"/>
      <c r="AF21" s="131"/>
      <c r="AG21" s="132"/>
      <c r="AH21" s="138"/>
      <c r="AI21" s="132"/>
      <c r="AJ21" s="138"/>
      <c r="AK21" s="132"/>
      <c r="AL21" s="138"/>
      <c r="AM21" s="132"/>
      <c r="AN21" s="151" t="str">
        <f>IF(AND(R21&lt;=0.1,R21&gt;0),Liste!$A$7,IF(AND(R21&gt;0.1,R21&lt;=1),Liste!$A$6,IF(AND(R21&gt;1,R21&lt;=5),Liste!$A$5,IF(AND(R21&gt;5,R21&lt;=16),Liste!$A$4,IF(AND(R21&gt;16,R21&lt;=70),Liste!$A$3,IF(R21&gt;70,Liste!$A$2,IF(R21="","","")))))))</f>
        <v/>
      </c>
      <c r="AO21" s="132"/>
      <c r="AP21" s="151" t="str">
        <f>IF(AND(X21=0,Z21=0),"",IF(AND(X21=0,Z21&gt;0),Liste!$L$16,IF(AND(X21&gt;0,Z21=0),Liste!$L$17,ROUND(2*(SQRT((Z21*1000000000)/(PI()*X21*1000000))),1))))</f>
        <v/>
      </c>
      <c r="AQ21" s="132"/>
      <c r="AR21" s="151" t="str">
        <f t="shared" si="0"/>
        <v/>
      </c>
      <c r="AS21" s="132"/>
    </row>
    <row r="22" spans="2:45" x14ac:dyDescent="0.4">
      <c r="B22" s="140" t="s">
        <v>1743</v>
      </c>
      <c r="C22" s="29"/>
      <c r="D22" s="131"/>
      <c r="E22" s="136"/>
      <c r="F22" s="131"/>
      <c r="G22" s="136"/>
      <c r="H22" s="131"/>
      <c r="I22" s="134"/>
      <c r="J22" s="133"/>
      <c r="K22" s="134"/>
      <c r="L22" s="133"/>
      <c r="M22" s="212"/>
      <c r="N22" s="131"/>
      <c r="O22" s="132"/>
      <c r="P22" s="131"/>
      <c r="Q22" s="132"/>
      <c r="R22" s="142"/>
      <c r="S22" s="132"/>
      <c r="T22" s="133"/>
      <c r="U22" s="132"/>
      <c r="V22" s="143"/>
      <c r="W22" s="132"/>
      <c r="X22" s="143"/>
      <c r="Y22" s="132"/>
      <c r="Z22" s="142"/>
      <c r="AA22" s="132"/>
      <c r="AB22" s="214"/>
      <c r="AC22" s="132"/>
      <c r="AD22" s="131"/>
      <c r="AE22" s="134"/>
      <c r="AF22" s="131"/>
      <c r="AG22" s="132"/>
      <c r="AH22" s="138"/>
      <c r="AI22" s="132"/>
      <c r="AJ22" s="138"/>
      <c r="AK22" s="132"/>
      <c r="AL22" s="138"/>
      <c r="AM22" s="132"/>
      <c r="AN22" s="151" t="str">
        <f>IF(AND(R22&lt;=0.1,R22&gt;0),Liste!$A$7,IF(AND(R22&gt;0.1,R22&lt;=1),Liste!$A$6,IF(AND(R22&gt;1,R22&lt;=5),Liste!$A$5,IF(AND(R22&gt;5,R22&lt;=16),Liste!$A$4,IF(AND(R22&gt;16,R22&lt;=70),Liste!$A$3,IF(R22&gt;70,Liste!$A$2,IF(R22="","","")))))))</f>
        <v/>
      </c>
      <c r="AO22" s="132"/>
      <c r="AP22" s="151" t="str">
        <f>IF(AND(X22=0,Z22=0),"",IF(AND(X22=0,Z22&gt;0),Liste!$L$16,IF(AND(X22&gt;0,Z22=0),Liste!$L$17,ROUND(2*(SQRT((Z22*1000000000)/(PI()*X22*1000000))),1))))</f>
        <v/>
      </c>
      <c r="AQ22" s="132"/>
      <c r="AR22" s="151" t="str">
        <f t="shared" si="0"/>
        <v/>
      </c>
      <c r="AS22" s="132"/>
    </row>
    <row r="23" spans="2:45" x14ac:dyDescent="0.4">
      <c r="B23" s="140" t="s">
        <v>1744</v>
      </c>
      <c r="C23" s="29"/>
      <c r="D23" s="131"/>
      <c r="E23" s="136"/>
      <c r="F23" s="131"/>
      <c r="G23" s="136"/>
      <c r="H23" s="131"/>
      <c r="I23" s="134"/>
      <c r="J23" s="133"/>
      <c r="K23" s="134"/>
      <c r="L23" s="133"/>
      <c r="M23" s="212"/>
      <c r="N23" s="131"/>
      <c r="O23" s="132"/>
      <c r="P23" s="131"/>
      <c r="Q23" s="132"/>
      <c r="R23" s="142"/>
      <c r="S23" s="132"/>
      <c r="T23" s="133"/>
      <c r="U23" s="132"/>
      <c r="V23" s="143"/>
      <c r="W23" s="132"/>
      <c r="X23" s="143"/>
      <c r="Y23" s="132"/>
      <c r="Z23" s="142"/>
      <c r="AA23" s="132"/>
      <c r="AB23" s="214"/>
      <c r="AC23" s="132"/>
      <c r="AD23" s="131"/>
      <c r="AE23" s="134"/>
      <c r="AF23" s="131"/>
      <c r="AG23" s="132"/>
      <c r="AH23" s="138"/>
      <c r="AI23" s="132"/>
      <c r="AJ23" s="138"/>
      <c r="AK23" s="132"/>
      <c r="AL23" s="138"/>
      <c r="AM23" s="132"/>
      <c r="AN23" s="151" t="str">
        <f>IF(AND(R23&lt;=0.1,R23&gt;0),Liste!$A$7,IF(AND(R23&gt;0.1,R23&lt;=1),Liste!$A$6,IF(AND(R23&gt;1,R23&lt;=5),Liste!$A$5,IF(AND(R23&gt;5,R23&lt;=16),Liste!$A$4,IF(AND(R23&gt;16,R23&lt;=70),Liste!$A$3,IF(R23&gt;70,Liste!$A$2,IF(R23="","","")))))))</f>
        <v/>
      </c>
      <c r="AO23" s="132"/>
      <c r="AP23" s="151" t="str">
        <f>IF(AND(X23=0,Z23=0),"",IF(AND(X23=0,Z23&gt;0),Liste!$L$16,IF(AND(X23&gt;0,Z23=0),Liste!$L$17,ROUND(2*(SQRT((Z23*1000000000)/(PI()*X23*1000000))),1))))</f>
        <v/>
      </c>
      <c r="AQ23" s="132"/>
      <c r="AR23" s="151" t="str">
        <f t="shared" si="0"/>
        <v/>
      </c>
      <c r="AS23" s="132"/>
    </row>
    <row r="24" spans="2:45" x14ac:dyDescent="0.4">
      <c r="B24" s="140" t="s">
        <v>1745</v>
      </c>
      <c r="C24" s="29"/>
      <c r="D24" s="131"/>
      <c r="E24" s="136"/>
      <c r="F24" s="131"/>
      <c r="G24" s="136"/>
      <c r="H24" s="131"/>
      <c r="I24" s="134"/>
      <c r="J24" s="133"/>
      <c r="K24" s="134"/>
      <c r="L24" s="133"/>
      <c r="M24" s="212"/>
      <c r="N24" s="131"/>
      <c r="O24" s="132"/>
      <c r="P24" s="131"/>
      <c r="Q24" s="132"/>
      <c r="R24" s="142"/>
      <c r="S24" s="132"/>
      <c r="T24" s="133"/>
      <c r="U24" s="132"/>
      <c r="V24" s="143"/>
      <c r="W24" s="132"/>
      <c r="X24" s="143"/>
      <c r="Y24" s="132"/>
      <c r="Z24" s="142"/>
      <c r="AA24" s="132"/>
      <c r="AB24" s="214"/>
      <c r="AC24" s="132"/>
      <c r="AD24" s="131"/>
      <c r="AE24" s="134"/>
      <c r="AF24" s="131"/>
      <c r="AG24" s="132"/>
      <c r="AH24" s="138"/>
      <c r="AI24" s="132"/>
      <c r="AJ24" s="138"/>
      <c r="AK24" s="132"/>
      <c r="AL24" s="138"/>
      <c r="AM24" s="132"/>
      <c r="AN24" s="151" t="str">
        <f>IF(AND(R24&lt;=0.1,R24&gt;0),Liste!$A$7,IF(AND(R24&gt;0.1,R24&lt;=1),Liste!$A$6,IF(AND(R24&gt;1,R24&lt;=5),Liste!$A$5,IF(AND(R24&gt;5,R24&lt;=16),Liste!$A$4,IF(AND(R24&gt;16,R24&lt;=70),Liste!$A$3,IF(R24&gt;70,Liste!$A$2,IF(R24="","","")))))))</f>
        <v/>
      </c>
      <c r="AO24" s="132"/>
      <c r="AP24" s="151" t="str">
        <f>IF(AND(X24=0,Z24=0),"",IF(AND(X24=0,Z24&gt;0),Liste!$L$16,IF(AND(X24&gt;0,Z24=0),Liste!$L$17,ROUND(2*(SQRT((Z24*1000000000)/(PI()*X24*1000000))),1))))</f>
        <v/>
      </c>
      <c r="AQ24" s="132"/>
      <c r="AR24" s="151" t="str">
        <f t="shared" si="0"/>
        <v/>
      </c>
      <c r="AS24" s="132"/>
    </row>
    <row r="25" spans="2:45" x14ac:dyDescent="0.4">
      <c r="B25" s="140" t="s">
        <v>1746</v>
      </c>
      <c r="C25" s="29"/>
      <c r="D25" s="131"/>
      <c r="E25" s="136"/>
      <c r="F25" s="131"/>
      <c r="G25" s="136"/>
      <c r="H25" s="131"/>
      <c r="I25" s="134"/>
      <c r="J25" s="133"/>
      <c r="K25" s="134"/>
      <c r="L25" s="133"/>
      <c r="M25" s="212"/>
      <c r="N25" s="131"/>
      <c r="O25" s="132"/>
      <c r="P25" s="131"/>
      <c r="Q25" s="132"/>
      <c r="R25" s="142"/>
      <c r="S25" s="132"/>
      <c r="T25" s="133"/>
      <c r="U25" s="132"/>
      <c r="V25" s="143"/>
      <c r="W25" s="132"/>
      <c r="X25" s="143"/>
      <c r="Y25" s="132"/>
      <c r="Z25" s="142"/>
      <c r="AA25" s="132"/>
      <c r="AB25" s="214"/>
      <c r="AC25" s="132"/>
      <c r="AD25" s="131"/>
      <c r="AE25" s="134"/>
      <c r="AF25" s="131"/>
      <c r="AG25" s="132"/>
      <c r="AH25" s="138"/>
      <c r="AI25" s="132"/>
      <c r="AJ25" s="138"/>
      <c r="AK25" s="132"/>
      <c r="AL25" s="138"/>
      <c r="AM25" s="132"/>
      <c r="AN25" s="151" t="str">
        <f>IF(AND(R25&lt;=0.1,R25&gt;0),Liste!$A$7,IF(AND(R25&gt;0.1,R25&lt;=1),Liste!$A$6,IF(AND(R25&gt;1,R25&lt;=5),Liste!$A$5,IF(AND(R25&gt;5,R25&lt;=16),Liste!$A$4,IF(AND(R25&gt;16,R25&lt;=70),Liste!$A$3,IF(R25&gt;70,Liste!$A$2,IF(R25="","","")))))))</f>
        <v/>
      </c>
      <c r="AO25" s="132"/>
      <c r="AP25" s="151" t="str">
        <f>IF(AND(X25=0,Z25=0),"",IF(AND(X25=0,Z25&gt;0),Liste!$L$16,IF(AND(X25&gt;0,Z25=0),Liste!$L$17,ROUND(2*(SQRT((Z25*1000000000)/(PI()*X25*1000000))),1))))</f>
        <v/>
      </c>
      <c r="AQ25" s="132"/>
      <c r="AR25" s="151" t="str">
        <f t="shared" si="0"/>
        <v/>
      </c>
      <c r="AS25" s="132"/>
    </row>
    <row r="26" spans="2:45" x14ac:dyDescent="0.4">
      <c r="B26" s="140" t="s">
        <v>1747</v>
      </c>
      <c r="C26" s="29"/>
      <c r="D26" s="131"/>
      <c r="E26" s="136"/>
      <c r="F26" s="131"/>
      <c r="G26" s="136"/>
      <c r="H26" s="131"/>
      <c r="I26" s="134"/>
      <c r="J26" s="133"/>
      <c r="K26" s="134"/>
      <c r="L26" s="133"/>
      <c r="M26" s="212"/>
      <c r="N26" s="131"/>
      <c r="O26" s="132"/>
      <c r="P26" s="131"/>
      <c r="Q26" s="132"/>
      <c r="R26" s="142"/>
      <c r="S26" s="132"/>
      <c r="T26" s="133"/>
      <c r="U26" s="132"/>
      <c r="V26" s="143"/>
      <c r="W26" s="132"/>
      <c r="X26" s="143"/>
      <c r="Y26" s="132"/>
      <c r="Z26" s="142"/>
      <c r="AA26" s="132"/>
      <c r="AB26" s="214"/>
      <c r="AC26" s="132"/>
      <c r="AD26" s="131"/>
      <c r="AE26" s="134"/>
      <c r="AF26" s="131"/>
      <c r="AG26" s="132"/>
      <c r="AH26" s="138"/>
      <c r="AI26" s="132"/>
      <c r="AJ26" s="138"/>
      <c r="AK26" s="132"/>
      <c r="AL26" s="138"/>
      <c r="AM26" s="132"/>
      <c r="AN26" s="151" t="str">
        <f>IF(AND(R26&lt;=0.1,R26&gt;0),Liste!$A$7,IF(AND(R26&gt;0.1,R26&lt;=1),Liste!$A$6,IF(AND(R26&gt;1,R26&lt;=5),Liste!$A$5,IF(AND(R26&gt;5,R26&lt;=16),Liste!$A$4,IF(AND(R26&gt;16,R26&lt;=70),Liste!$A$3,IF(R26&gt;70,Liste!$A$2,IF(R26="","","")))))))</f>
        <v/>
      </c>
      <c r="AO26" s="132"/>
      <c r="AP26" s="151" t="str">
        <f>IF(AND(X26=0,Z26=0),"",IF(AND(X26=0,Z26&gt;0),Liste!$L$16,IF(AND(X26&gt;0,Z26=0),Liste!$L$17,ROUND(2*(SQRT((Z26*1000000000)/(PI()*X26*1000000))),1))))</f>
        <v/>
      </c>
      <c r="AQ26" s="132"/>
      <c r="AR26" s="151" t="str">
        <f t="shared" si="0"/>
        <v/>
      </c>
      <c r="AS26" s="132"/>
    </row>
    <row r="27" spans="2:45" x14ac:dyDescent="0.4">
      <c r="B27" s="140" t="s">
        <v>1748</v>
      </c>
      <c r="C27" s="29"/>
      <c r="D27" s="131"/>
      <c r="E27" s="136"/>
      <c r="F27" s="131"/>
      <c r="G27" s="136"/>
      <c r="H27" s="131"/>
      <c r="I27" s="134"/>
      <c r="J27" s="133"/>
      <c r="K27" s="134"/>
      <c r="L27" s="133"/>
      <c r="M27" s="212"/>
      <c r="N27" s="131"/>
      <c r="O27" s="132"/>
      <c r="P27" s="131"/>
      <c r="Q27" s="132"/>
      <c r="R27" s="142"/>
      <c r="S27" s="132"/>
      <c r="T27" s="133"/>
      <c r="U27" s="132"/>
      <c r="V27" s="143"/>
      <c r="W27" s="132"/>
      <c r="X27" s="143"/>
      <c r="Y27" s="132"/>
      <c r="Z27" s="142"/>
      <c r="AA27" s="132"/>
      <c r="AB27" s="214"/>
      <c r="AC27" s="132"/>
      <c r="AD27" s="131"/>
      <c r="AE27" s="134"/>
      <c r="AF27" s="131"/>
      <c r="AG27" s="132"/>
      <c r="AH27" s="138"/>
      <c r="AI27" s="132"/>
      <c r="AJ27" s="138"/>
      <c r="AK27" s="132"/>
      <c r="AL27" s="138"/>
      <c r="AM27" s="132"/>
      <c r="AN27" s="151" t="str">
        <f>IF(AND(R27&lt;=0.1,R27&gt;0),Liste!$A$7,IF(AND(R27&gt;0.1,R27&lt;=1),Liste!$A$6,IF(AND(R27&gt;1,R27&lt;=5),Liste!$A$5,IF(AND(R27&gt;5,R27&lt;=16),Liste!$A$4,IF(AND(R27&gt;16,R27&lt;=70),Liste!$A$3,IF(R27&gt;70,Liste!$A$2,IF(R27="","","")))))))</f>
        <v/>
      </c>
      <c r="AO27" s="132"/>
      <c r="AP27" s="151" t="str">
        <f>IF(AND(X27=0,Z27=0),"",IF(AND(X27=0,Z27&gt;0),Liste!$L$16,IF(AND(X27&gt;0,Z27=0),Liste!$L$17,ROUND(2*(SQRT((Z27*1000000000)/(PI()*X27*1000000))),1))))</f>
        <v/>
      </c>
      <c r="AQ27" s="132"/>
      <c r="AR27" s="151" t="str">
        <f t="shared" si="0"/>
        <v/>
      </c>
      <c r="AS27" s="132"/>
    </row>
    <row r="28" spans="2:45" x14ac:dyDescent="0.4">
      <c r="B28" s="140" t="s">
        <v>1749</v>
      </c>
      <c r="C28" s="29"/>
      <c r="D28" s="131"/>
      <c r="E28" s="136"/>
      <c r="F28" s="131"/>
      <c r="G28" s="136"/>
      <c r="H28" s="131"/>
      <c r="I28" s="134"/>
      <c r="J28" s="133"/>
      <c r="K28" s="134"/>
      <c r="L28" s="133"/>
      <c r="M28" s="212"/>
      <c r="N28" s="131"/>
      <c r="O28" s="132"/>
      <c r="P28" s="131"/>
      <c r="Q28" s="132"/>
      <c r="R28" s="142"/>
      <c r="S28" s="132"/>
      <c r="T28" s="133"/>
      <c r="U28" s="132"/>
      <c r="V28" s="143"/>
      <c r="W28" s="132"/>
      <c r="X28" s="143"/>
      <c r="Y28" s="132"/>
      <c r="Z28" s="142"/>
      <c r="AA28" s="132"/>
      <c r="AB28" s="214"/>
      <c r="AC28" s="132"/>
      <c r="AD28" s="131"/>
      <c r="AE28" s="134"/>
      <c r="AF28" s="131"/>
      <c r="AG28" s="132"/>
      <c r="AH28" s="138"/>
      <c r="AI28" s="132"/>
      <c r="AJ28" s="138"/>
      <c r="AK28" s="132"/>
      <c r="AL28" s="138"/>
      <c r="AM28" s="132"/>
      <c r="AN28" s="151" t="str">
        <f>IF(AND(R28&lt;=0.1,R28&gt;0),Liste!$A$7,IF(AND(R28&gt;0.1,R28&lt;=1),Liste!$A$6,IF(AND(R28&gt;1,R28&lt;=5),Liste!$A$5,IF(AND(R28&gt;5,R28&lt;=16),Liste!$A$4,IF(AND(R28&gt;16,R28&lt;=70),Liste!$A$3,IF(R28&gt;70,Liste!$A$2,IF(R28="","","")))))))</f>
        <v/>
      </c>
      <c r="AO28" s="132"/>
      <c r="AP28" s="151" t="str">
        <f>IF(AND(X28=0,Z28=0),"",IF(AND(X28=0,Z28&gt;0),Liste!$L$16,IF(AND(X28&gt;0,Z28=0),Liste!$L$17,ROUND(2*(SQRT((Z28*1000000000)/(PI()*X28*1000000))),1))))</f>
        <v/>
      </c>
      <c r="AQ28" s="132"/>
      <c r="AR28" s="151" t="str">
        <f t="shared" si="0"/>
        <v/>
      </c>
      <c r="AS28" s="132"/>
    </row>
    <row r="29" spans="2:45" x14ac:dyDescent="0.4">
      <c r="B29" s="140" t="s">
        <v>1750</v>
      </c>
      <c r="C29" s="29"/>
      <c r="D29" s="131"/>
      <c r="E29" s="136"/>
      <c r="F29" s="131"/>
      <c r="G29" s="136"/>
      <c r="H29" s="131"/>
      <c r="I29" s="134"/>
      <c r="J29" s="133"/>
      <c r="K29" s="134"/>
      <c r="L29" s="133"/>
      <c r="M29" s="212"/>
      <c r="N29" s="131"/>
      <c r="O29" s="132"/>
      <c r="P29" s="131"/>
      <c r="Q29" s="132"/>
      <c r="R29" s="142"/>
      <c r="S29" s="132"/>
      <c r="T29" s="133"/>
      <c r="U29" s="132"/>
      <c r="V29" s="143"/>
      <c r="W29" s="132"/>
      <c r="X29" s="143"/>
      <c r="Y29" s="132"/>
      <c r="Z29" s="142"/>
      <c r="AA29" s="132"/>
      <c r="AB29" s="214"/>
      <c r="AC29" s="132"/>
      <c r="AD29" s="131"/>
      <c r="AE29" s="134"/>
      <c r="AF29" s="131"/>
      <c r="AG29" s="132"/>
      <c r="AH29" s="138"/>
      <c r="AI29" s="132"/>
      <c r="AJ29" s="138"/>
      <c r="AK29" s="132"/>
      <c r="AL29" s="138"/>
      <c r="AM29" s="132"/>
      <c r="AN29" s="151" t="str">
        <f>IF(AND(R29&lt;=0.1,R29&gt;0),Liste!$A$7,IF(AND(R29&gt;0.1,R29&lt;=1),Liste!$A$6,IF(AND(R29&gt;1,R29&lt;=5),Liste!$A$5,IF(AND(R29&gt;5,R29&lt;=16),Liste!$A$4,IF(AND(R29&gt;16,R29&lt;=70),Liste!$A$3,IF(R29&gt;70,Liste!$A$2,IF(R29="","","")))))))</f>
        <v/>
      </c>
      <c r="AO29" s="132"/>
      <c r="AP29" s="151" t="str">
        <f>IF(AND(X29=0,Z29=0),"",IF(AND(X29=0,Z29&gt;0),Liste!$L$16,IF(AND(X29&gt;0,Z29=0),Liste!$L$17,ROUND(2*(SQRT((Z29*1000000000)/(PI()*X29*1000000))),1))))</f>
        <v/>
      </c>
      <c r="AQ29" s="132"/>
      <c r="AR29" s="151" t="str">
        <f t="shared" si="0"/>
        <v/>
      </c>
      <c r="AS29" s="132"/>
    </row>
    <row r="30" spans="2:45" x14ac:dyDescent="0.4">
      <c r="B30" s="140" t="s">
        <v>1751</v>
      </c>
      <c r="C30" s="29"/>
      <c r="D30" s="131"/>
      <c r="E30" s="136"/>
      <c r="F30" s="131"/>
      <c r="G30" s="136"/>
      <c r="H30" s="131"/>
      <c r="I30" s="134"/>
      <c r="J30" s="133"/>
      <c r="K30" s="134"/>
      <c r="L30" s="133"/>
      <c r="M30" s="212"/>
      <c r="N30" s="131"/>
      <c r="O30" s="132"/>
      <c r="P30" s="131"/>
      <c r="Q30" s="132"/>
      <c r="R30" s="142"/>
      <c r="S30" s="132"/>
      <c r="T30" s="133"/>
      <c r="U30" s="132"/>
      <c r="V30" s="143"/>
      <c r="W30" s="132"/>
      <c r="X30" s="143"/>
      <c r="Y30" s="132"/>
      <c r="Z30" s="142"/>
      <c r="AA30" s="132"/>
      <c r="AB30" s="214"/>
      <c r="AC30" s="132"/>
      <c r="AD30" s="131"/>
      <c r="AE30" s="134"/>
      <c r="AF30" s="131"/>
      <c r="AG30" s="132"/>
      <c r="AH30" s="138"/>
      <c r="AI30" s="132"/>
      <c r="AJ30" s="138"/>
      <c r="AK30" s="132"/>
      <c r="AL30" s="138"/>
      <c r="AM30" s="132"/>
      <c r="AN30" s="151" t="str">
        <f>IF(AND(R30&lt;=0.1,R30&gt;0),Liste!$A$7,IF(AND(R30&gt;0.1,R30&lt;=1),Liste!$A$6,IF(AND(R30&gt;1,R30&lt;=5),Liste!$A$5,IF(AND(R30&gt;5,R30&lt;=16),Liste!$A$4,IF(AND(R30&gt;16,R30&lt;=70),Liste!$A$3,IF(R30&gt;70,Liste!$A$2,IF(R30="","","")))))))</f>
        <v/>
      </c>
      <c r="AO30" s="132"/>
      <c r="AP30" s="151" t="str">
        <f>IF(AND(X30=0,Z30=0),"",IF(AND(X30=0,Z30&gt;0),Liste!$L$16,IF(AND(X30&gt;0,Z30=0),Liste!$L$17,ROUND(2*(SQRT((Z30*1000000000)/(PI()*X30*1000000))),1))))</f>
        <v/>
      </c>
      <c r="AQ30" s="132"/>
      <c r="AR30" s="151" t="str">
        <f t="shared" si="0"/>
        <v/>
      </c>
      <c r="AS30" s="132"/>
    </row>
    <row r="31" spans="2:45" x14ac:dyDescent="0.4">
      <c r="B31" s="140" t="s">
        <v>1752</v>
      </c>
      <c r="C31" s="29"/>
      <c r="D31" s="131"/>
      <c r="E31" s="136"/>
      <c r="F31" s="131"/>
      <c r="G31" s="136"/>
      <c r="H31" s="131"/>
      <c r="I31" s="134"/>
      <c r="J31" s="133"/>
      <c r="K31" s="134"/>
      <c r="L31" s="133"/>
      <c r="M31" s="212"/>
      <c r="N31" s="131"/>
      <c r="O31" s="132"/>
      <c r="P31" s="131"/>
      <c r="Q31" s="132"/>
      <c r="R31" s="142"/>
      <c r="S31" s="132"/>
      <c r="T31" s="133"/>
      <c r="U31" s="132"/>
      <c r="V31" s="143"/>
      <c r="W31" s="132"/>
      <c r="X31" s="143"/>
      <c r="Y31" s="132"/>
      <c r="Z31" s="142"/>
      <c r="AA31" s="132"/>
      <c r="AB31" s="214"/>
      <c r="AC31" s="132"/>
      <c r="AD31" s="131"/>
      <c r="AE31" s="134"/>
      <c r="AF31" s="131"/>
      <c r="AG31" s="132"/>
      <c r="AH31" s="138"/>
      <c r="AI31" s="132"/>
      <c r="AJ31" s="138"/>
      <c r="AK31" s="132"/>
      <c r="AL31" s="138"/>
      <c r="AM31" s="132"/>
      <c r="AN31" s="151" t="str">
        <f>IF(AND(R31&lt;=0.1,R31&gt;0),Liste!$A$7,IF(AND(R31&gt;0.1,R31&lt;=1),Liste!$A$6,IF(AND(R31&gt;1,R31&lt;=5),Liste!$A$5,IF(AND(R31&gt;5,R31&lt;=16),Liste!$A$4,IF(AND(R31&gt;16,R31&lt;=70),Liste!$A$3,IF(R31&gt;70,Liste!$A$2,IF(R31="","","")))))))</f>
        <v/>
      </c>
      <c r="AO31" s="132"/>
      <c r="AP31" s="151" t="str">
        <f>IF(AND(X31=0,Z31=0),"",IF(AND(X31=0,Z31&gt;0),Liste!$L$16,IF(AND(X31&gt;0,Z31=0),Liste!$L$17,ROUND(2*(SQRT((Z31*1000000000)/(PI()*X31*1000000))),1))))</f>
        <v/>
      </c>
      <c r="AQ31" s="132"/>
      <c r="AR31" s="151" t="str">
        <f t="shared" si="0"/>
        <v/>
      </c>
      <c r="AS31" s="132"/>
    </row>
    <row r="32" spans="2:45" x14ac:dyDescent="0.4">
      <c r="B32" s="140" t="s">
        <v>1753</v>
      </c>
      <c r="C32" s="29"/>
      <c r="D32" s="131"/>
      <c r="E32" s="136"/>
      <c r="F32" s="131"/>
      <c r="G32" s="136"/>
      <c r="H32" s="131"/>
      <c r="I32" s="134"/>
      <c r="J32" s="133"/>
      <c r="K32" s="134"/>
      <c r="L32" s="133"/>
      <c r="M32" s="212"/>
      <c r="N32" s="131"/>
      <c r="O32" s="132"/>
      <c r="P32" s="131"/>
      <c r="Q32" s="132"/>
      <c r="R32" s="142"/>
      <c r="S32" s="132"/>
      <c r="T32" s="133"/>
      <c r="U32" s="132"/>
      <c r="V32" s="143"/>
      <c r="W32" s="132"/>
      <c r="X32" s="143"/>
      <c r="Y32" s="132"/>
      <c r="Z32" s="142"/>
      <c r="AA32" s="132"/>
      <c r="AB32" s="214"/>
      <c r="AC32" s="132"/>
      <c r="AD32" s="131"/>
      <c r="AE32" s="134"/>
      <c r="AF32" s="131"/>
      <c r="AG32" s="132"/>
      <c r="AH32" s="138"/>
      <c r="AI32" s="132"/>
      <c r="AJ32" s="138"/>
      <c r="AK32" s="132"/>
      <c r="AL32" s="138"/>
      <c r="AM32" s="132"/>
      <c r="AN32" s="151" t="str">
        <f>IF(AND(R32&lt;=0.1,R32&gt;0),Liste!$A$7,IF(AND(R32&gt;0.1,R32&lt;=1),Liste!$A$6,IF(AND(R32&gt;1,R32&lt;=5),Liste!$A$5,IF(AND(R32&gt;5,R32&lt;=16),Liste!$A$4,IF(AND(R32&gt;16,R32&lt;=70),Liste!$A$3,IF(R32&gt;70,Liste!$A$2,IF(R32="","","")))))))</f>
        <v/>
      </c>
      <c r="AO32" s="132"/>
      <c r="AP32" s="151" t="str">
        <f>IF(AND(X32=0,Z32=0),"",IF(AND(X32=0,Z32&gt;0),Liste!$L$16,IF(AND(X32&gt;0,Z32=0),Liste!$L$17,ROUND(2*(SQRT((Z32*1000000000)/(PI()*X32*1000000))),1))))</f>
        <v/>
      </c>
      <c r="AQ32" s="132"/>
      <c r="AR32" s="151" t="str">
        <f t="shared" si="0"/>
        <v/>
      </c>
      <c r="AS32" s="132"/>
    </row>
    <row r="33" spans="2:45" x14ac:dyDescent="0.4">
      <c r="B33" s="140" t="s">
        <v>1754</v>
      </c>
      <c r="C33" s="29"/>
      <c r="D33" s="131"/>
      <c r="E33" s="136"/>
      <c r="F33" s="131"/>
      <c r="G33" s="136"/>
      <c r="H33" s="131"/>
      <c r="I33" s="134"/>
      <c r="J33" s="133"/>
      <c r="K33" s="134"/>
      <c r="L33" s="133"/>
      <c r="M33" s="212"/>
      <c r="N33" s="131"/>
      <c r="O33" s="132"/>
      <c r="P33" s="131"/>
      <c r="Q33" s="132"/>
      <c r="R33" s="142"/>
      <c r="S33" s="132"/>
      <c r="T33" s="133"/>
      <c r="U33" s="132"/>
      <c r="V33" s="143"/>
      <c r="W33" s="132"/>
      <c r="X33" s="143"/>
      <c r="Y33" s="132"/>
      <c r="Z33" s="142"/>
      <c r="AA33" s="132"/>
      <c r="AB33" s="214"/>
      <c r="AC33" s="132"/>
      <c r="AD33" s="131"/>
      <c r="AE33" s="134"/>
      <c r="AF33" s="131"/>
      <c r="AG33" s="132"/>
      <c r="AH33" s="138"/>
      <c r="AI33" s="132"/>
      <c r="AJ33" s="138"/>
      <c r="AK33" s="132"/>
      <c r="AL33" s="138"/>
      <c r="AM33" s="132"/>
      <c r="AN33" s="151" t="str">
        <f>IF(AND(R33&lt;=0.1,R33&gt;0),Liste!$A$7,IF(AND(R33&gt;0.1,R33&lt;=1),Liste!$A$6,IF(AND(R33&gt;1,R33&lt;=5),Liste!$A$5,IF(AND(R33&gt;5,R33&lt;=16),Liste!$A$4,IF(AND(R33&gt;16,R33&lt;=70),Liste!$A$3,IF(R33&gt;70,Liste!$A$2,IF(R33="","","")))))))</f>
        <v/>
      </c>
      <c r="AO33" s="132"/>
      <c r="AP33" s="151" t="str">
        <f>IF(AND(X33=0,Z33=0),"",IF(AND(X33=0,Z33&gt;0),Liste!$L$16,IF(AND(X33&gt;0,Z33=0),Liste!$L$17,ROUND(2*(SQRT((Z33*1000000000)/(PI()*X33*1000000))),1))))</f>
        <v/>
      </c>
      <c r="AQ33" s="132"/>
      <c r="AR33" s="151" t="str">
        <f t="shared" si="0"/>
        <v/>
      </c>
      <c r="AS33" s="132"/>
    </row>
    <row r="34" spans="2:45" x14ac:dyDescent="0.4">
      <c r="B34" s="140" t="s">
        <v>1755</v>
      </c>
      <c r="C34" s="29"/>
      <c r="D34" s="131"/>
      <c r="E34" s="136"/>
      <c r="F34" s="131"/>
      <c r="G34" s="136"/>
      <c r="H34" s="131"/>
      <c r="I34" s="134"/>
      <c r="J34" s="133"/>
      <c r="K34" s="134"/>
      <c r="L34" s="133"/>
      <c r="M34" s="212"/>
      <c r="N34" s="131"/>
      <c r="O34" s="132"/>
      <c r="P34" s="131"/>
      <c r="Q34" s="132"/>
      <c r="R34" s="142"/>
      <c r="S34" s="132"/>
      <c r="T34" s="133"/>
      <c r="U34" s="132"/>
      <c r="V34" s="143"/>
      <c r="W34" s="132"/>
      <c r="X34" s="143"/>
      <c r="Y34" s="132"/>
      <c r="Z34" s="142"/>
      <c r="AA34" s="132"/>
      <c r="AB34" s="214"/>
      <c r="AC34" s="132"/>
      <c r="AD34" s="131"/>
      <c r="AE34" s="134"/>
      <c r="AF34" s="131"/>
      <c r="AG34" s="132"/>
      <c r="AH34" s="138"/>
      <c r="AI34" s="132"/>
      <c r="AJ34" s="138"/>
      <c r="AK34" s="132"/>
      <c r="AL34" s="138"/>
      <c r="AM34" s="132"/>
      <c r="AN34" s="151" t="str">
        <f>IF(AND(R34&lt;=0.1,R34&gt;0),Liste!$A$7,IF(AND(R34&gt;0.1,R34&lt;=1),Liste!$A$6,IF(AND(R34&gt;1,R34&lt;=5),Liste!$A$5,IF(AND(R34&gt;5,R34&lt;=16),Liste!$A$4,IF(AND(R34&gt;16,R34&lt;=70),Liste!$A$3,IF(R34&gt;70,Liste!$A$2,IF(R34="","","")))))))</f>
        <v/>
      </c>
      <c r="AO34" s="132"/>
      <c r="AP34" s="151" t="str">
        <f>IF(AND(X34=0,Z34=0),"",IF(AND(X34=0,Z34&gt;0),Liste!$L$16,IF(AND(X34&gt;0,Z34=0),Liste!$L$17,ROUND(2*(SQRT((Z34*1000000000)/(PI()*X34*1000000))),1))))</f>
        <v/>
      </c>
      <c r="AQ34" s="132"/>
      <c r="AR34" s="151" t="str">
        <f t="shared" si="0"/>
        <v/>
      </c>
      <c r="AS34" s="132"/>
    </row>
    <row r="35" spans="2:45" x14ac:dyDescent="0.4">
      <c r="B35" s="140" t="s">
        <v>1756</v>
      </c>
      <c r="C35" s="29"/>
      <c r="D35" s="131"/>
      <c r="E35" s="136"/>
      <c r="F35" s="131"/>
      <c r="G35" s="136"/>
      <c r="H35" s="131"/>
      <c r="I35" s="134"/>
      <c r="J35" s="133"/>
      <c r="K35" s="134"/>
      <c r="L35" s="133"/>
      <c r="M35" s="212"/>
      <c r="N35" s="131"/>
      <c r="O35" s="132"/>
      <c r="P35" s="131"/>
      <c r="Q35" s="132"/>
      <c r="R35" s="142"/>
      <c r="S35" s="132"/>
      <c r="T35" s="133"/>
      <c r="U35" s="132"/>
      <c r="V35" s="143"/>
      <c r="W35" s="132"/>
      <c r="X35" s="143"/>
      <c r="Y35" s="132"/>
      <c r="Z35" s="142"/>
      <c r="AA35" s="132"/>
      <c r="AB35" s="214"/>
      <c r="AC35" s="132"/>
      <c r="AD35" s="131"/>
      <c r="AE35" s="134"/>
      <c r="AF35" s="131"/>
      <c r="AG35" s="132"/>
      <c r="AH35" s="138"/>
      <c r="AI35" s="132"/>
      <c r="AJ35" s="138"/>
      <c r="AK35" s="132"/>
      <c r="AL35" s="138"/>
      <c r="AM35" s="132"/>
      <c r="AN35" s="151" t="str">
        <f>IF(AND(R35&lt;=0.1,R35&gt;0),Liste!$A$7,IF(AND(R35&gt;0.1,R35&lt;=1),Liste!$A$6,IF(AND(R35&gt;1,R35&lt;=5),Liste!$A$5,IF(AND(R35&gt;5,R35&lt;=16),Liste!$A$4,IF(AND(R35&gt;16,R35&lt;=70),Liste!$A$3,IF(R35&gt;70,Liste!$A$2,IF(R35="","","")))))))</f>
        <v/>
      </c>
      <c r="AO35" s="132"/>
      <c r="AP35" s="151" t="str">
        <f>IF(AND(X35=0,Z35=0),"",IF(AND(X35=0,Z35&gt;0),Liste!$L$16,IF(AND(X35&gt;0,Z35=0),Liste!$L$17,ROUND(2*(SQRT((Z35*1000000000)/(PI()*X35*1000000))),1))))</f>
        <v/>
      </c>
      <c r="AQ35" s="132"/>
      <c r="AR35" s="151" t="str">
        <f t="shared" si="0"/>
        <v/>
      </c>
      <c r="AS35" s="132"/>
    </row>
    <row r="36" spans="2:45" x14ac:dyDescent="0.4">
      <c r="B36" s="140" t="s">
        <v>1757</v>
      </c>
      <c r="C36" s="29"/>
      <c r="D36" s="131"/>
      <c r="E36" s="136"/>
      <c r="F36" s="131"/>
      <c r="G36" s="136"/>
      <c r="H36" s="131"/>
      <c r="I36" s="134"/>
      <c r="J36" s="133"/>
      <c r="K36" s="134"/>
      <c r="L36" s="133"/>
      <c r="M36" s="212"/>
      <c r="N36" s="131"/>
      <c r="O36" s="132"/>
      <c r="P36" s="131"/>
      <c r="Q36" s="132"/>
      <c r="R36" s="142"/>
      <c r="S36" s="132"/>
      <c r="T36" s="133"/>
      <c r="U36" s="132"/>
      <c r="V36" s="143"/>
      <c r="W36" s="132"/>
      <c r="X36" s="143"/>
      <c r="Y36" s="132"/>
      <c r="Z36" s="142"/>
      <c r="AA36" s="132"/>
      <c r="AB36" s="214"/>
      <c r="AC36" s="132"/>
      <c r="AD36" s="131"/>
      <c r="AE36" s="134"/>
      <c r="AF36" s="131"/>
      <c r="AG36" s="132"/>
      <c r="AH36" s="138"/>
      <c r="AI36" s="132"/>
      <c r="AJ36" s="138"/>
      <c r="AK36" s="132"/>
      <c r="AL36" s="138"/>
      <c r="AM36" s="132"/>
      <c r="AN36" s="151" t="str">
        <f>IF(AND(R36&lt;=0.1,R36&gt;0),Liste!$A$7,IF(AND(R36&gt;0.1,R36&lt;=1),Liste!$A$6,IF(AND(R36&gt;1,R36&lt;=5),Liste!$A$5,IF(AND(R36&gt;5,R36&lt;=16),Liste!$A$4,IF(AND(R36&gt;16,R36&lt;=70),Liste!$A$3,IF(R36&gt;70,Liste!$A$2,IF(R36="","","")))))))</f>
        <v/>
      </c>
      <c r="AO36" s="132"/>
      <c r="AP36" s="151" t="str">
        <f>IF(AND(X36=0,Z36=0),"",IF(AND(X36=0,Z36&gt;0),Liste!$L$16,IF(AND(X36&gt;0,Z36=0),Liste!$L$17,ROUND(2*(SQRT((Z36*1000000000)/(PI()*X36*1000000))),1))))</f>
        <v/>
      </c>
      <c r="AQ36" s="132"/>
      <c r="AR36" s="151" t="str">
        <f t="shared" si="0"/>
        <v/>
      </c>
      <c r="AS36" s="132"/>
    </row>
    <row r="37" spans="2:45" x14ac:dyDescent="0.4">
      <c r="B37" s="140" t="s">
        <v>1758</v>
      </c>
      <c r="C37" s="29"/>
      <c r="D37" s="131"/>
      <c r="E37" s="136"/>
      <c r="F37" s="131"/>
      <c r="G37" s="136"/>
      <c r="H37" s="131"/>
      <c r="I37" s="134"/>
      <c r="J37" s="133"/>
      <c r="K37" s="134"/>
      <c r="L37" s="133"/>
      <c r="M37" s="212"/>
      <c r="N37" s="131"/>
      <c r="O37" s="132"/>
      <c r="P37" s="131"/>
      <c r="Q37" s="132"/>
      <c r="R37" s="142"/>
      <c r="S37" s="132"/>
      <c r="T37" s="133"/>
      <c r="U37" s="132"/>
      <c r="V37" s="143"/>
      <c r="W37" s="132"/>
      <c r="X37" s="143"/>
      <c r="Y37" s="132"/>
      <c r="Z37" s="142"/>
      <c r="AA37" s="132"/>
      <c r="AB37" s="214"/>
      <c r="AC37" s="132"/>
      <c r="AD37" s="131"/>
      <c r="AE37" s="134"/>
      <c r="AF37" s="131"/>
      <c r="AG37" s="132"/>
      <c r="AH37" s="138"/>
      <c r="AI37" s="132"/>
      <c r="AJ37" s="138"/>
      <c r="AK37" s="132"/>
      <c r="AL37" s="138"/>
      <c r="AM37" s="132"/>
      <c r="AN37" s="151" t="str">
        <f>IF(AND(R37&lt;=0.1,R37&gt;0),Liste!$A$7,IF(AND(R37&gt;0.1,R37&lt;=1),Liste!$A$6,IF(AND(R37&gt;1,R37&lt;=5),Liste!$A$5,IF(AND(R37&gt;5,R37&lt;=16),Liste!$A$4,IF(AND(R37&gt;16,R37&lt;=70),Liste!$A$3,IF(R37&gt;70,Liste!$A$2,IF(R37="","","")))))))</f>
        <v/>
      </c>
      <c r="AO37" s="132"/>
      <c r="AP37" s="151" t="str">
        <f>IF(AND(X37=0,Z37=0),"",IF(AND(X37=0,Z37&gt;0),Liste!$L$16,IF(AND(X37&gt;0,Z37=0),Liste!$L$17,ROUND(2*(SQRT((Z37*1000000000)/(PI()*X37*1000000))),1))))</f>
        <v/>
      </c>
      <c r="AQ37" s="132"/>
      <c r="AR37" s="151" t="str">
        <f t="shared" si="0"/>
        <v/>
      </c>
      <c r="AS37" s="132"/>
    </row>
    <row r="38" spans="2:45" x14ac:dyDescent="0.4">
      <c r="B38" s="140" t="s">
        <v>1759</v>
      </c>
      <c r="C38" s="29"/>
      <c r="D38" s="131"/>
      <c r="E38" s="136"/>
      <c r="F38" s="131"/>
      <c r="G38" s="136"/>
      <c r="H38" s="131"/>
      <c r="I38" s="134"/>
      <c r="J38" s="133"/>
      <c r="K38" s="134"/>
      <c r="L38" s="133"/>
      <c r="M38" s="212"/>
      <c r="N38" s="131"/>
      <c r="O38" s="132"/>
      <c r="P38" s="131"/>
      <c r="Q38" s="132"/>
      <c r="R38" s="142"/>
      <c r="S38" s="132"/>
      <c r="T38" s="133"/>
      <c r="U38" s="132"/>
      <c r="V38" s="143"/>
      <c r="W38" s="132"/>
      <c r="X38" s="143"/>
      <c r="Y38" s="132"/>
      <c r="Z38" s="142"/>
      <c r="AA38" s="132"/>
      <c r="AB38" s="214"/>
      <c r="AC38" s="132"/>
      <c r="AD38" s="131"/>
      <c r="AE38" s="134"/>
      <c r="AF38" s="131"/>
      <c r="AG38" s="132"/>
      <c r="AH38" s="138"/>
      <c r="AI38" s="132"/>
      <c r="AJ38" s="138"/>
      <c r="AK38" s="132"/>
      <c r="AL38" s="138"/>
      <c r="AM38" s="132"/>
      <c r="AN38" s="151" t="str">
        <f>IF(AND(R38&lt;=0.1,R38&gt;0),Liste!$A$7,IF(AND(R38&gt;0.1,R38&lt;=1),Liste!$A$6,IF(AND(R38&gt;1,R38&lt;=5),Liste!$A$5,IF(AND(R38&gt;5,R38&lt;=16),Liste!$A$4,IF(AND(R38&gt;16,R38&lt;=70),Liste!$A$3,IF(R38&gt;70,Liste!$A$2,IF(R38="","","")))))))</f>
        <v/>
      </c>
      <c r="AO38" s="132"/>
      <c r="AP38" s="151" t="str">
        <f>IF(AND(X38=0,Z38=0),"",IF(AND(X38=0,Z38&gt;0),Liste!$L$16,IF(AND(X38&gt;0,Z38=0),Liste!$L$17,ROUND(2*(SQRT((Z38*1000000000)/(PI()*X38*1000000))),1))))</f>
        <v/>
      </c>
      <c r="AQ38" s="132"/>
      <c r="AR38" s="151" t="str">
        <f t="shared" si="0"/>
        <v/>
      </c>
      <c r="AS38" s="132"/>
    </row>
    <row r="39" spans="2:45" x14ac:dyDescent="0.4">
      <c r="B39" s="140" t="s">
        <v>1760</v>
      </c>
      <c r="C39" s="29"/>
      <c r="D39" s="131"/>
      <c r="E39" s="136"/>
      <c r="F39" s="131"/>
      <c r="G39" s="136"/>
      <c r="H39" s="131"/>
      <c r="I39" s="134"/>
      <c r="J39" s="133"/>
      <c r="K39" s="134"/>
      <c r="L39" s="133"/>
      <c r="M39" s="212"/>
      <c r="N39" s="131"/>
      <c r="O39" s="132"/>
      <c r="P39" s="131"/>
      <c r="Q39" s="132"/>
      <c r="R39" s="142"/>
      <c r="S39" s="132"/>
      <c r="T39" s="133"/>
      <c r="U39" s="132"/>
      <c r="V39" s="143"/>
      <c r="W39" s="132"/>
      <c r="X39" s="143"/>
      <c r="Y39" s="132"/>
      <c r="Z39" s="142"/>
      <c r="AA39" s="132"/>
      <c r="AB39" s="214"/>
      <c r="AC39" s="132"/>
      <c r="AD39" s="131"/>
      <c r="AE39" s="134"/>
      <c r="AF39" s="131"/>
      <c r="AG39" s="132"/>
      <c r="AH39" s="138"/>
      <c r="AI39" s="132"/>
      <c r="AJ39" s="138"/>
      <c r="AK39" s="132"/>
      <c r="AL39" s="138"/>
      <c r="AM39" s="132"/>
      <c r="AN39" s="151" t="str">
        <f>IF(AND(R39&lt;=0.1,R39&gt;0),Liste!$A$7,IF(AND(R39&gt;0.1,R39&lt;=1),Liste!$A$6,IF(AND(R39&gt;1,R39&lt;=5),Liste!$A$5,IF(AND(R39&gt;5,R39&lt;=16),Liste!$A$4,IF(AND(R39&gt;16,R39&lt;=70),Liste!$A$3,IF(R39&gt;70,Liste!$A$2,IF(R39="","","")))))))</f>
        <v/>
      </c>
      <c r="AO39" s="132"/>
      <c r="AP39" s="151" t="str">
        <f>IF(AND(X39=0,Z39=0),"",IF(AND(X39=0,Z39&gt;0),Liste!$L$16,IF(AND(X39&gt;0,Z39=0),Liste!$L$17,ROUND(2*(SQRT((Z39*1000000000)/(PI()*X39*1000000))),1))))</f>
        <v/>
      </c>
      <c r="AQ39" s="132"/>
      <c r="AR39" s="151" t="str">
        <f t="shared" si="0"/>
        <v/>
      </c>
      <c r="AS39" s="132"/>
    </row>
    <row r="40" spans="2:45" x14ac:dyDescent="0.4">
      <c r="B40" s="140" t="s">
        <v>1761</v>
      </c>
      <c r="C40" s="29"/>
      <c r="D40" s="131"/>
      <c r="E40" s="136"/>
      <c r="F40" s="131"/>
      <c r="G40" s="136"/>
      <c r="H40" s="131"/>
      <c r="I40" s="134"/>
      <c r="J40" s="133"/>
      <c r="K40" s="134"/>
      <c r="L40" s="133"/>
      <c r="M40" s="212"/>
      <c r="N40" s="131"/>
      <c r="O40" s="132"/>
      <c r="P40" s="131"/>
      <c r="Q40" s="132"/>
      <c r="R40" s="142"/>
      <c r="S40" s="132"/>
      <c r="T40" s="133"/>
      <c r="U40" s="132"/>
      <c r="V40" s="143"/>
      <c r="W40" s="132"/>
      <c r="X40" s="143"/>
      <c r="Y40" s="132"/>
      <c r="Z40" s="142"/>
      <c r="AA40" s="132"/>
      <c r="AB40" s="214"/>
      <c r="AC40" s="132"/>
      <c r="AD40" s="131"/>
      <c r="AE40" s="134"/>
      <c r="AF40" s="131"/>
      <c r="AG40" s="132"/>
      <c r="AH40" s="138"/>
      <c r="AI40" s="132"/>
      <c r="AJ40" s="138"/>
      <c r="AK40" s="132"/>
      <c r="AL40" s="138"/>
      <c r="AM40" s="132"/>
      <c r="AN40" s="151" t="str">
        <f>IF(AND(R40&lt;=0.1,R40&gt;0),Liste!$A$7,IF(AND(R40&gt;0.1,R40&lt;=1),Liste!$A$6,IF(AND(R40&gt;1,R40&lt;=5),Liste!$A$5,IF(AND(R40&gt;5,R40&lt;=16),Liste!$A$4,IF(AND(R40&gt;16,R40&lt;=70),Liste!$A$3,IF(R40&gt;70,Liste!$A$2,IF(R40="","","")))))))</f>
        <v/>
      </c>
      <c r="AO40" s="132"/>
      <c r="AP40" s="151" t="str">
        <f>IF(AND(X40=0,Z40=0),"",IF(AND(X40=0,Z40&gt;0),Liste!$L$16,IF(AND(X40&gt;0,Z40=0),Liste!$L$17,ROUND(2*(SQRT((Z40*1000000000)/(PI()*X40*1000000))),1))))</f>
        <v/>
      </c>
      <c r="AQ40" s="132"/>
      <c r="AR40" s="151" t="str">
        <f t="shared" si="0"/>
        <v/>
      </c>
      <c r="AS40" s="132"/>
    </row>
    <row r="41" spans="2:45" x14ac:dyDescent="0.4">
      <c r="B41" s="140" t="s">
        <v>1762</v>
      </c>
      <c r="C41" s="29"/>
      <c r="D41" s="131"/>
      <c r="E41" s="136"/>
      <c r="F41" s="131"/>
      <c r="G41" s="136"/>
      <c r="H41" s="131"/>
      <c r="I41" s="134"/>
      <c r="J41" s="133"/>
      <c r="K41" s="134"/>
      <c r="L41" s="133"/>
      <c r="M41" s="212"/>
      <c r="N41" s="131"/>
      <c r="O41" s="132"/>
      <c r="P41" s="131"/>
      <c r="Q41" s="132"/>
      <c r="R41" s="142"/>
      <c r="S41" s="132"/>
      <c r="T41" s="133"/>
      <c r="U41" s="132"/>
      <c r="V41" s="143"/>
      <c r="W41" s="132"/>
      <c r="X41" s="143"/>
      <c r="Y41" s="132"/>
      <c r="Z41" s="142"/>
      <c r="AA41" s="132"/>
      <c r="AB41" s="214"/>
      <c r="AC41" s="132"/>
      <c r="AD41" s="131"/>
      <c r="AE41" s="134"/>
      <c r="AF41" s="131"/>
      <c r="AG41" s="132"/>
      <c r="AH41" s="138"/>
      <c r="AI41" s="132"/>
      <c r="AJ41" s="138"/>
      <c r="AK41" s="132"/>
      <c r="AL41" s="138"/>
      <c r="AM41" s="132"/>
      <c r="AN41" s="151" t="str">
        <f>IF(AND(R41&lt;=0.1,R41&gt;0),Liste!$A$7,IF(AND(R41&gt;0.1,R41&lt;=1),Liste!$A$6,IF(AND(R41&gt;1,R41&lt;=5),Liste!$A$5,IF(AND(R41&gt;5,R41&lt;=16),Liste!$A$4,IF(AND(R41&gt;16,R41&lt;=70),Liste!$A$3,IF(R41&gt;70,Liste!$A$2,IF(R41="","","")))))))</f>
        <v/>
      </c>
      <c r="AO41" s="132"/>
      <c r="AP41" s="151" t="str">
        <f>IF(AND(X41=0,Z41=0),"",IF(AND(X41=0,Z41&gt;0),Liste!$L$16,IF(AND(X41&gt;0,Z41=0),Liste!$L$17,ROUND(2*(SQRT((Z41*1000000000)/(PI()*X41*1000000))),1))))</f>
        <v/>
      </c>
      <c r="AQ41" s="132"/>
      <c r="AR41" s="151" t="str">
        <f t="shared" si="0"/>
        <v/>
      </c>
      <c r="AS41" s="132"/>
    </row>
    <row r="42" spans="2:45" x14ac:dyDescent="0.4">
      <c r="B42" s="140" t="s">
        <v>1763</v>
      </c>
      <c r="C42" s="29"/>
      <c r="D42" s="131"/>
      <c r="E42" s="136"/>
      <c r="F42" s="131"/>
      <c r="G42" s="136"/>
      <c r="H42" s="131"/>
      <c r="I42" s="134"/>
      <c r="J42" s="133"/>
      <c r="K42" s="134"/>
      <c r="L42" s="133"/>
      <c r="M42" s="212"/>
      <c r="N42" s="131"/>
      <c r="O42" s="132"/>
      <c r="P42" s="131"/>
      <c r="Q42" s="132"/>
      <c r="R42" s="142"/>
      <c r="S42" s="132"/>
      <c r="T42" s="133"/>
      <c r="U42" s="132"/>
      <c r="V42" s="143"/>
      <c r="W42" s="132"/>
      <c r="X42" s="143"/>
      <c r="Y42" s="132"/>
      <c r="Z42" s="142"/>
      <c r="AA42" s="132"/>
      <c r="AB42" s="214"/>
      <c r="AC42" s="132"/>
      <c r="AD42" s="131"/>
      <c r="AE42" s="134"/>
      <c r="AF42" s="131"/>
      <c r="AG42" s="132"/>
      <c r="AH42" s="138"/>
      <c r="AI42" s="132"/>
      <c r="AJ42" s="138"/>
      <c r="AK42" s="132"/>
      <c r="AL42" s="138"/>
      <c r="AM42" s="132"/>
      <c r="AN42" s="151" t="str">
        <f>IF(AND(R42&lt;=0.1,R42&gt;0),Liste!$A$7,IF(AND(R42&gt;0.1,R42&lt;=1),Liste!$A$6,IF(AND(R42&gt;1,R42&lt;=5),Liste!$A$5,IF(AND(R42&gt;5,R42&lt;=16),Liste!$A$4,IF(AND(R42&gt;16,R42&lt;=70),Liste!$A$3,IF(R42&gt;70,Liste!$A$2,IF(R42="","","")))))))</f>
        <v/>
      </c>
      <c r="AO42" s="132"/>
      <c r="AP42" s="151" t="str">
        <f>IF(AND(X42=0,Z42=0),"",IF(AND(X42=0,Z42&gt;0),Liste!$L$16,IF(AND(X42&gt;0,Z42=0),Liste!$L$17,ROUND(2*(SQRT((Z42*1000000000)/(PI()*X42*1000000))),1))))</f>
        <v/>
      </c>
      <c r="AQ42" s="132"/>
      <c r="AR42" s="151" t="str">
        <f t="shared" si="0"/>
        <v/>
      </c>
      <c r="AS42" s="132"/>
    </row>
    <row r="43" spans="2:45" x14ac:dyDescent="0.4">
      <c r="B43" s="140" t="s">
        <v>1764</v>
      </c>
      <c r="C43" s="29"/>
      <c r="D43" s="131"/>
      <c r="E43" s="136"/>
      <c r="F43" s="131"/>
      <c r="G43" s="136"/>
      <c r="H43" s="131"/>
      <c r="I43" s="134"/>
      <c r="J43" s="133"/>
      <c r="K43" s="134"/>
      <c r="L43" s="133"/>
      <c r="M43" s="212"/>
      <c r="N43" s="131"/>
      <c r="O43" s="132"/>
      <c r="P43" s="131"/>
      <c r="Q43" s="132"/>
      <c r="R43" s="142"/>
      <c r="S43" s="132"/>
      <c r="T43" s="133"/>
      <c r="U43" s="132"/>
      <c r="V43" s="143"/>
      <c r="W43" s="132"/>
      <c r="X43" s="143"/>
      <c r="Y43" s="132"/>
      <c r="Z43" s="142"/>
      <c r="AA43" s="132"/>
      <c r="AB43" s="214"/>
      <c r="AC43" s="132"/>
      <c r="AD43" s="131"/>
      <c r="AE43" s="134"/>
      <c r="AF43" s="131"/>
      <c r="AG43" s="132"/>
      <c r="AH43" s="138"/>
      <c r="AI43" s="132"/>
      <c r="AJ43" s="138"/>
      <c r="AK43" s="132"/>
      <c r="AL43" s="138"/>
      <c r="AM43" s="132"/>
      <c r="AN43" s="151" t="str">
        <f>IF(AND(R43&lt;=0.1,R43&gt;0),Liste!$A$7,IF(AND(R43&gt;0.1,R43&lt;=1),Liste!$A$6,IF(AND(R43&gt;1,R43&lt;=5),Liste!$A$5,IF(AND(R43&gt;5,R43&lt;=16),Liste!$A$4,IF(AND(R43&gt;16,R43&lt;=70),Liste!$A$3,IF(R43&gt;70,Liste!$A$2,IF(R43="","","")))))))</f>
        <v/>
      </c>
      <c r="AO43" s="132"/>
      <c r="AP43" s="151" t="str">
        <f>IF(AND(X43=0,Z43=0),"",IF(AND(X43=0,Z43&gt;0),Liste!$L$16,IF(AND(X43&gt;0,Z43=0),Liste!$L$17,ROUND(2*(SQRT((Z43*1000000000)/(PI()*X43*1000000))),1))))</f>
        <v/>
      </c>
      <c r="AQ43" s="132"/>
      <c r="AR43" s="151" t="str">
        <f t="shared" si="0"/>
        <v/>
      </c>
      <c r="AS43" s="132"/>
    </row>
    <row r="44" spans="2:45" x14ac:dyDescent="0.4">
      <c r="B44" s="140" t="s">
        <v>1765</v>
      </c>
      <c r="C44" s="29"/>
      <c r="D44" s="131"/>
      <c r="E44" s="136"/>
      <c r="F44" s="131"/>
      <c r="G44" s="136"/>
      <c r="H44" s="131"/>
      <c r="I44" s="134"/>
      <c r="J44" s="133"/>
      <c r="K44" s="134"/>
      <c r="L44" s="133"/>
      <c r="M44" s="212"/>
      <c r="N44" s="131"/>
      <c r="O44" s="132"/>
      <c r="P44" s="131"/>
      <c r="Q44" s="132"/>
      <c r="R44" s="142"/>
      <c r="S44" s="132"/>
      <c r="T44" s="133"/>
      <c r="U44" s="132"/>
      <c r="V44" s="143"/>
      <c r="W44" s="132"/>
      <c r="X44" s="143"/>
      <c r="Y44" s="132"/>
      <c r="Z44" s="142"/>
      <c r="AA44" s="132"/>
      <c r="AB44" s="214"/>
      <c r="AC44" s="132"/>
      <c r="AD44" s="131"/>
      <c r="AE44" s="134"/>
      <c r="AF44" s="131"/>
      <c r="AG44" s="132"/>
      <c r="AH44" s="138"/>
      <c r="AI44" s="132"/>
      <c r="AJ44" s="138"/>
      <c r="AK44" s="132"/>
      <c r="AL44" s="138"/>
      <c r="AM44" s="132"/>
      <c r="AN44" s="151" t="str">
        <f>IF(AND(R44&lt;=0.1,R44&gt;0),Liste!$A$7,IF(AND(R44&gt;0.1,R44&lt;=1),Liste!$A$6,IF(AND(R44&gt;1,R44&lt;=5),Liste!$A$5,IF(AND(R44&gt;5,R44&lt;=16),Liste!$A$4,IF(AND(R44&gt;16,R44&lt;=70),Liste!$A$3,IF(R44&gt;70,Liste!$A$2,IF(R44="","","")))))))</f>
        <v/>
      </c>
      <c r="AO44" s="132"/>
      <c r="AP44" s="151" t="str">
        <f>IF(AND(X44=0,Z44=0),"",IF(AND(X44=0,Z44&gt;0),Liste!$L$16,IF(AND(X44&gt;0,Z44=0),Liste!$L$17,ROUND(2*(SQRT((Z44*1000000000)/(PI()*X44*1000000))),1))))</f>
        <v/>
      </c>
      <c r="AQ44" s="132"/>
      <c r="AR44" s="151" t="str">
        <f t="shared" si="0"/>
        <v/>
      </c>
      <c r="AS44" s="132"/>
    </row>
    <row r="45" spans="2:45" x14ac:dyDescent="0.4">
      <c r="B45" s="140" t="s">
        <v>1766</v>
      </c>
      <c r="C45" s="29"/>
      <c r="D45" s="131"/>
      <c r="E45" s="136"/>
      <c r="F45" s="131"/>
      <c r="G45" s="136"/>
      <c r="H45" s="131"/>
      <c r="I45" s="134"/>
      <c r="J45" s="133"/>
      <c r="K45" s="134"/>
      <c r="L45" s="133"/>
      <c r="M45" s="212"/>
      <c r="N45" s="131"/>
      <c r="O45" s="132"/>
      <c r="P45" s="131"/>
      <c r="Q45" s="132"/>
      <c r="R45" s="142"/>
      <c r="S45" s="132"/>
      <c r="T45" s="133"/>
      <c r="U45" s="132"/>
      <c r="V45" s="143"/>
      <c r="W45" s="132"/>
      <c r="X45" s="143"/>
      <c r="Y45" s="132"/>
      <c r="Z45" s="142"/>
      <c r="AA45" s="132"/>
      <c r="AB45" s="214"/>
      <c r="AC45" s="132"/>
      <c r="AD45" s="131"/>
      <c r="AE45" s="134"/>
      <c r="AF45" s="131"/>
      <c r="AG45" s="132"/>
      <c r="AH45" s="138"/>
      <c r="AI45" s="132"/>
      <c r="AJ45" s="138"/>
      <c r="AK45" s="132"/>
      <c r="AL45" s="138"/>
      <c r="AM45" s="132"/>
      <c r="AN45" s="151" t="str">
        <f>IF(AND(R45&lt;=0.1,R45&gt;0),Liste!$A$7,IF(AND(R45&gt;0.1,R45&lt;=1),Liste!$A$6,IF(AND(R45&gt;1,R45&lt;=5),Liste!$A$5,IF(AND(R45&gt;5,R45&lt;=16),Liste!$A$4,IF(AND(R45&gt;16,R45&lt;=70),Liste!$A$3,IF(R45&gt;70,Liste!$A$2,IF(R45="","","")))))))</f>
        <v/>
      </c>
      <c r="AO45" s="132"/>
      <c r="AP45" s="151" t="str">
        <f>IF(AND(X45=0,Z45=0),"",IF(AND(X45=0,Z45&gt;0),Liste!$L$16,IF(AND(X45&gt;0,Z45=0),Liste!$L$17,ROUND(2*(SQRT((Z45*1000000000)/(PI()*X45*1000000))),1))))</f>
        <v/>
      </c>
      <c r="AQ45" s="132"/>
      <c r="AR45" s="151" t="str">
        <f t="shared" si="0"/>
        <v/>
      </c>
      <c r="AS45" s="132"/>
    </row>
    <row r="46" spans="2:45" x14ac:dyDescent="0.4">
      <c r="B46" s="140" t="s">
        <v>1767</v>
      </c>
      <c r="C46" s="29"/>
      <c r="D46" s="131"/>
      <c r="E46" s="136"/>
      <c r="F46" s="131"/>
      <c r="G46" s="136"/>
      <c r="H46" s="131"/>
      <c r="I46" s="134"/>
      <c r="J46" s="133"/>
      <c r="K46" s="134"/>
      <c r="L46" s="133"/>
      <c r="M46" s="212"/>
      <c r="N46" s="131"/>
      <c r="O46" s="132"/>
      <c r="P46" s="131"/>
      <c r="Q46" s="132"/>
      <c r="R46" s="142"/>
      <c r="S46" s="132"/>
      <c r="T46" s="133"/>
      <c r="U46" s="132"/>
      <c r="V46" s="143"/>
      <c r="W46" s="132"/>
      <c r="X46" s="143"/>
      <c r="Y46" s="132"/>
      <c r="Z46" s="142"/>
      <c r="AA46" s="132"/>
      <c r="AB46" s="214"/>
      <c r="AC46" s="132"/>
      <c r="AD46" s="131"/>
      <c r="AE46" s="134"/>
      <c r="AF46" s="131"/>
      <c r="AG46" s="132"/>
      <c r="AH46" s="138"/>
      <c r="AI46" s="132"/>
      <c r="AJ46" s="138"/>
      <c r="AK46" s="132"/>
      <c r="AL46" s="138"/>
      <c r="AM46" s="132"/>
      <c r="AN46" s="151" t="str">
        <f>IF(AND(R46&lt;=0.1,R46&gt;0),Liste!$A$7,IF(AND(R46&gt;0.1,R46&lt;=1),Liste!$A$6,IF(AND(R46&gt;1,R46&lt;=5),Liste!$A$5,IF(AND(R46&gt;5,R46&lt;=16),Liste!$A$4,IF(AND(R46&gt;16,R46&lt;=70),Liste!$A$3,IF(R46&gt;70,Liste!$A$2,IF(R46="","","")))))))</f>
        <v/>
      </c>
      <c r="AO46" s="132"/>
      <c r="AP46" s="151" t="str">
        <f>IF(AND(X46=0,Z46=0),"",IF(AND(X46=0,Z46&gt;0),Liste!$L$16,IF(AND(X46&gt;0,Z46=0),Liste!$L$17,ROUND(2*(SQRT((Z46*1000000000)/(PI()*X46*1000000))),1))))</f>
        <v/>
      </c>
      <c r="AQ46" s="132"/>
      <c r="AR46" s="151" t="str">
        <f t="shared" si="0"/>
        <v/>
      </c>
      <c r="AS46" s="132"/>
    </row>
    <row r="47" spans="2:45" x14ac:dyDescent="0.4">
      <c r="B47" s="140" t="s">
        <v>1768</v>
      </c>
      <c r="C47" s="29"/>
      <c r="D47" s="131"/>
      <c r="E47" s="136"/>
      <c r="F47" s="131"/>
      <c r="G47" s="136"/>
      <c r="H47" s="131"/>
      <c r="I47" s="134"/>
      <c r="J47" s="133"/>
      <c r="K47" s="134"/>
      <c r="L47" s="133"/>
      <c r="M47" s="212"/>
      <c r="N47" s="131"/>
      <c r="O47" s="132"/>
      <c r="P47" s="131"/>
      <c r="Q47" s="132"/>
      <c r="R47" s="142"/>
      <c r="S47" s="132"/>
      <c r="T47" s="133"/>
      <c r="U47" s="132"/>
      <c r="V47" s="143"/>
      <c r="W47" s="132"/>
      <c r="X47" s="143"/>
      <c r="Y47" s="132"/>
      <c r="Z47" s="142"/>
      <c r="AA47" s="132"/>
      <c r="AB47" s="214"/>
      <c r="AC47" s="132"/>
      <c r="AD47" s="131"/>
      <c r="AE47" s="134"/>
      <c r="AF47" s="131"/>
      <c r="AG47" s="132"/>
      <c r="AH47" s="138"/>
      <c r="AI47" s="132"/>
      <c r="AJ47" s="138"/>
      <c r="AK47" s="132"/>
      <c r="AL47" s="138"/>
      <c r="AM47" s="132"/>
      <c r="AN47" s="151" t="str">
        <f>IF(AND(R47&lt;=0.1,R47&gt;0),Liste!$A$7,IF(AND(R47&gt;0.1,R47&lt;=1),Liste!$A$6,IF(AND(R47&gt;1,R47&lt;=5),Liste!$A$5,IF(AND(R47&gt;5,R47&lt;=16),Liste!$A$4,IF(AND(R47&gt;16,R47&lt;=70),Liste!$A$3,IF(R47&gt;70,Liste!$A$2,IF(R47="","","")))))))</f>
        <v/>
      </c>
      <c r="AO47" s="132"/>
      <c r="AP47" s="151" t="str">
        <f>IF(AND(X47=0,Z47=0),"",IF(AND(X47=0,Z47&gt;0),Liste!$L$16,IF(AND(X47&gt;0,Z47=0),Liste!$L$17,ROUND(2*(SQRT((Z47*1000000000)/(PI()*X47*1000000))),1))))</f>
        <v/>
      </c>
      <c r="AQ47" s="132"/>
      <c r="AR47" s="151" t="str">
        <f t="shared" si="0"/>
        <v/>
      </c>
      <c r="AS47" s="132"/>
    </row>
    <row r="48" spans="2:45" x14ac:dyDescent="0.4">
      <c r="B48" s="140" t="s">
        <v>1769</v>
      </c>
      <c r="C48" s="29"/>
      <c r="D48" s="131"/>
      <c r="E48" s="136"/>
      <c r="F48" s="131"/>
      <c r="G48" s="136"/>
      <c r="H48" s="131"/>
      <c r="I48" s="134"/>
      <c r="J48" s="133"/>
      <c r="K48" s="134"/>
      <c r="L48" s="133"/>
      <c r="M48" s="212"/>
      <c r="N48" s="131"/>
      <c r="O48" s="132"/>
      <c r="P48" s="131"/>
      <c r="Q48" s="132"/>
      <c r="R48" s="142"/>
      <c r="S48" s="132"/>
      <c r="T48" s="133"/>
      <c r="U48" s="132"/>
      <c r="V48" s="143"/>
      <c r="W48" s="132"/>
      <c r="X48" s="143"/>
      <c r="Y48" s="132"/>
      <c r="Z48" s="142"/>
      <c r="AA48" s="132"/>
      <c r="AB48" s="214"/>
      <c r="AC48" s="132"/>
      <c r="AD48" s="131"/>
      <c r="AE48" s="134"/>
      <c r="AF48" s="131"/>
      <c r="AG48" s="132"/>
      <c r="AH48" s="138"/>
      <c r="AI48" s="132"/>
      <c r="AJ48" s="138"/>
      <c r="AK48" s="132"/>
      <c r="AL48" s="138"/>
      <c r="AM48" s="132"/>
      <c r="AN48" s="151" t="str">
        <f>IF(AND(R48&lt;=0.1,R48&gt;0),Liste!$A$7,IF(AND(R48&gt;0.1,R48&lt;=1),Liste!$A$6,IF(AND(R48&gt;1,R48&lt;=5),Liste!$A$5,IF(AND(R48&gt;5,R48&lt;=16),Liste!$A$4,IF(AND(R48&gt;16,R48&lt;=70),Liste!$A$3,IF(R48&gt;70,Liste!$A$2,IF(R48="","","")))))))</f>
        <v/>
      </c>
      <c r="AO48" s="132"/>
      <c r="AP48" s="151" t="str">
        <f>IF(AND(X48=0,Z48=0),"",IF(AND(X48=0,Z48&gt;0),Liste!$L$16,IF(AND(X48&gt;0,Z48=0),Liste!$L$17,ROUND(2*(SQRT((Z48*1000000000)/(PI()*X48*1000000))),1))))</f>
        <v/>
      </c>
      <c r="AQ48" s="132"/>
      <c r="AR48" s="151" t="str">
        <f t="shared" si="0"/>
        <v/>
      </c>
      <c r="AS48" s="132"/>
    </row>
    <row r="49" spans="2:45" x14ac:dyDescent="0.4">
      <c r="B49" s="140" t="s">
        <v>1770</v>
      </c>
      <c r="C49" s="29"/>
      <c r="D49" s="131"/>
      <c r="E49" s="136"/>
      <c r="F49" s="131"/>
      <c r="G49" s="136"/>
      <c r="H49" s="131"/>
      <c r="I49" s="134"/>
      <c r="J49" s="133"/>
      <c r="K49" s="134"/>
      <c r="L49" s="133"/>
      <c r="M49" s="212"/>
      <c r="N49" s="131"/>
      <c r="O49" s="132"/>
      <c r="P49" s="131"/>
      <c r="Q49" s="132"/>
      <c r="R49" s="142"/>
      <c r="S49" s="132"/>
      <c r="T49" s="133"/>
      <c r="U49" s="132"/>
      <c r="V49" s="143"/>
      <c r="W49" s="132"/>
      <c r="X49" s="143"/>
      <c r="Y49" s="132"/>
      <c r="Z49" s="142"/>
      <c r="AA49" s="132"/>
      <c r="AB49" s="214"/>
      <c r="AC49" s="132"/>
      <c r="AD49" s="131"/>
      <c r="AE49" s="134"/>
      <c r="AF49" s="131"/>
      <c r="AG49" s="132"/>
      <c r="AH49" s="138"/>
      <c r="AI49" s="132"/>
      <c r="AJ49" s="138"/>
      <c r="AK49" s="132"/>
      <c r="AL49" s="138"/>
      <c r="AM49" s="132"/>
      <c r="AN49" s="151" t="str">
        <f>IF(AND(R49&lt;=0.1,R49&gt;0),Liste!$A$7,IF(AND(R49&gt;0.1,R49&lt;=1),Liste!$A$6,IF(AND(R49&gt;1,R49&lt;=5),Liste!$A$5,IF(AND(R49&gt;5,R49&lt;=16),Liste!$A$4,IF(AND(R49&gt;16,R49&lt;=70),Liste!$A$3,IF(R49&gt;70,Liste!$A$2,IF(R49="","","")))))))</f>
        <v/>
      </c>
      <c r="AO49" s="132"/>
      <c r="AP49" s="151" t="str">
        <f>IF(AND(X49=0,Z49=0),"",IF(AND(X49=0,Z49&gt;0),Liste!$L$16,IF(AND(X49&gt;0,Z49=0),Liste!$L$17,ROUND(2*(SQRT((Z49*1000000000)/(PI()*X49*1000000))),1))))</f>
        <v/>
      </c>
      <c r="AQ49" s="132"/>
      <c r="AR49" s="151" t="str">
        <f t="shared" si="0"/>
        <v/>
      </c>
      <c r="AS49" s="132"/>
    </row>
    <row r="50" spans="2:45" x14ac:dyDescent="0.4">
      <c r="B50" s="140" t="s">
        <v>1771</v>
      </c>
      <c r="C50" s="29"/>
      <c r="D50" s="131"/>
      <c r="E50" s="136"/>
      <c r="F50" s="131"/>
      <c r="G50" s="136"/>
      <c r="H50" s="131"/>
      <c r="I50" s="134"/>
      <c r="J50" s="133"/>
      <c r="K50" s="134"/>
      <c r="L50" s="133"/>
      <c r="M50" s="212"/>
      <c r="N50" s="131"/>
      <c r="O50" s="132"/>
      <c r="P50" s="131"/>
      <c r="Q50" s="132"/>
      <c r="R50" s="142"/>
      <c r="S50" s="132"/>
      <c r="T50" s="133"/>
      <c r="U50" s="132"/>
      <c r="V50" s="143"/>
      <c r="W50" s="132"/>
      <c r="X50" s="143"/>
      <c r="Y50" s="132"/>
      <c r="Z50" s="142"/>
      <c r="AA50" s="132"/>
      <c r="AB50" s="214"/>
      <c r="AC50" s="132"/>
      <c r="AD50" s="131"/>
      <c r="AE50" s="134"/>
      <c r="AF50" s="131"/>
      <c r="AG50" s="132"/>
      <c r="AH50" s="138"/>
      <c r="AI50" s="132"/>
      <c r="AJ50" s="138"/>
      <c r="AK50" s="132"/>
      <c r="AL50" s="138"/>
      <c r="AM50" s="132"/>
      <c r="AN50" s="151" t="str">
        <f>IF(AND(R50&lt;=0.1,R50&gt;0),Liste!$A$7,IF(AND(R50&gt;0.1,R50&lt;=1),Liste!$A$6,IF(AND(R50&gt;1,R50&lt;=5),Liste!$A$5,IF(AND(R50&gt;5,R50&lt;=16),Liste!$A$4,IF(AND(R50&gt;16,R50&lt;=70),Liste!$A$3,IF(R50&gt;70,Liste!$A$2,IF(R50="","","")))))))</f>
        <v/>
      </c>
      <c r="AO50" s="132"/>
      <c r="AP50" s="151" t="str">
        <f>IF(AND(X50=0,Z50=0),"",IF(AND(X50=0,Z50&gt;0),Liste!$L$16,IF(AND(X50&gt;0,Z50=0),Liste!$L$17,ROUND(2*(SQRT((Z50*1000000000)/(PI()*X50*1000000))),1))))</f>
        <v/>
      </c>
      <c r="AQ50" s="132"/>
      <c r="AR50" s="151" t="str">
        <f t="shared" si="0"/>
        <v/>
      </c>
      <c r="AS50" s="132"/>
    </row>
    <row r="51" spans="2:45" x14ac:dyDescent="0.4">
      <c r="B51" s="140" t="s">
        <v>1772</v>
      </c>
      <c r="C51" s="29"/>
      <c r="D51" s="131"/>
      <c r="E51" s="136"/>
      <c r="F51" s="131"/>
      <c r="G51" s="136"/>
      <c r="H51" s="131"/>
      <c r="I51" s="134"/>
      <c r="J51" s="133"/>
      <c r="K51" s="134"/>
      <c r="L51" s="133"/>
      <c r="M51" s="212"/>
      <c r="N51" s="131"/>
      <c r="O51" s="132"/>
      <c r="P51" s="131"/>
      <c r="Q51" s="132"/>
      <c r="R51" s="142"/>
      <c r="S51" s="132"/>
      <c r="T51" s="133"/>
      <c r="U51" s="132"/>
      <c r="V51" s="143"/>
      <c r="W51" s="132"/>
      <c r="X51" s="143"/>
      <c r="Y51" s="132"/>
      <c r="Z51" s="142"/>
      <c r="AA51" s="132"/>
      <c r="AB51" s="214"/>
      <c r="AC51" s="132"/>
      <c r="AD51" s="131"/>
      <c r="AE51" s="134"/>
      <c r="AF51" s="131"/>
      <c r="AG51" s="132"/>
      <c r="AH51" s="138"/>
      <c r="AI51" s="132"/>
      <c r="AJ51" s="138"/>
      <c r="AK51" s="132"/>
      <c r="AL51" s="138"/>
      <c r="AM51" s="132"/>
      <c r="AN51" s="151" t="str">
        <f>IF(AND(R51&lt;=0.1,R51&gt;0),Liste!$A$7,IF(AND(R51&gt;0.1,R51&lt;=1),Liste!$A$6,IF(AND(R51&gt;1,R51&lt;=5),Liste!$A$5,IF(AND(R51&gt;5,R51&lt;=16),Liste!$A$4,IF(AND(R51&gt;16,R51&lt;=70),Liste!$A$3,IF(R51&gt;70,Liste!$A$2,IF(R51="","","")))))))</f>
        <v/>
      </c>
      <c r="AO51" s="132"/>
      <c r="AP51" s="151" t="str">
        <f>IF(AND(X51=0,Z51=0),"",IF(AND(X51=0,Z51&gt;0),Liste!$L$16,IF(AND(X51&gt;0,Z51=0),Liste!$L$17,ROUND(2*(SQRT((Z51*1000000000)/(PI()*X51*1000000))),1))))</f>
        <v/>
      </c>
      <c r="AQ51" s="132"/>
      <c r="AR51" s="151" t="str">
        <f t="shared" si="0"/>
        <v/>
      </c>
      <c r="AS51" s="132"/>
    </row>
    <row r="52" spans="2:45" x14ac:dyDescent="0.4">
      <c r="B52" s="140" t="s">
        <v>1773</v>
      </c>
      <c r="C52" s="29"/>
      <c r="D52" s="131"/>
      <c r="E52" s="136"/>
      <c r="F52" s="131"/>
      <c r="G52" s="136"/>
      <c r="H52" s="131"/>
      <c r="I52" s="134"/>
      <c r="J52" s="133"/>
      <c r="K52" s="134"/>
      <c r="L52" s="133"/>
      <c r="M52" s="212"/>
      <c r="N52" s="131"/>
      <c r="O52" s="132"/>
      <c r="P52" s="131"/>
      <c r="Q52" s="132"/>
      <c r="R52" s="142"/>
      <c r="S52" s="132"/>
      <c r="T52" s="133"/>
      <c r="U52" s="132"/>
      <c r="V52" s="143"/>
      <c r="W52" s="132"/>
      <c r="X52" s="143"/>
      <c r="Y52" s="132"/>
      <c r="Z52" s="142"/>
      <c r="AA52" s="132"/>
      <c r="AB52" s="214"/>
      <c r="AC52" s="132"/>
      <c r="AD52" s="131"/>
      <c r="AE52" s="134"/>
      <c r="AF52" s="131"/>
      <c r="AG52" s="132"/>
      <c r="AH52" s="138"/>
      <c r="AI52" s="132"/>
      <c r="AJ52" s="138"/>
      <c r="AK52" s="132"/>
      <c r="AL52" s="138"/>
      <c r="AM52" s="132"/>
      <c r="AN52" s="151" t="str">
        <f>IF(AND(R52&lt;=0.1,R52&gt;0),Liste!$A$7,IF(AND(R52&gt;0.1,R52&lt;=1),Liste!$A$6,IF(AND(R52&gt;1,R52&lt;=5),Liste!$A$5,IF(AND(R52&gt;5,R52&lt;=16),Liste!$A$4,IF(AND(R52&gt;16,R52&lt;=70),Liste!$A$3,IF(R52&gt;70,Liste!$A$2,IF(R52="","","")))))))</f>
        <v/>
      </c>
      <c r="AO52" s="132"/>
      <c r="AP52" s="151" t="str">
        <f>IF(AND(X52=0,Z52=0),"",IF(AND(X52=0,Z52&gt;0),Liste!$L$16,IF(AND(X52&gt;0,Z52=0),Liste!$L$17,ROUND(2*(SQRT((Z52*1000000000)/(PI()*X52*1000000))),1))))</f>
        <v/>
      </c>
      <c r="AQ52" s="132"/>
      <c r="AR52" s="151" t="str">
        <f t="shared" si="0"/>
        <v/>
      </c>
      <c r="AS52" s="132"/>
    </row>
    <row r="53" spans="2:45" x14ac:dyDescent="0.4">
      <c r="B53" s="140" t="s">
        <v>1774</v>
      </c>
      <c r="C53" s="29"/>
      <c r="D53" s="131"/>
      <c r="E53" s="136"/>
      <c r="F53" s="131"/>
      <c r="G53" s="136"/>
      <c r="H53" s="131"/>
      <c r="I53" s="134"/>
      <c r="J53" s="133"/>
      <c r="K53" s="134"/>
      <c r="L53" s="133"/>
      <c r="M53" s="212"/>
      <c r="N53" s="131"/>
      <c r="O53" s="132"/>
      <c r="P53" s="131"/>
      <c r="Q53" s="132"/>
      <c r="R53" s="142"/>
      <c r="S53" s="132"/>
      <c r="T53" s="133"/>
      <c r="U53" s="132"/>
      <c r="V53" s="143"/>
      <c r="W53" s="132"/>
      <c r="X53" s="143"/>
      <c r="Y53" s="132"/>
      <c r="Z53" s="142"/>
      <c r="AA53" s="132"/>
      <c r="AB53" s="214"/>
      <c r="AC53" s="132"/>
      <c r="AD53" s="131"/>
      <c r="AE53" s="134"/>
      <c r="AF53" s="131"/>
      <c r="AG53" s="132"/>
      <c r="AH53" s="138"/>
      <c r="AI53" s="132"/>
      <c r="AJ53" s="138"/>
      <c r="AK53" s="132"/>
      <c r="AL53" s="138"/>
      <c r="AM53" s="132"/>
      <c r="AN53" s="151" t="str">
        <f>IF(AND(R53&lt;=0.1,R53&gt;0),Liste!$A$7,IF(AND(R53&gt;0.1,R53&lt;=1),Liste!$A$6,IF(AND(R53&gt;1,R53&lt;=5),Liste!$A$5,IF(AND(R53&gt;5,R53&lt;=16),Liste!$A$4,IF(AND(R53&gt;16,R53&lt;=70),Liste!$A$3,IF(R53&gt;70,Liste!$A$2,IF(R53="","","")))))))</f>
        <v/>
      </c>
      <c r="AO53" s="132"/>
      <c r="AP53" s="151" t="str">
        <f>IF(AND(X53=0,Z53=0),"",IF(AND(X53=0,Z53&gt;0),Liste!$L$16,IF(AND(X53&gt;0,Z53=0),Liste!$L$17,ROUND(2*(SQRT((Z53*1000000000)/(PI()*X53*1000000))),1))))</f>
        <v/>
      </c>
      <c r="AQ53" s="132"/>
      <c r="AR53" s="151" t="str">
        <f t="shared" si="0"/>
        <v/>
      </c>
      <c r="AS53" s="132"/>
    </row>
    <row r="54" spans="2:45" x14ac:dyDescent="0.4">
      <c r="B54" s="140" t="s">
        <v>1775</v>
      </c>
      <c r="C54" s="29"/>
      <c r="D54" s="131"/>
      <c r="E54" s="136"/>
      <c r="F54" s="131"/>
      <c r="G54" s="136"/>
      <c r="H54" s="131"/>
      <c r="I54" s="134"/>
      <c r="J54" s="133"/>
      <c r="K54" s="134"/>
      <c r="L54" s="133"/>
      <c r="M54" s="212"/>
      <c r="N54" s="131"/>
      <c r="O54" s="132"/>
      <c r="P54" s="131"/>
      <c r="Q54" s="132"/>
      <c r="R54" s="142"/>
      <c r="S54" s="132"/>
      <c r="T54" s="133"/>
      <c r="U54" s="132"/>
      <c r="V54" s="143"/>
      <c r="W54" s="132"/>
      <c r="X54" s="143"/>
      <c r="Y54" s="132"/>
      <c r="Z54" s="142"/>
      <c r="AA54" s="132"/>
      <c r="AB54" s="214"/>
      <c r="AC54" s="132"/>
      <c r="AD54" s="131"/>
      <c r="AE54" s="134"/>
      <c r="AF54" s="131"/>
      <c r="AG54" s="132"/>
      <c r="AH54" s="138"/>
      <c r="AI54" s="132"/>
      <c r="AJ54" s="138"/>
      <c r="AK54" s="132"/>
      <c r="AL54" s="138"/>
      <c r="AM54" s="132"/>
      <c r="AN54" s="151" t="str">
        <f>IF(AND(R54&lt;=0.1,R54&gt;0),Liste!$A$7,IF(AND(R54&gt;0.1,R54&lt;=1),Liste!$A$6,IF(AND(R54&gt;1,R54&lt;=5),Liste!$A$5,IF(AND(R54&gt;5,R54&lt;=16),Liste!$A$4,IF(AND(R54&gt;16,R54&lt;=70),Liste!$A$3,IF(R54&gt;70,Liste!$A$2,IF(R54="","","")))))))</f>
        <v/>
      </c>
      <c r="AO54" s="132"/>
      <c r="AP54" s="151" t="str">
        <f>IF(AND(X54=0,Z54=0),"",IF(AND(X54=0,Z54&gt;0),Liste!$L$16,IF(AND(X54&gt;0,Z54=0),Liste!$L$17,ROUND(2*(SQRT((Z54*1000000000)/(PI()*X54*1000000))),1))))</f>
        <v/>
      </c>
      <c r="AQ54" s="132"/>
      <c r="AR54" s="151" t="str">
        <f t="shared" si="0"/>
        <v/>
      </c>
      <c r="AS54" s="132"/>
    </row>
    <row r="55" spans="2:45" x14ac:dyDescent="0.4">
      <c r="B55" s="140" t="s">
        <v>1776</v>
      </c>
      <c r="C55" s="29"/>
      <c r="D55" s="131"/>
      <c r="E55" s="136"/>
      <c r="F55" s="131"/>
      <c r="G55" s="136"/>
      <c r="H55" s="131"/>
      <c r="I55" s="134"/>
      <c r="J55" s="133"/>
      <c r="K55" s="134"/>
      <c r="L55" s="133"/>
      <c r="M55" s="212"/>
      <c r="N55" s="131"/>
      <c r="O55" s="132"/>
      <c r="P55" s="131"/>
      <c r="Q55" s="132"/>
      <c r="R55" s="142"/>
      <c r="S55" s="132"/>
      <c r="T55" s="133"/>
      <c r="U55" s="132"/>
      <c r="V55" s="143"/>
      <c r="W55" s="132"/>
      <c r="X55" s="143"/>
      <c r="Y55" s="132"/>
      <c r="Z55" s="142"/>
      <c r="AA55" s="132"/>
      <c r="AB55" s="214"/>
      <c r="AC55" s="132"/>
      <c r="AD55" s="131"/>
      <c r="AE55" s="134"/>
      <c r="AF55" s="131"/>
      <c r="AG55" s="132"/>
      <c r="AH55" s="138"/>
      <c r="AI55" s="132"/>
      <c r="AJ55" s="138"/>
      <c r="AK55" s="132"/>
      <c r="AL55" s="138"/>
      <c r="AM55" s="132"/>
      <c r="AN55" s="151" t="str">
        <f>IF(AND(R55&lt;=0.1,R55&gt;0),Liste!$A$7,IF(AND(R55&gt;0.1,R55&lt;=1),Liste!$A$6,IF(AND(R55&gt;1,R55&lt;=5),Liste!$A$5,IF(AND(R55&gt;5,R55&lt;=16),Liste!$A$4,IF(AND(R55&gt;16,R55&lt;=70),Liste!$A$3,IF(R55&gt;70,Liste!$A$2,IF(R55="","","")))))))</f>
        <v/>
      </c>
      <c r="AO55" s="132"/>
      <c r="AP55" s="151" t="str">
        <f>IF(AND(X55=0,Z55=0),"",IF(AND(X55=0,Z55&gt;0),Liste!$L$16,IF(AND(X55&gt;0,Z55=0),Liste!$L$17,ROUND(2*(SQRT((Z55*1000000000)/(PI()*X55*1000000))),1))))</f>
        <v/>
      </c>
      <c r="AQ55" s="132"/>
      <c r="AR55" s="151" t="str">
        <f t="shared" si="0"/>
        <v/>
      </c>
      <c r="AS55" s="132"/>
    </row>
    <row r="56" spans="2:45" x14ac:dyDescent="0.4">
      <c r="B56" s="140" t="s">
        <v>1777</v>
      </c>
      <c r="C56" s="29"/>
      <c r="D56" s="131"/>
      <c r="E56" s="136"/>
      <c r="F56" s="131"/>
      <c r="G56" s="136"/>
      <c r="H56" s="131"/>
      <c r="I56" s="134"/>
      <c r="J56" s="133"/>
      <c r="K56" s="134"/>
      <c r="L56" s="133"/>
      <c r="M56" s="212"/>
      <c r="N56" s="131"/>
      <c r="O56" s="132"/>
      <c r="P56" s="131"/>
      <c r="Q56" s="132"/>
      <c r="R56" s="142"/>
      <c r="S56" s="132"/>
      <c r="T56" s="133"/>
      <c r="U56" s="132"/>
      <c r="V56" s="143"/>
      <c r="W56" s="132"/>
      <c r="X56" s="143"/>
      <c r="Y56" s="132"/>
      <c r="Z56" s="142"/>
      <c r="AA56" s="132"/>
      <c r="AB56" s="214"/>
      <c r="AC56" s="132"/>
      <c r="AD56" s="131"/>
      <c r="AE56" s="134"/>
      <c r="AF56" s="131"/>
      <c r="AG56" s="132"/>
      <c r="AH56" s="138"/>
      <c r="AI56" s="132"/>
      <c r="AJ56" s="138"/>
      <c r="AK56" s="132"/>
      <c r="AL56" s="138"/>
      <c r="AM56" s="132"/>
      <c r="AN56" s="151" t="str">
        <f>IF(AND(R56&lt;=0.1,R56&gt;0),Liste!$A$7,IF(AND(R56&gt;0.1,R56&lt;=1),Liste!$A$6,IF(AND(R56&gt;1,R56&lt;=5),Liste!$A$5,IF(AND(R56&gt;5,R56&lt;=16),Liste!$A$4,IF(AND(R56&gt;16,R56&lt;=70),Liste!$A$3,IF(R56&gt;70,Liste!$A$2,IF(R56="","","")))))))</f>
        <v/>
      </c>
      <c r="AO56" s="132"/>
      <c r="AP56" s="151" t="str">
        <f>IF(AND(X56=0,Z56=0),"",IF(AND(X56=0,Z56&gt;0),Liste!$L$16,IF(AND(X56&gt;0,Z56=0),Liste!$L$17,ROUND(2*(SQRT((Z56*1000000000)/(PI()*X56*1000000))),1))))</f>
        <v/>
      </c>
      <c r="AQ56" s="132"/>
      <c r="AR56" s="151" t="str">
        <f t="shared" si="0"/>
        <v/>
      </c>
      <c r="AS56" s="132"/>
    </row>
    <row r="57" spans="2:45" x14ac:dyDescent="0.4">
      <c r="B57" s="140" t="s">
        <v>1778</v>
      </c>
      <c r="C57" s="29"/>
      <c r="D57" s="131"/>
      <c r="E57" s="136"/>
      <c r="F57" s="131"/>
      <c r="G57" s="136"/>
      <c r="H57" s="131"/>
      <c r="I57" s="134"/>
      <c r="J57" s="133"/>
      <c r="K57" s="134"/>
      <c r="L57" s="133"/>
      <c r="M57" s="212"/>
      <c r="N57" s="131"/>
      <c r="O57" s="132"/>
      <c r="P57" s="131"/>
      <c r="Q57" s="132"/>
      <c r="R57" s="142"/>
      <c r="S57" s="132"/>
      <c r="T57" s="133"/>
      <c r="U57" s="132"/>
      <c r="V57" s="143"/>
      <c r="W57" s="132"/>
      <c r="X57" s="143"/>
      <c r="Y57" s="132"/>
      <c r="Z57" s="142"/>
      <c r="AA57" s="132"/>
      <c r="AB57" s="214"/>
      <c r="AC57" s="132"/>
      <c r="AD57" s="131"/>
      <c r="AE57" s="134"/>
      <c r="AF57" s="131"/>
      <c r="AG57" s="132"/>
      <c r="AH57" s="138"/>
      <c r="AI57" s="132"/>
      <c r="AJ57" s="138"/>
      <c r="AK57" s="132"/>
      <c r="AL57" s="138"/>
      <c r="AM57" s="132"/>
      <c r="AN57" s="151" t="str">
        <f>IF(AND(R57&lt;=0.1,R57&gt;0),Liste!$A$7,IF(AND(R57&gt;0.1,R57&lt;=1),Liste!$A$6,IF(AND(R57&gt;1,R57&lt;=5),Liste!$A$5,IF(AND(R57&gt;5,R57&lt;=16),Liste!$A$4,IF(AND(R57&gt;16,R57&lt;=70),Liste!$A$3,IF(R57&gt;70,Liste!$A$2,IF(R57="","","")))))))</f>
        <v/>
      </c>
      <c r="AO57" s="132"/>
      <c r="AP57" s="151" t="str">
        <f>IF(AND(X57=0,Z57=0),"",IF(AND(X57=0,Z57&gt;0),Liste!$L$16,IF(AND(X57&gt;0,Z57=0),Liste!$L$17,ROUND(2*(SQRT((Z57*1000000000)/(PI()*X57*1000000))),1))))</f>
        <v/>
      </c>
      <c r="AQ57" s="132"/>
      <c r="AR57" s="151" t="str">
        <f t="shared" si="0"/>
        <v/>
      </c>
      <c r="AS57" s="132"/>
    </row>
    <row r="58" spans="2:45" x14ac:dyDescent="0.4">
      <c r="B58" s="140" t="s">
        <v>1779</v>
      </c>
      <c r="C58" s="29"/>
      <c r="D58" s="131"/>
      <c r="E58" s="136"/>
      <c r="F58" s="131"/>
      <c r="G58" s="136"/>
      <c r="H58" s="131"/>
      <c r="I58" s="134"/>
      <c r="J58" s="133"/>
      <c r="K58" s="134"/>
      <c r="L58" s="133"/>
      <c r="M58" s="212"/>
      <c r="N58" s="131"/>
      <c r="O58" s="132"/>
      <c r="P58" s="131"/>
      <c r="Q58" s="132"/>
      <c r="R58" s="142"/>
      <c r="S58" s="132"/>
      <c r="T58" s="133"/>
      <c r="U58" s="132"/>
      <c r="V58" s="143"/>
      <c r="W58" s="132"/>
      <c r="X58" s="143"/>
      <c r="Y58" s="132"/>
      <c r="Z58" s="142"/>
      <c r="AA58" s="132"/>
      <c r="AB58" s="214"/>
      <c r="AC58" s="132"/>
      <c r="AD58" s="131"/>
      <c r="AE58" s="134"/>
      <c r="AF58" s="131"/>
      <c r="AG58" s="132"/>
      <c r="AH58" s="138"/>
      <c r="AI58" s="132"/>
      <c r="AJ58" s="138"/>
      <c r="AK58" s="132"/>
      <c r="AL58" s="138"/>
      <c r="AM58" s="132"/>
      <c r="AN58" s="151" t="str">
        <f>IF(AND(R58&lt;=0.1,R58&gt;0),Liste!$A$7,IF(AND(R58&gt;0.1,R58&lt;=1),Liste!$A$6,IF(AND(R58&gt;1,R58&lt;=5),Liste!$A$5,IF(AND(R58&gt;5,R58&lt;=16),Liste!$A$4,IF(AND(R58&gt;16,R58&lt;=70),Liste!$A$3,IF(R58&gt;70,Liste!$A$2,IF(R58="","","")))))))</f>
        <v/>
      </c>
      <c r="AO58" s="132"/>
      <c r="AP58" s="151" t="str">
        <f>IF(AND(X58=0,Z58=0),"",IF(AND(X58=0,Z58&gt;0),Liste!$L$16,IF(AND(X58&gt;0,Z58=0),Liste!$L$17,ROUND(2*(SQRT((Z58*1000000000)/(PI()*X58*1000000))),1))))</f>
        <v/>
      </c>
      <c r="AQ58" s="132"/>
      <c r="AR58" s="151" t="str">
        <f t="shared" si="0"/>
        <v/>
      </c>
      <c r="AS58" s="132"/>
    </row>
    <row r="59" spans="2:45" x14ac:dyDescent="0.4">
      <c r="B59" s="140" t="s">
        <v>1780</v>
      </c>
      <c r="C59" s="29"/>
      <c r="D59" s="131"/>
      <c r="E59" s="136"/>
      <c r="F59" s="131"/>
      <c r="G59" s="136"/>
      <c r="H59" s="131"/>
      <c r="I59" s="134"/>
      <c r="J59" s="133"/>
      <c r="K59" s="134"/>
      <c r="L59" s="133"/>
      <c r="M59" s="212"/>
      <c r="N59" s="131"/>
      <c r="O59" s="132"/>
      <c r="P59" s="131"/>
      <c r="Q59" s="132"/>
      <c r="R59" s="142"/>
      <c r="S59" s="132"/>
      <c r="T59" s="133"/>
      <c r="U59" s="132"/>
      <c r="V59" s="143"/>
      <c r="W59" s="132"/>
      <c r="X59" s="143"/>
      <c r="Y59" s="132"/>
      <c r="Z59" s="142"/>
      <c r="AA59" s="132"/>
      <c r="AB59" s="214"/>
      <c r="AC59" s="132"/>
      <c r="AD59" s="131"/>
      <c r="AE59" s="134"/>
      <c r="AF59" s="131"/>
      <c r="AG59" s="132"/>
      <c r="AH59" s="138"/>
      <c r="AI59" s="132"/>
      <c r="AJ59" s="138"/>
      <c r="AK59" s="132"/>
      <c r="AL59" s="138"/>
      <c r="AM59" s="132"/>
      <c r="AN59" s="151" t="str">
        <f>IF(AND(R59&lt;=0.1,R59&gt;0),Liste!$A$7,IF(AND(R59&gt;0.1,R59&lt;=1),Liste!$A$6,IF(AND(R59&gt;1,R59&lt;=5),Liste!$A$5,IF(AND(R59&gt;5,R59&lt;=16),Liste!$A$4,IF(AND(R59&gt;16,R59&lt;=70),Liste!$A$3,IF(R59&gt;70,Liste!$A$2,IF(R59="","","")))))))</f>
        <v/>
      </c>
      <c r="AO59" s="132"/>
      <c r="AP59" s="151" t="str">
        <f>IF(AND(X59=0,Z59=0),"",IF(AND(X59=0,Z59&gt;0),Liste!$L$16,IF(AND(X59&gt;0,Z59=0),Liste!$L$17,ROUND(2*(SQRT((Z59*1000000000)/(PI()*X59*1000000))),1))))</f>
        <v/>
      </c>
      <c r="AQ59" s="132"/>
      <c r="AR59" s="151" t="str">
        <f t="shared" si="0"/>
        <v/>
      </c>
      <c r="AS59" s="132"/>
    </row>
    <row r="60" spans="2:45" x14ac:dyDescent="0.4">
      <c r="B60" s="140" t="s">
        <v>1781</v>
      </c>
      <c r="C60" s="29"/>
      <c r="D60" s="131"/>
      <c r="E60" s="136"/>
      <c r="F60" s="131"/>
      <c r="G60" s="136"/>
      <c r="H60" s="131"/>
      <c r="I60" s="134"/>
      <c r="J60" s="133"/>
      <c r="K60" s="134"/>
      <c r="L60" s="133"/>
      <c r="M60" s="212"/>
      <c r="N60" s="131"/>
      <c r="O60" s="132"/>
      <c r="P60" s="131"/>
      <c r="Q60" s="132"/>
      <c r="R60" s="142"/>
      <c r="S60" s="132"/>
      <c r="T60" s="133"/>
      <c r="U60" s="132"/>
      <c r="V60" s="143"/>
      <c r="W60" s="132"/>
      <c r="X60" s="143"/>
      <c r="Y60" s="132"/>
      <c r="Z60" s="142"/>
      <c r="AA60" s="132"/>
      <c r="AB60" s="214"/>
      <c r="AC60" s="132"/>
      <c r="AD60" s="131"/>
      <c r="AE60" s="134"/>
      <c r="AF60" s="131"/>
      <c r="AG60" s="132"/>
      <c r="AH60" s="138"/>
      <c r="AI60" s="132"/>
      <c r="AJ60" s="138"/>
      <c r="AK60" s="132"/>
      <c r="AL60" s="138"/>
      <c r="AM60" s="132"/>
      <c r="AN60" s="151" t="str">
        <f>IF(AND(R60&lt;=0.1,R60&gt;0),Liste!$A$7,IF(AND(R60&gt;0.1,R60&lt;=1),Liste!$A$6,IF(AND(R60&gt;1,R60&lt;=5),Liste!$A$5,IF(AND(R60&gt;5,R60&lt;=16),Liste!$A$4,IF(AND(R60&gt;16,R60&lt;=70),Liste!$A$3,IF(R60&gt;70,Liste!$A$2,IF(R60="","","")))))))</f>
        <v/>
      </c>
      <c r="AO60" s="132"/>
      <c r="AP60" s="151" t="str">
        <f>IF(AND(X60=0,Z60=0),"",IF(AND(X60=0,Z60&gt;0),Liste!$L$16,IF(AND(X60&gt;0,Z60=0),Liste!$L$17,ROUND(2*(SQRT((Z60*1000000000)/(PI()*X60*1000000))),1))))</f>
        <v/>
      </c>
      <c r="AQ60" s="132"/>
      <c r="AR60" s="151" t="str">
        <f t="shared" si="0"/>
        <v/>
      </c>
      <c r="AS60" s="132"/>
    </row>
    <row r="61" spans="2:45" x14ac:dyDescent="0.4">
      <c r="B61" s="140" t="s">
        <v>1782</v>
      </c>
      <c r="C61" s="29"/>
      <c r="D61" s="131"/>
      <c r="E61" s="136"/>
      <c r="F61" s="131"/>
      <c r="G61" s="136"/>
      <c r="H61" s="131"/>
      <c r="I61" s="134"/>
      <c r="J61" s="133"/>
      <c r="K61" s="134"/>
      <c r="L61" s="133"/>
      <c r="M61" s="212"/>
      <c r="N61" s="131"/>
      <c r="O61" s="132"/>
      <c r="P61" s="131"/>
      <c r="Q61" s="132"/>
      <c r="R61" s="142"/>
      <c r="S61" s="132"/>
      <c r="T61" s="133"/>
      <c r="U61" s="132"/>
      <c r="V61" s="143"/>
      <c r="W61" s="132"/>
      <c r="X61" s="143"/>
      <c r="Y61" s="132"/>
      <c r="Z61" s="142"/>
      <c r="AA61" s="132"/>
      <c r="AB61" s="214"/>
      <c r="AC61" s="132"/>
      <c r="AD61" s="131"/>
      <c r="AE61" s="134"/>
      <c r="AF61" s="131"/>
      <c r="AG61" s="132"/>
      <c r="AH61" s="138"/>
      <c r="AI61" s="132"/>
      <c r="AJ61" s="138"/>
      <c r="AK61" s="132"/>
      <c r="AL61" s="138"/>
      <c r="AM61" s="132"/>
      <c r="AN61" s="151" t="str">
        <f>IF(AND(R61&lt;=0.1,R61&gt;0),Liste!$A$7,IF(AND(R61&gt;0.1,R61&lt;=1),Liste!$A$6,IF(AND(R61&gt;1,R61&lt;=5),Liste!$A$5,IF(AND(R61&gt;5,R61&lt;=16),Liste!$A$4,IF(AND(R61&gt;16,R61&lt;=70),Liste!$A$3,IF(R61&gt;70,Liste!$A$2,IF(R61="","","")))))))</f>
        <v/>
      </c>
      <c r="AO61" s="132"/>
      <c r="AP61" s="151" t="str">
        <f>IF(AND(X61=0,Z61=0),"",IF(AND(X61=0,Z61&gt;0),Liste!$L$16,IF(AND(X61&gt;0,Z61=0),Liste!$L$17,ROUND(2*(SQRT((Z61*1000000000)/(PI()*X61*1000000))),1))))</f>
        <v/>
      </c>
      <c r="AQ61" s="132"/>
      <c r="AR61" s="151" t="str">
        <f t="shared" si="0"/>
        <v/>
      </c>
      <c r="AS61" s="132"/>
    </row>
    <row r="62" spans="2:45" x14ac:dyDescent="0.4">
      <c r="B62" s="140" t="s">
        <v>1783</v>
      </c>
      <c r="C62" s="29"/>
      <c r="D62" s="131"/>
      <c r="E62" s="136"/>
      <c r="F62" s="131"/>
      <c r="G62" s="136"/>
      <c r="H62" s="131"/>
      <c r="I62" s="134"/>
      <c r="J62" s="133"/>
      <c r="K62" s="134"/>
      <c r="L62" s="133"/>
      <c r="M62" s="212"/>
      <c r="N62" s="131"/>
      <c r="O62" s="132"/>
      <c r="P62" s="131"/>
      <c r="Q62" s="132"/>
      <c r="R62" s="142"/>
      <c r="S62" s="132"/>
      <c r="T62" s="133"/>
      <c r="U62" s="132"/>
      <c r="V62" s="143"/>
      <c r="W62" s="132"/>
      <c r="X62" s="143"/>
      <c r="Y62" s="132"/>
      <c r="Z62" s="142"/>
      <c r="AA62" s="132"/>
      <c r="AB62" s="214"/>
      <c r="AC62" s="132"/>
      <c r="AD62" s="131"/>
      <c r="AE62" s="134"/>
      <c r="AF62" s="131"/>
      <c r="AG62" s="132"/>
      <c r="AH62" s="138"/>
      <c r="AI62" s="132"/>
      <c r="AJ62" s="138"/>
      <c r="AK62" s="132"/>
      <c r="AL62" s="138"/>
      <c r="AM62" s="132"/>
      <c r="AN62" s="151" t="str">
        <f>IF(AND(R62&lt;=0.1,R62&gt;0),Liste!$A$7,IF(AND(R62&gt;0.1,R62&lt;=1),Liste!$A$6,IF(AND(R62&gt;1,R62&lt;=5),Liste!$A$5,IF(AND(R62&gt;5,R62&lt;=16),Liste!$A$4,IF(AND(R62&gt;16,R62&lt;=70),Liste!$A$3,IF(R62&gt;70,Liste!$A$2,IF(R62="","","")))))))</f>
        <v/>
      </c>
      <c r="AO62" s="132"/>
      <c r="AP62" s="151" t="str">
        <f>IF(AND(X62=0,Z62=0),"",IF(AND(X62=0,Z62&gt;0),Liste!$L$16,IF(AND(X62&gt;0,Z62=0),Liste!$L$17,ROUND(2*(SQRT((Z62*1000000000)/(PI()*X62*1000000))),1))))</f>
        <v/>
      </c>
      <c r="AQ62" s="132"/>
      <c r="AR62" s="151" t="str">
        <f t="shared" si="0"/>
        <v/>
      </c>
      <c r="AS62" s="132"/>
    </row>
    <row r="63" spans="2:45" x14ac:dyDescent="0.4">
      <c r="B63" s="140" t="s">
        <v>1784</v>
      </c>
      <c r="C63" s="29"/>
      <c r="D63" s="131"/>
      <c r="E63" s="136"/>
      <c r="F63" s="131"/>
      <c r="G63" s="136"/>
      <c r="H63" s="131"/>
      <c r="I63" s="134"/>
      <c r="J63" s="133"/>
      <c r="K63" s="134"/>
      <c r="L63" s="133"/>
      <c r="M63" s="212"/>
      <c r="N63" s="131"/>
      <c r="O63" s="132"/>
      <c r="P63" s="131"/>
      <c r="Q63" s="132"/>
      <c r="R63" s="142"/>
      <c r="S63" s="132"/>
      <c r="T63" s="133"/>
      <c r="U63" s="132"/>
      <c r="V63" s="143"/>
      <c r="W63" s="132"/>
      <c r="X63" s="143"/>
      <c r="Y63" s="132"/>
      <c r="Z63" s="142"/>
      <c r="AA63" s="132"/>
      <c r="AB63" s="214"/>
      <c r="AC63" s="132"/>
      <c r="AD63" s="131"/>
      <c r="AE63" s="134"/>
      <c r="AF63" s="131"/>
      <c r="AG63" s="132"/>
      <c r="AH63" s="138"/>
      <c r="AI63" s="132"/>
      <c r="AJ63" s="138"/>
      <c r="AK63" s="132"/>
      <c r="AL63" s="138"/>
      <c r="AM63" s="132"/>
      <c r="AN63" s="151" t="str">
        <f>IF(AND(R63&lt;=0.1,R63&gt;0),Liste!$A$7,IF(AND(R63&gt;0.1,R63&lt;=1),Liste!$A$6,IF(AND(R63&gt;1,R63&lt;=5),Liste!$A$5,IF(AND(R63&gt;5,R63&lt;=16),Liste!$A$4,IF(AND(R63&gt;16,R63&lt;=70),Liste!$A$3,IF(R63&gt;70,Liste!$A$2,IF(R63="","","")))))))</f>
        <v/>
      </c>
      <c r="AO63" s="132"/>
      <c r="AP63" s="151" t="str">
        <f>IF(AND(X63=0,Z63=0),"",IF(AND(X63=0,Z63&gt;0),Liste!$L$16,IF(AND(X63&gt;0,Z63=0),Liste!$L$17,ROUND(2*(SQRT((Z63*1000000000)/(PI()*X63*1000000))),1))))</f>
        <v/>
      </c>
      <c r="AQ63" s="132"/>
      <c r="AR63" s="151" t="str">
        <f t="shared" si="0"/>
        <v/>
      </c>
      <c r="AS63" s="132"/>
    </row>
    <row r="64" spans="2:45" x14ac:dyDescent="0.4">
      <c r="B64" s="140" t="s">
        <v>1785</v>
      </c>
      <c r="C64" s="29"/>
      <c r="D64" s="131"/>
      <c r="E64" s="136"/>
      <c r="F64" s="131"/>
      <c r="G64" s="136"/>
      <c r="H64" s="131"/>
      <c r="I64" s="134"/>
      <c r="J64" s="133"/>
      <c r="K64" s="134"/>
      <c r="L64" s="133"/>
      <c r="M64" s="212"/>
      <c r="N64" s="131"/>
      <c r="O64" s="132"/>
      <c r="P64" s="131"/>
      <c r="Q64" s="132"/>
      <c r="R64" s="142"/>
      <c r="S64" s="132"/>
      <c r="T64" s="133"/>
      <c r="U64" s="132"/>
      <c r="V64" s="143"/>
      <c r="W64" s="132"/>
      <c r="X64" s="143"/>
      <c r="Y64" s="132"/>
      <c r="Z64" s="142"/>
      <c r="AA64" s="132"/>
      <c r="AB64" s="214"/>
      <c r="AC64" s="132"/>
      <c r="AD64" s="131"/>
      <c r="AE64" s="134"/>
      <c r="AF64" s="131"/>
      <c r="AG64" s="132"/>
      <c r="AH64" s="138"/>
      <c r="AI64" s="132"/>
      <c r="AJ64" s="138"/>
      <c r="AK64" s="132"/>
      <c r="AL64" s="138"/>
      <c r="AM64" s="132"/>
      <c r="AN64" s="151" t="str">
        <f>IF(AND(R64&lt;=0.1,R64&gt;0),Liste!$A$7,IF(AND(R64&gt;0.1,R64&lt;=1),Liste!$A$6,IF(AND(R64&gt;1,R64&lt;=5),Liste!$A$5,IF(AND(R64&gt;5,R64&lt;=16),Liste!$A$4,IF(AND(R64&gt;16,R64&lt;=70),Liste!$A$3,IF(R64&gt;70,Liste!$A$2,IF(R64="","","")))))))</f>
        <v/>
      </c>
      <c r="AO64" s="132"/>
      <c r="AP64" s="151" t="str">
        <f>IF(AND(X64=0,Z64=0),"",IF(AND(X64=0,Z64&gt;0),Liste!$L$16,IF(AND(X64&gt;0,Z64=0),Liste!$L$17,ROUND(2*(SQRT((Z64*1000000000)/(PI()*X64*1000000))),1))))</f>
        <v/>
      </c>
      <c r="AQ64" s="132"/>
      <c r="AR64" s="151" t="str">
        <f t="shared" si="0"/>
        <v/>
      </c>
      <c r="AS64" s="132"/>
    </row>
    <row r="65" spans="2:45" x14ac:dyDescent="0.4">
      <c r="B65" s="140" t="s">
        <v>1786</v>
      </c>
      <c r="C65" s="29"/>
      <c r="D65" s="131"/>
      <c r="E65" s="136"/>
      <c r="F65" s="131"/>
      <c r="G65" s="136"/>
      <c r="H65" s="131"/>
      <c r="I65" s="134"/>
      <c r="J65" s="133"/>
      <c r="K65" s="134"/>
      <c r="L65" s="133"/>
      <c r="M65" s="212"/>
      <c r="N65" s="131"/>
      <c r="O65" s="132"/>
      <c r="P65" s="131"/>
      <c r="Q65" s="132"/>
      <c r="R65" s="142"/>
      <c r="S65" s="132"/>
      <c r="T65" s="133"/>
      <c r="U65" s="132"/>
      <c r="V65" s="143"/>
      <c r="W65" s="132"/>
      <c r="X65" s="143"/>
      <c r="Y65" s="132"/>
      <c r="Z65" s="142"/>
      <c r="AA65" s="132"/>
      <c r="AB65" s="214"/>
      <c r="AC65" s="132"/>
      <c r="AD65" s="131"/>
      <c r="AE65" s="134"/>
      <c r="AF65" s="131"/>
      <c r="AG65" s="132"/>
      <c r="AH65" s="138"/>
      <c r="AI65" s="132"/>
      <c r="AJ65" s="138"/>
      <c r="AK65" s="132"/>
      <c r="AL65" s="138"/>
      <c r="AM65" s="132"/>
      <c r="AN65" s="151" t="str">
        <f>IF(AND(R65&lt;=0.1,R65&gt;0),Liste!$A$7,IF(AND(R65&gt;0.1,R65&lt;=1),Liste!$A$6,IF(AND(R65&gt;1,R65&lt;=5),Liste!$A$5,IF(AND(R65&gt;5,R65&lt;=16),Liste!$A$4,IF(AND(R65&gt;16,R65&lt;=70),Liste!$A$3,IF(R65&gt;70,Liste!$A$2,IF(R65="","","")))))))</f>
        <v/>
      </c>
      <c r="AO65" s="132"/>
      <c r="AP65" s="151" t="str">
        <f>IF(AND(X65=0,Z65=0),"",IF(AND(X65=0,Z65&gt;0),Liste!$L$16,IF(AND(X65&gt;0,Z65=0),Liste!$L$17,ROUND(2*(SQRT((Z65*1000000000)/(PI()*X65*1000000))),1))))</f>
        <v/>
      </c>
      <c r="AQ65" s="132"/>
      <c r="AR65" s="151" t="str">
        <f t="shared" si="0"/>
        <v/>
      </c>
      <c r="AS65" s="132"/>
    </row>
    <row r="66" spans="2:45" x14ac:dyDescent="0.4">
      <c r="B66" s="140" t="s">
        <v>1787</v>
      </c>
      <c r="C66" s="29"/>
      <c r="D66" s="131"/>
      <c r="E66" s="136"/>
      <c r="F66" s="131"/>
      <c r="G66" s="136"/>
      <c r="H66" s="131"/>
      <c r="I66" s="134"/>
      <c r="J66" s="133"/>
      <c r="K66" s="134"/>
      <c r="L66" s="133"/>
      <c r="M66" s="212"/>
      <c r="N66" s="131"/>
      <c r="O66" s="132"/>
      <c r="P66" s="131"/>
      <c r="Q66" s="132"/>
      <c r="R66" s="142"/>
      <c r="S66" s="132"/>
      <c r="T66" s="133"/>
      <c r="U66" s="132"/>
      <c r="V66" s="143"/>
      <c r="W66" s="132"/>
      <c r="X66" s="143"/>
      <c r="Y66" s="132"/>
      <c r="Z66" s="142"/>
      <c r="AA66" s="132"/>
      <c r="AB66" s="214"/>
      <c r="AC66" s="132"/>
      <c r="AD66" s="131"/>
      <c r="AE66" s="134"/>
      <c r="AF66" s="131"/>
      <c r="AG66" s="132"/>
      <c r="AH66" s="138"/>
      <c r="AI66" s="132"/>
      <c r="AJ66" s="138"/>
      <c r="AK66" s="132"/>
      <c r="AL66" s="138"/>
      <c r="AM66" s="132"/>
      <c r="AN66" s="151" t="str">
        <f>IF(AND(R66&lt;=0.1,R66&gt;0),Liste!$A$7,IF(AND(R66&gt;0.1,R66&lt;=1),Liste!$A$6,IF(AND(R66&gt;1,R66&lt;=5),Liste!$A$5,IF(AND(R66&gt;5,R66&lt;=16),Liste!$A$4,IF(AND(R66&gt;16,R66&lt;=70),Liste!$A$3,IF(R66&gt;70,Liste!$A$2,IF(R66="","","")))))))</f>
        <v/>
      </c>
      <c r="AO66" s="132"/>
      <c r="AP66" s="151" t="str">
        <f>IF(AND(X66=0,Z66=0),"",IF(AND(X66=0,Z66&gt;0),Liste!$L$16,IF(AND(X66&gt;0,Z66=0),Liste!$L$17,ROUND(2*(SQRT((Z66*1000000000)/(PI()*X66*1000000))),1))))</f>
        <v/>
      </c>
      <c r="AQ66" s="132"/>
      <c r="AR66" s="151" t="str">
        <f t="shared" si="0"/>
        <v/>
      </c>
      <c r="AS66" s="132"/>
    </row>
    <row r="67" spans="2:45" x14ac:dyDescent="0.4">
      <c r="B67" s="140" t="s">
        <v>1788</v>
      </c>
      <c r="C67" s="29"/>
      <c r="D67" s="131"/>
      <c r="E67" s="136"/>
      <c r="F67" s="131"/>
      <c r="G67" s="136"/>
      <c r="H67" s="131"/>
      <c r="I67" s="134"/>
      <c r="J67" s="133"/>
      <c r="K67" s="134"/>
      <c r="L67" s="133"/>
      <c r="M67" s="212"/>
      <c r="N67" s="131"/>
      <c r="O67" s="132"/>
      <c r="P67" s="131"/>
      <c r="Q67" s="132"/>
      <c r="R67" s="142"/>
      <c r="S67" s="132"/>
      <c r="T67" s="133"/>
      <c r="U67" s="132"/>
      <c r="V67" s="143"/>
      <c r="W67" s="132"/>
      <c r="X67" s="143"/>
      <c r="Y67" s="132"/>
      <c r="Z67" s="142"/>
      <c r="AA67" s="132"/>
      <c r="AB67" s="214"/>
      <c r="AC67" s="132"/>
      <c r="AD67" s="131"/>
      <c r="AE67" s="134"/>
      <c r="AF67" s="131"/>
      <c r="AG67" s="132"/>
      <c r="AH67" s="138"/>
      <c r="AI67" s="132"/>
      <c r="AJ67" s="138"/>
      <c r="AK67" s="132"/>
      <c r="AL67" s="138"/>
      <c r="AM67" s="132"/>
      <c r="AN67" s="151" t="str">
        <f>IF(AND(R67&lt;=0.1,R67&gt;0),Liste!$A$7,IF(AND(R67&gt;0.1,R67&lt;=1),Liste!$A$6,IF(AND(R67&gt;1,R67&lt;=5),Liste!$A$5,IF(AND(R67&gt;5,R67&lt;=16),Liste!$A$4,IF(AND(R67&gt;16,R67&lt;=70),Liste!$A$3,IF(R67&gt;70,Liste!$A$2,IF(R67="","","")))))))</f>
        <v/>
      </c>
      <c r="AO67" s="132"/>
      <c r="AP67" s="151" t="str">
        <f>IF(AND(X67=0,Z67=0),"",IF(AND(X67=0,Z67&gt;0),Liste!$L$16,IF(AND(X67&gt;0,Z67=0),Liste!$L$17,ROUND(2*(SQRT((Z67*1000000000)/(PI()*X67*1000000))),1))))</f>
        <v/>
      </c>
      <c r="AQ67" s="132"/>
      <c r="AR67" s="151" t="str">
        <f t="shared" si="0"/>
        <v/>
      </c>
      <c r="AS67" s="132"/>
    </row>
    <row r="68" spans="2:45" x14ac:dyDescent="0.4">
      <c r="B68" s="140" t="s">
        <v>1789</v>
      </c>
      <c r="C68" s="29"/>
      <c r="D68" s="131"/>
      <c r="E68" s="136"/>
      <c r="F68" s="131"/>
      <c r="G68" s="136"/>
      <c r="H68" s="131"/>
      <c r="I68" s="134"/>
      <c r="J68" s="133"/>
      <c r="K68" s="134"/>
      <c r="L68" s="133"/>
      <c r="M68" s="212"/>
      <c r="N68" s="131"/>
      <c r="O68" s="132"/>
      <c r="P68" s="131"/>
      <c r="Q68" s="132"/>
      <c r="R68" s="142"/>
      <c r="S68" s="132"/>
      <c r="T68" s="133"/>
      <c r="U68" s="132"/>
      <c r="V68" s="143"/>
      <c r="W68" s="132"/>
      <c r="X68" s="143"/>
      <c r="Y68" s="132"/>
      <c r="Z68" s="142"/>
      <c r="AA68" s="132"/>
      <c r="AB68" s="214"/>
      <c r="AC68" s="132"/>
      <c r="AD68" s="131"/>
      <c r="AE68" s="134"/>
      <c r="AF68" s="131"/>
      <c r="AG68" s="132"/>
      <c r="AH68" s="138"/>
      <c r="AI68" s="132"/>
      <c r="AJ68" s="138"/>
      <c r="AK68" s="132"/>
      <c r="AL68" s="138"/>
      <c r="AM68" s="132"/>
      <c r="AN68" s="151" t="str">
        <f>IF(AND(R68&lt;=0.1,R68&gt;0),Liste!$A$7,IF(AND(R68&gt;0.1,R68&lt;=1),Liste!$A$6,IF(AND(R68&gt;1,R68&lt;=5),Liste!$A$5,IF(AND(R68&gt;5,R68&lt;=16),Liste!$A$4,IF(AND(R68&gt;16,R68&lt;=70),Liste!$A$3,IF(R68&gt;70,Liste!$A$2,IF(R68="","","")))))))</f>
        <v/>
      </c>
      <c r="AO68" s="132"/>
      <c r="AP68" s="151" t="str">
        <f>IF(AND(X68=0,Z68=0),"",IF(AND(X68=0,Z68&gt;0),Liste!$L$16,IF(AND(X68&gt;0,Z68=0),Liste!$L$17,ROUND(2*(SQRT((Z68*1000000000)/(PI()*X68*1000000))),1))))</f>
        <v/>
      </c>
      <c r="AQ68" s="132"/>
      <c r="AR68" s="151" t="str">
        <f t="shared" si="0"/>
        <v/>
      </c>
      <c r="AS68" s="132"/>
    </row>
    <row r="69" spans="2:45" x14ac:dyDescent="0.4">
      <c r="B69" s="140" t="s">
        <v>1790</v>
      </c>
      <c r="C69" s="29"/>
      <c r="D69" s="131"/>
      <c r="E69" s="136"/>
      <c r="F69" s="131"/>
      <c r="G69" s="136"/>
      <c r="H69" s="131"/>
      <c r="I69" s="134"/>
      <c r="J69" s="133"/>
      <c r="K69" s="134"/>
      <c r="L69" s="133"/>
      <c r="M69" s="212"/>
      <c r="N69" s="131"/>
      <c r="O69" s="132"/>
      <c r="P69" s="131"/>
      <c r="Q69" s="132"/>
      <c r="R69" s="142"/>
      <c r="S69" s="132"/>
      <c r="T69" s="133"/>
      <c r="U69" s="132"/>
      <c r="V69" s="143"/>
      <c r="W69" s="132"/>
      <c r="X69" s="143"/>
      <c r="Y69" s="132"/>
      <c r="Z69" s="142"/>
      <c r="AA69" s="132"/>
      <c r="AB69" s="214"/>
      <c r="AC69" s="132"/>
      <c r="AD69" s="131"/>
      <c r="AE69" s="134"/>
      <c r="AF69" s="131"/>
      <c r="AG69" s="132"/>
      <c r="AH69" s="138"/>
      <c r="AI69" s="132"/>
      <c r="AJ69" s="138"/>
      <c r="AK69" s="132"/>
      <c r="AL69" s="138"/>
      <c r="AM69" s="132"/>
      <c r="AN69" s="151" t="str">
        <f>IF(AND(R69&lt;=0.1,R69&gt;0),Liste!$A$7,IF(AND(R69&gt;0.1,R69&lt;=1),Liste!$A$6,IF(AND(R69&gt;1,R69&lt;=5),Liste!$A$5,IF(AND(R69&gt;5,R69&lt;=16),Liste!$A$4,IF(AND(R69&gt;16,R69&lt;=70),Liste!$A$3,IF(R69&gt;70,Liste!$A$2,IF(R69="","","")))))))</f>
        <v/>
      </c>
      <c r="AO69" s="132"/>
      <c r="AP69" s="151" t="str">
        <f>IF(AND(X69=0,Z69=0),"",IF(AND(X69=0,Z69&gt;0),Liste!$L$16,IF(AND(X69&gt;0,Z69=0),Liste!$L$17,ROUND(2*(SQRT((Z69*1000000000)/(PI()*X69*1000000))),1))))</f>
        <v/>
      </c>
      <c r="AQ69" s="132"/>
      <c r="AR69" s="151" t="str">
        <f t="shared" si="0"/>
        <v/>
      </c>
      <c r="AS69" s="132"/>
    </row>
    <row r="70" spans="2:45" x14ac:dyDescent="0.4">
      <c r="B70" s="140" t="s">
        <v>1791</v>
      </c>
      <c r="C70" s="29"/>
      <c r="D70" s="131"/>
      <c r="E70" s="136"/>
      <c r="F70" s="131"/>
      <c r="G70" s="136"/>
      <c r="H70" s="131"/>
      <c r="I70" s="134"/>
      <c r="J70" s="133"/>
      <c r="K70" s="134"/>
      <c r="L70" s="133"/>
      <c r="M70" s="212"/>
      <c r="N70" s="131"/>
      <c r="O70" s="132"/>
      <c r="P70" s="131"/>
      <c r="Q70" s="132"/>
      <c r="R70" s="142"/>
      <c r="S70" s="132"/>
      <c r="T70" s="133"/>
      <c r="U70" s="132"/>
      <c r="V70" s="143"/>
      <c r="W70" s="132"/>
      <c r="X70" s="143"/>
      <c r="Y70" s="132"/>
      <c r="Z70" s="142"/>
      <c r="AA70" s="132"/>
      <c r="AB70" s="214"/>
      <c r="AC70" s="132"/>
      <c r="AD70" s="131"/>
      <c r="AE70" s="134"/>
      <c r="AF70" s="131"/>
      <c r="AG70" s="132"/>
      <c r="AH70" s="138"/>
      <c r="AI70" s="132"/>
      <c r="AJ70" s="138"/>
      <c r="AK70" s="132"/>
      <c r="AL70" s="138"/>
      <c r="AM70" s="132"/>
      <c r="AN70" s="151" t="str">
        <f>IF(AND(R70&lt;=0.1,R70&gt;0),Liste!$A$7,IF(AND(R70&gt;0.1,R70&lt;=1),Liste!$A$6,IF(AND(R70&gt;1,R70&lt;=5),Liste!$A$5,IF(AND(R70&gt;5,R70&lt;=16),Liste!$A$4,IF(AND(R70&gt;16,R70&lt;=70),Liste!$A$3,IF(R70&gt;70,Liste!$A$2,IF(R70="","","")))))))</f>
        <v/>
      </c>
      <c r="AO70" s="132"/>
      <c r="AP70" s="151" t="str">
        <f>IF(AND(X70=0,Z70=0),"",IF(AND(X70=0,Z70&gt;0),Liste!$L$16,IF(AND(X70&gt;0,Z70=0),Liste!$L$17,ROUND(2*(SQRT((Z70*1000000000)/(PI()*X70*1000000))),1))))</f>
        <v/>
      </c>
      <c r="AQ70" s="132"/>
      <c r="AR70" s="151" t="str">
        <f t="shared" si="0"/>
        <v/>
      </c>
      <c r="AS70" s="132"/>
    </row>
    <row r="71" spans="2:45" x14ac:dyDescent="0.4">
      <c r="B71" s="140" t="s">
        <v>1792</v>
      </c>
      <c r="C71" s="29"/>
      <c r="D71" s="131"/>
      <c r="E71" s="136"/>
      <c r="F71" s="131"/>
      <c r="G71" s="136"/>
      <c r="H71" s="131"/>
      <c r="I71" s="134"/>
      <c r="J71" s="133"/>
      <c r="K71" s="134"/>
      <c r="L71" s="133"/>
      <c r="M71" s="212"/>
      <c r="N71" s="131"/>
      <c r="O71" s="132"/>
      <c r="P71" s="131"/>
      <c r="Q71" s="132"/>
      <c r="R71" s="142"/>
      <c r="S71" s="132"/>
      <c r="T71" s="133"/>
      <c r="U71" s="132"/>
      <c r="V71" s="143"/>
      <c r="W71" s="132"/>
      <c r="X71" s="143"/>
      <c r="Y71" s="132"/>
      <c r="Z71" s="142"/>
      <c r="AA71" s="132"/>
      <c r="AB71" s="214"/>
      <c r="AC71" s="132"/>
      <c r="AD71" s="131"/>
      <c r="AE71" s="134"/>
      <c r="AF71" s="131"/>
      <c r="AG71" s="132"/>
      <c r="AH71" s="138"/>
      <c r="AI71" s="132"/>
      <c r="AJ71" s="138"/>
      <c r="AK71" s="132"/>
      <c r="AL71" s="138"/>
      <c r="AM71" s="132"/>
      <c r="AN71" s="151" t="str">
        <f>IF(AND(R71&lt;=0.1,R71&gt;0),Liste!$A$7,IF(AND(R71&gt;0.1,R71&lt;=1),Liste!$A$6,IF(AND(R71&gt;1,R71&lt;=5),Liste!$A$5,IF(AND(R71&gt;5,R71&lt;=16),Liste!$A$4,IF(AND(R71&gt;16,R71&lt;=70),Liste!$A$3,IF(R71&gt;70,Liste!$A$2,IF(R71="","","")))))))</f>
        <v/>
      </c>
      <c r="AO71" s="132"/>
      <c r="AP71" s="151" t="str">
        <f>IF(AND(X71=0,Z71=0),"",IF(AND(X71=0,Z71&gt;0),Liste!$L$16,IF(AND(X71&gt;0,Z71=0),Liste!$L$17,ROUND(2*(SQRT((Z71*1000000000)/(PI()*X71*1000000))),1))))</f>
        <v/>
      </c>
      <c r="AQ71" s="132"/>
      <c r="AR71" s="151" t="str">
        <f t="shared" si="0"/>
        <v/>
      </c>
      <c r="AS71" s="132"/>
    </row>
    <row r="72" spans="2:45" x14ac:dyDescent="0.4">
      <c r="B72" s="140" t="s">
        <v>1793</v>
      </c>
      <c r="C72" s="29"/>
      <c r="D72" s="131"/>
      <c r="E72" s="136"/>
      <c r="F72" s="131"/>
      <c r="G72" s="136"/>
      <c r="H72" s="131"/>
      <c r="I72" s="134"/>
      <c r="J72" s="133"/>
      <c r="K72" s="134"/>
      <c r="L72" s="133"/>
      <c r="M72" s="212"/>
      <c r="N72" s="131"/>
      <c r="O72" s="132"/>
      <c r="P72" s="131"/>
      <c r="Q72" s="132"/>
      <c r="R72" s="142"/>
      <c r="S72" s="132"/>
      <c r="T72" s="133"/>
      <c r="U72" s="132"/>
      <c r="V72" s="143"/>
      <c r="W72" s="132"/>
      <c r="X72" s="143"/>
      <c r="Y72" s="132"/>
      <c r="Z72" s="142"/>
      <c r="AA72" s="132"/>
      <c r="AB72" s="214"/>
      <c r="AC72" s="132"/>
      <c r="AD72" s="131"/>
      <c r="AE72" s="134"/>
      <c r="AF72" s="131"/>
      <c r="AG72" s="132"/>
      <c r="AH72" s="138"/>
      <c r="AI72" s="132"/>
      <c r="AJ72" s="138"/>
      <c r="AK72" s="132"/>
      <c r="AL72" s="138"/>
      <c r="AM72" s="132"/>
      <c r="AN72" s="151" t="str">
        <f>IF(AND(R72&lt;=0.1,R72&gt;0),Liste!$A$7,IF(AND(R72&gt;0.1,R72&lt;=1),Liste!$A$6,IF(AND(R72&gt;1,R72&lt;=5),Liste!$A$5,IF(AND(R72&gt;5,R72&lt;=16),Liste!$A$4,IF(AND(R72&gt;16,R72&lt;=70),Liste!$A$3,IF(R72&gt;70,Liste!$A$2,IF(R72="","","")))))))</f>
        <v/>
      </c>
      <c r="AO72" s="132"/>
      <c r="AP72" s="151" t="str">
        <f>IF(AND(X72=0,Z72=0),"",IF(AND(X72=0,Z72&gt;0),Liste!$L$16,IF(AND(X72&gt;0,Z72=0),Liste!$L$17,ROUND(2*(SQRT((Z72*1000000000)/(PI()*X72*1000000))),1))))</f>
        <v/>
      </c>
      <c r="AQ72" s="132"/>
      <c r="AR72" s="151" t="str">
        <f t="shared" ref="AR72:AR135" si="1">IF(Z72*$AB72=0,"",Z72*$AB72)</f>
        <v/>
      </c>
      <c r="AS72" s="132"/>
    </row>
    <row r="73" spans="2:45" x14ac:dyDescent="0.4">
      <c r="B73" s="140" t="s">
        <v>1794</v>
      </c>
      <c r="C73" s="29"/>
      <c r="D73" s="131"/>
      <c r="E73" s="136"/>
      <c r="F73" s="131"/>
      <c r="G73" s="136"/>
      <c r="H73" s="131"/>
      <c r="I73" s="134"/>
      <c r="J73" s="133"/>
      <c r="K73" s="134"/>
      <c r="L73" s="133"/>
      <c r="M73" s="212"/>
      <c r="N73" s="131"/>
      <c r="O73" s="132"/>
      <c r="P73" s="131"/>
      <c r="Q73" s="132"/>
      <c r="R73" s="142"/>
      <c r="S73" s="132"/>
      <c r="T73" s="133"/>
      <c r="U73" s="132"/>
      <c r="V73" s="143"/>
      <c r="W73" s="132"/>
      <c r="X73" s="143"/>
      <c r="Y73" s="132"/>
      <c r="Z73" s="142"/>
      <c r="AA73" s="132"/>
      <c r="AB73" s="214"/>
      <c r="AC73" s="132"/>
      <c r="AD73" s="131"/>
      <c r="AE73" s="134"/>
      <c r="AF73" s="131"/>
      <c r="AG73" s="132"/>
      <c r="AH73" s="138"/>
      <c r="AI73" s="132"/>
      <c r="AJ73" s="138"/>
      <c r="AK73" s="132"/>
      <c r="AL73" s="138"/>
      <c r="AM73" s="132"/>
      <c r="AN73" s="151" t="str">
        <f>IF(AND(R73&lt;=0.1,R73&gt;0),Liste!$A$7,IF(AND(R73&gt;0.1,R73&lt;=1),Liste!$A$6,IF(AND(R73&gt;1,R73&lt;=5),Liste!$A$5,IF(AND(R73&gt;5,R73&lt;=16),Liste!$A$4,IF(AND(R73&gt;16,R73&lt;=70),Liste!$A$3,IF(R73&gt;70,Liste!$A$2,IF(R73="","","")))))))</f>
        <v/>
      </c>
      <c r="AO73" s="132"/>
      <c r="AP73" s="151" t="str">
        <f>IF(AND(X73=0,Z73=0),"",IF(AND(X73=0,Z73&gt;0),Liste!$L$16,IF(AND(X73&gt;0,Z73=0),Liste!$L$17,ROUND(2*(SQRT((Z73*1000000000)/(PI()*X73*1000000))),1))))</f>
        <v/>
      </c>
      <c r="AQ73" s="132"/>
      <c r="AR73" s="151" t="str">
        <f t="shared" si="1"/>
        <v/>
      </c>
      <c r="AS73" s="132"/>
    </row>
    <row r="74" spans="2:45" x14ac:dyDescent="0.4">
      <c r="B74" s="140" t="s">
        <v>1795</v>
      </c>
      <c r="C74" s="29"/>
      <c r="D74" s="131"/>
      <c r="E74" s="136"/>
      <c r="F74" s="131"/>
      <c r="G74" s="136"/>
      <c r="H74" s="131"/>
      <c r="I74" s="134"/>
      <c r="J74" s="133"/>
      <c r="K74" s="134"/>
      <c r="L74" s="133"/>
      <c r="M74" s="212"/>
      <c r="N74" s="131"/>
      <c r="O74" s="132"/>
      <c r="P74" s="131"/>
      <c r="Q74" s="132"/>
      <c r="R74" s="142"/>
      <c r="S74" s="132"/>
      <c r="T74" s="133"/>
      <c r="U74" s="132"/>
      <c r="V74" s="143"/>
      <c r="W74" s="132"/>
      <c r="X74" s="143"/>
      <c r="Y74" s="132"/>
      <c r="Z74" s="142"/>
      <c r="AA74" s="132"/>
      <c r="AB74" s="214"/>
      <c r="AC74" s="132"/>
      <c r="AD74" s="131"/>
      <c r="AE74" s="134"/>
      <c r="AF74" s="131"/>
      <c r="AG74" s="132"/>
      <c r="AH74" s="138"/>
      <c r="AI74" s="132"/>
      <c r="AJ74" s="138"/>
      <c r="AK74" s="132"/>
      <c r="AL74" s="138"/>
      <c r="AM74" s="132"/>
      <c r="AN74" s="151" t="str">
        <f>IF(AND(R74&lt;=0.1,R74&gt;0),Liste!$A$7,IF(AND(R74&gt;0.1,R74&lt;=1),Liste!$A$6,IF(AND(R74&gt;1,R74&lt;=5),Liste!$A$5,IF(AND(R74&gt;5,R74&lt;=16),Liste!$A$4,IF(AND(R74&gt;16,R74&lt;=70),Liste!$A$3,IF(R74&gt;70,Liste!$A$2,IF(R74="","","")))))))</f>
        <v/>
      </c>
      <c r="AO74" s="132"/>
      <c r="AP74" s="151" t="str">
        <f>IF(AND(X74=0,Z74=0),"",IF(AND(X74=0,Z74&gt;0),Liste!$L$16,IF(AND(X74&gt;0,Z74=0),Liste!$L$17,ROUND(2*(SQRT((Z74*1000000000)/(PI()*X74*1000000))),1))))</f>
        <v/>
      </c>
      <c r="AQ74" s="132"/>
      <c r="AR74" s="151" t="str">
        <f t="shared" si="1"/>
        <v/>
      </c>
      <c r="AS74" s="132"/>
    </row>
    <row r="75" spans="2:45" x14ac:dyDescent="0.4">
      <c r="B75" s="140" t="s">
        <v>1796</v>
      </c>
      <c r="C75" s="29"/>
      <c r="D75" s="131"/>
      <c r="E75" s="136"/>
      <c r="F75" s="131"/>
      <c r="G75" s="136"/>
      <c r="H75" s="131"/>
      <c r="I75" s="134"/>
      <c r="J75" s="133"/>
      <c r="K75" s="134"/>
      <c r="L75" s="133"/>
      <c r="M75" s="212"/>
      <c r="N75" s="131"/>
      <c r="O75" s="132"/>
      <c r="P75" s="131"/>
      <c r="Q75" s="132"/>
      <c r="R75" s="142"/>
      <c r="S75" s="132"/>
      <c r="T75" s="133"/>
      <c r="U75" s="132"/>
      <c r="V75" s="143"/>
      <c r="W75" s="132"/>
      <c r="X75" s="143"/>
      <c r="Y75" s="132"/>
      <c r="Z75" s="142"/>
      <c r="AA75" s="132"/>
      <c r="AB75" s="214"/>
      <c r="AC75" s="132"/>
      <c r="AD75" s="131"/>
      <c r="AE75" s="134"/>
      <c r="AF75" s="131"/>
      <c r="AG75" s="132"/>
      <c r="AH75" s="138"/>
      <c r="AI75" s="132"/>
      <c r="AJ75" s="138"/>
      <c r="AK75" s="132"/>
      <c r="AL75" s="138"/>
      <c r="AM75" s="132"/>
      <c r="AN75" s="151" t="str">
        <f>IF(AND(R75&lt;=0.1,R75&gt;0),Liste!$A$7,IF(AND(R75&gt;0.1,R75&lt;=1),Liste!$A$6,IF(AND(R75&gt;1,R75&lt;=5),Liste!$A$5,IF(AND(R75&gt;5,R75&lt;=16),Liste!$A$4,IF(AND(R75&gt;16,R75&lt;=70),Liste!$A$3,IF(R75&gt;70,Liste!$A$2,IF(R75="","","")))))))</f>
        <v/>
      </c>
      <c r="AO75" s="132"/>
      <c r="AP75" s="151" t="str">
        <f>IF(AND(X75=0,Z75=0),"",IF(AND(X75=0,Z75&gt;0),Liste!$L$16,IF(AND(X75&gt;0,Z75=0),Liste!$L$17,ROUND(2*(SQRT((Z75*1000000000)/(PI()*X75*1000000))),1))))</f>
        <v/>
      </c>
      <c r="AQ75" s="132"/>
      <c r="AR75" s="151" t="str">
        <f t="shared" si="1"/>
        <v/>
      </c>
      <c r="AS75" s="132"/>
    </row>
    <row r="76" spans="2:45" x14ac:dyDescent="0.4">
      <c r="B76" s="140" t="s">
        <v>1797</v>
      </c>
      <c r="C76" s="29"/>
      <c r="D76" s="131"/>
      <c r="E76" s="136"/>
      <c r="F76" s="131"/>
      <c r="G76" s="136"/>
      <c r="H76" s="131"/>
      <c r="I76" s="134"/>
      <c r="J76" s="133"/>
      <c r="K76" s="134"/>
      <c r="L76" s="133"/>
      <c r="M76" s="212"/>
      <c r="N76" s="131"/>
      <c r="O76" s="132"/>
      <c r="P76" s="131"/>
      <c r="Q76" s="132"/>
      <c r="R76" s="142"/>
      <c r="S76" s="132"/>
      <c r="T76" s="133"/>
      <c r="U76" s="132"/>
      <c r="V76" s="143"/>
      <c r="W76" s="132"/>
      <c r="X76" s="143"/>
      <c r="Y76" s="132"/>
      <c r="Z76" s="142"/>
      <c r="AA76" s="132"/>
      <c r="AB76" s="214"/>
      <c r="AC76" s="132"/>
      <c r="AD76" s="131"/>
      <c r="AE76" s="134"/>
      <c r="AF76" s="131"/>
      <c r="AG76" s="132"/>
      <c r="AH76" s="138"/>
      <c r="AI76" s="132"/>
      <c r="AJ76" s="138"/>
      <c r="AK76" s="132"/>
      <c r="AL76" s="138"/>
      <c r="AM76" s="132"/>
      <c r="AN76" s="151" t="str">
        <f>IF(AND(R76&lt;=0.1,R76&gt;0),Liste!$A$7,IF(AND(R76&gt;0.1,R76&lt;=1),Liste!$A$6,IF(AND(R76&gt;1,R76&lt;=5),Liste!$A$5,IF(AND(R76&gt;5,R76&lt;=16),Liste!$A$4,IF(AND(R76&gt;16,R76&lt;=70),Liste!$A$3,IF(R76&gt;70,Liste!$A$2,IF(R76="","","")))))))</f>
        <v/>
      </c>
      <c r="AO76" s="132"/>
      <c r="AP76" s="151" t="str">
        <f>IF(AND(X76=0,Z76=0),"",IF(AND(X76=0,Z76&gt;0),Liste!$L$16,IF(AND(X76&gt;0,Z76=0),Liste!$L$17,ROUND(2*(SQRT((Z76*1000000000)/(PI()*X76*1000000))),1))))</f>
        <v/>
      </c>
      <c r="AQ76" s="132"/>
      <c r="AR76" s="151" t="str">
        <f t="shared" si="1"/>
        <v/>
      </c>
      <c r="AS76" s="132"/>
    </row>
    <row r="77" spans="2:45" x14ac:dyDescent="0.4">
      <c r="B77" s="140" t="s">
        <v>1798</v>
      </c>
      <c r="C77" s="29"/>
      <c r="D77" s="131"/>
      <c r="E77" s="136"/>
      <c r="F77" s="131"/>
      <c r="G77" s="136"/>
      <c r="H77" s="131"/>
      <c r="I77" s="134"/>
      <c r="J77" s="133"/>
      <c r="K77" s="134"/>
      <c r="L77" s="133"/>
      <c r="M77" s="212"/>
      <c r="N77" s="131"/>
      <c r="O77" s="132"/>
      <c r="P77" s="131"/>
      <c r="Q77" s="132"/>
      <c r="R77" s="142"/>
      <c r="S77" s="132"/>
      <c r="T77" s="133"/>
      <c r="U77" s="132"/>
      <c r="V77" s="143"/>
      <c r="W77" s="132"/>
      <c r="X77" s="143"/>
      <c r="Y77" s="132"/>
      <c r="Z77" s="142"/>
      <c r="AA77" s="132"/>
      <c r="AB77" s="214"/>
      <c r="AC77" s="132"/>
      <c r="AD77" s="131"/>
      <c r="AE77" s="134"/>
      <c r="AF77" s="131"/>
      <c r="AG77" s="132"/>
      <c r="AH77" s="138"/>
      <c r="AI77" s="132"/>
      <c r="AJ77" s="138"/>
      <c r="AK77" s="132"/>
      <c r="AL77" s="138"/>
      <c r="AM77" s="132"/>
      <c r="AN77" s="151" t="str">
        <f>IF(AND(R77&lt;=0.1,R77&gt;0),Liste!$A$7,IF(AND(R77&gt;0.1,R77&lt;=1),Liste!$A$6,IF(AND(R77&gt;1,R77&lt;=5),Liste!$A$5,IF(AND(R77&gt;5,R77&lt;=16),Liste!$A$4,IF(AND(R77&gt;16,R77&lt;=70),Liste!$A$3,IF(R77&gt;70,Liste!$A$2,IF(R77="","","")))))))</f>
        <v/>
      </c>
      <c r="AO77" s="132"/>
      <c r="AP77" s="151" t="str">
        <f>IF(AND(X77=0,Z77=0),"",IF(AND(X77=0,Z77&gt;0),Liste!$L$16,IF(AND(X77&gt;0,Z77=0),Liste!$L$17,ROUND(2*(SQRT((Z77*1000000000)/(PI()*X77*1000000))),1))))</f>
        <v/>
      </c>
      <c r="AQ77" s="132"/>
      <c r="AR77" s="151" t="str">
        <f t="shared" si="1"/>
        <v/>
      </c>
      <c r="AS77" s="132"/>
    </row>
    <row r="78" spans="2:45" x14ac:dyDescent="0.4">
      <c r="B78" s="140" t="s">
        <v>1799</v>
      </c>
      <c r="C78" s="29"/>
      <c r="D78" s="131"/>
      <c r="E78" s="136"/>
      <c r="F78" s="131"/>
      <c r="G78" s="136"/>
      <c r="H78" s="131"/>
      <c r="I78" s="134"/>
      <c r="J78" s="133"/>
      <c r="K78" s="134"/>
      <c r="L78" s="133"/>
      <c r="M78" s="212"/>
      <c r="N78" s="131"/>
      <c r="O78" s="132"/>
      <c r="P78" s="131"/>
      <c r="Q78" s="132"/>
      <c r="R78" s="142"/>
      <c r="S78" s="132"/>
      <c r="T78" s="133"/>
      <c r="U78" s="132"/>
      <c r="V78" s="143"/>
      <c r="W78" s="132"/>
      <c r="X78" s="143"/>
      <c r="Y78" s="132"/>
      <c r="Z78" s="142"/>
      <c r="AA78" s="132"/>
      <c r="AB78" s="214"/>
      <c r="AC78" s="132"/>
      <c r="AD78" s="131"/>
      <c r="AE78" s="134"/>
      <c r="AF78" s="131"/>
      <c r="AG78" s="132"/>
      <c r="AH78" s="138"/>
      <c r="AI78" s="132"/>
      <c r="AJ78" s="138"/>
      <c r="AK78" s="132"/>
      <c r="AL78" s="138"/>
      <c r="AM78" s="132"/>
      <c r="AN78" s="151" t="str">
        <f>IF(AND(R78&lt;=0.1,R78&gt;0),Liste!$A$7,IF(AND(R78&gt;0.1,R78&lt;=1),Liste!$A$6,IF(AND(R78&gt;1,R78&lt;=5),Liste!$A$5,IF(AND(R78&gt;5,R78&lt;=16),Liste!$A$4,IF(AND(R78&gt;16,R78&lt;=70),Liste!$A$3,IF(R78&gt;70,Liste!$A$2,IF(R78="","","")))))))</f>
        <v/>
      </c>
      <c r="AO78" s="132"/>
      <c r="AP78" s="151" t="str">
        <f>IF(AND(X78=0,Z78=0),"",IF(AND(X78=0,Z78&gt;0),Liste!$L$16,IF(AND(X78&gt;0,Z78=0),Liste!$L$17,ROUND(2*(SQRT((Z78*1000000000)/(PI()*X78*1000000))),1))))</f>
        <v/>
      </c>
      <c r="AQ78" s="132"/>
      <c r="AR78" s="151" t="str">
        <f t="shared" si="1"/>
        <v/>
      </c>
      <c r="AS78" s="132"/>
    </row>
    <row r="79" spans="2:45" x14ac:dyDescent="0.4">
      <c r="B79" s="140" t="s">
        <v>1800</v>
      </c>
      <c r="C79" s="29"/>
      <c r="D79" s="131"/>
      <c r="E79" s="136"/>
      <c r="F79" s="131"/>
      <c r="G79" s="136"/>
      <c r="H79" s="131"/>
      <c r="I79" s="134"/>
      <c r="J79" s="133"/>
      <c r="K79" s="134"/>
      <c r="L79" s="133"/>
      <c r="M79" s="212"/>
      <c r="N79" s="131"/>
      <c r="O79" s="132"/>
      <c r="P79" s="131"/>
      <c r="Q79" s="132"/>
      <c r="R79" s="142"/>
      <c r="S79" s="132"/>
      <c r="T79" s="133"/>
      <c r="U79" s="132"/>
      <c r="V79" s="143"/>
      <c r="W79" s="132"/>
      <c r="X79" s="143"/>
      <c r="Y79" s="132"/>
      <c r="Z79" s="142"/>
      <c r="AA79" s="132"/>
      <c r="AB79" s="214"/>
      <c r="AC79" s="132"/>
      <c r="AD79" s="131"/>
      <c r="AE79" s="134"/>
      <c r="AF79" s="131"/>
      <c r="AG79" s="132"/>
      <c r="AH79" s="138"/>
      <c r="AI79" s="132"/>
      <c r="AJ79" s="138"/>
      <c r="AK79" s="132"/>
      <c r="AL79" s="138"/>
      <c r="AM79" s="132"/>
      <c r="AN79" s="151" t="str">
        <f>IF(AND(R79&lt;=0.1,R79&gt;0),Liste!$A$7,IF(AND(R79&gt;0.1,R79&lt;=1),Liste!$A$6,IF(AND(R79&gt;1,R79&lt;=5),Liste!$A$5,IF(AND(R79&gt;5,R79&lt;=16),Liste!$A$4,IF(AND(R79&gt;16,R79&lt;=70),Liste!$A$3,IF(R79&gt;70,Liste!$A$2,IF(R79="","","")))))))</f>
        <v/>
      </c>
      <c r="AO79" s="132"/>
      <c r="AP79" s="151" t="str">
        <f>IF(AND(X79=0,Z79=0),"",IF(AND(X79=0,Z79&gt;0),Liste!$L$16,IF(AND(X79&gt;0,Z79=0),Liste!$L$17,ROUND(2*(SQRT((Z79*1000000000)/(PI()*X79*1000000))),1))))</f>
        <v/>
      </c>
      <c r="AQ79" s="132"/>
      <c r="AR79" s="151" t="str">
        <f t="shared" si="1"/>
        <v/>
      </c>
      <c r="AS79" s="132"/>
    </row>
    <row r="80" spans="2:45" x14ac:dyDescent="0.4">
      <c r="B80" s="140" t="s">
        <v>1801</v>
      </c>
      <c r="C80" s="29"/>
      <c r="D80" s="131"/>
      <c r="E80" s="136"/>
      <c r="F80" s="131"/>
      <c r="G80" s="136"/>
      <c r="H80" s="131"/>
      <c r="I80" s="134"/>
      <c r="J80" s="133"/>
      <c r="K80" s="134"/>
      <c r="L80" s="133"/>
      <c r="M80" s="212"/>
      <c r="N80" s="131"/>
      <c r="O80" s="132"/>
      <c r="P80" s="131"/>
      <c r="Q80" s="132"/>
      <c r="R80" s="142"/>
      <c r="S80" s="132"/>
      <c r="T80" s="133"/>
      <c r="U80" s="132"/>
      <c r="V80" s="143"/>
      <c r="W80" s="132"/>
      <c r="X80" s="143"/>
      <c r="Y80" s="132"/>
      <c r="Z80" s="142"/>
      <c r="AA80" s="132"/>
      <c r="AB80" s="214"/>
      <c r="AC80" s="132"/>
      <c r="AD80" s="131"/>
      <c r="AE80" s="134"/>
      <c r="AF80" s="131"/>
      <c r="AG80" s="132"/>
      <c r="AH80" s="138"/>
      <c r="AI80" s="132"/>
      <c r="AJ80" s="138"/>
      <c r="AK80" s="132"/>
      <c r="AL80" s="138"/>
      <c r="AM80" s="132"/>
      <c r="AN80" s="151" t="str">
        <f>IF(AND(R80&lt;=0.1,R80&gt;0),Liste!$A$7,IF(AND(R80&gt;0.1,R80&lt;=1),Liste!$A$6,IF(AND(R80&gt;1,R80&lt;=5),Liste!$A$5,IF(AND(R80&gt;5,R80&lt;=16),Liste!$A$4,IF(AND(R80&gt;16,R80&lt;=70),Liste!$A$3,IF(R80&gt;70,Liste!$A$2,IF(R80="","","")))))))</f>
        <v/>
      </c>
      <c r="AO80" s="132"/>
      <c r="AP80" s="151" t="str">
        <f>IF(AND(X80=0,Z80=0),"",IF(AND(X80=0,Z80&gt;0),Liste!$L$16,IF(AND(X80&gt;0,Z80=0),Liste!$L$17,ROUND(2*(SQRT((Z80*1000000000)/(PI()*X80*1000000))),1))))</f>
        <v/>
      </c>
      <c r="AQ80" s="132"/>
      <c r="AR80" s="151" t="str">
        <f t="shared" si="1"/>
        <v/>
      </c>
      <c r="AS80" s="132"/>
    </row>
    <row r="81" spans="2:45" x14ac:dyDescent="0.4">
      <c r="B81" s="140" t="s">
        <v>1802</v>
      </c>
      <c r="C81" s="29"/>
      <c r="D81" s="131"/>
      <c r="E81" s="136"/>
      <c r="F81" s="131"/>
      <c r="G81" s="136"/>
      <c r="H81" s="131"/>
      <c r="I81" s="134"/>
      <c r="J81" s="133"/>
      <c r="K81" s="134"/>
      <c r="L81" s="133"/>
      <c r="M81" s="212"/>
      <c r="N81" s="131"/>
      <c r="O81" s="132"/>
      <c r="P81" s="131"/>
      <c r="Q81" s="132"/>
      <c r="R81" s="142"/>
      <c r="S81" s="132"/>
      <c r="T81" s="133"/>
      <c r="U81" s="132"/>
      <c r="V81" s="143"/>
      <c r="W81" s="132"/>
      <c r="X81" s="143"/>
      <c r="Y81" s="132"/>
      <c r="Z81" s="142"/>
      <c r="AA81" s="132"/>
      <c r="AB81" s="214"/>
      <c r="AC81" s="132"/>
      <c r="AD81" s="131"/>
      <c r="AE81" s="134"/>
      <c r="AF81" s="131"/>
      <c r="AG81" s="132"/>
      <c r="AH81" s="138"/>
      <c r="AI81" s="132"/>
      <c r="AJ81" s="138"/>
      <c r="AK81" s="132"/>
      <c r="AL81" s="138"/>
      <c r="AM81" s="132"/>
      <c r="AN81" s="151" t="str">
        <f>IF(AND(R81&lt;=0.1,R81&gt;0),Liste!$A$7,IF(AND(R81&gt;0.1,R81&lt;=1),Liste!$A$6,IF(AND(R81&gt;1,R81&lt;=5),Liste!$A$5,IF(AND(R81&gt;5,R81&lt;=16),Liste!$A$4,IF(AND(R81&gt;16,R81&lt;=70),Liste!$A$3,IF(R81&gt;70,Liste!$A$2,IF(R81="","","")))))))</f>
        <v/>
      </c>
      <c r="AO81" s="132"/>
      <c r="AP81" s="151" t="str">
        <f>IF(AND(X81=0,Z81=0),"",IF(AND(X81=0,Z81&gt;0),Liste!$L$16,IF(AND(X81&gt;0,Z81=0),Liste!$L$17,ROUND(2*(SQRT((Z81*1000000000)/(PI()*X81*1000000))),1))))</f>
        <v/>
      </c>
      <c r="AQ81" s="132"/>
      <c r="AR81" s="151" t="str">
        <f t="shared" si="1"/>
        <v/>
      </c>
      <c r="AS81" s="132"/>
    </row>
    <row r="82" spans="2:45" x14ac:dyDescent="0.4">
      <c r="B82" s="140" t="s">
        <v>1803</v>
      </c>
      <c r="C82" s="29"/>
      <c r="D82" s="131"/>
      <c r="E82" s="136"/>
      <c r="F82" s="131"/>
      <c r="G82" s="136"/>
      <c r="H82" s="131"/>
      <c r="I82" s="134"/>
      <c r="J82" s="133"/>
      <c r="K82" s="134"/>
      <c r="L82" s="133"/>
      <c r="M82" s="212"/>
      <c r="N82" s="131"/>
      <c r="O82" s="132"/>
      <c r="P82" s="131"/>
      <c r="Q82" s="132"/>
      <c r="R82" s="142"/>
      <c r="S82" s="132"/>
      <c r="T82" s="133"/>
      <c r="U82" s="132"/>
      <c r="V82" s="143"/>
      <c r="W82" s="132"/>
      <c r="X82" s="143"/>
      <c r="Y82" s="132"/>
      <c r="Z82" s="142"/>
      <c r="AA82" s="132"/>
      <c r="AB82" s="214"/>
      <c r="AC82" s="132"/>
      <c r="AD82" s="131"/>
      <c r="AE82" s="134"/>
      <c r="AF82" s="131"/>
      <c r="AG82" s="132"/>
      <c r="AH82" s="138"/>
      <c r="AI82" s="132"/>
      <c r="AJ82" s="138"/>
      <c r="AK82" s="132"/>
      <c r="AL82" s="138"/>
      <c r="AM82" s="132"/>
      <c r="AN82" s="151" t="str">
        <f>IF(AND(R82&lt;=0.1,R82&gt;0),Liste!$A$7,IF(AND(R82&gt;0.1,R82&lt;=1),Liste!$A$6,IF(AND(R82&gt;1,R82&lt;=5),Liste!$A$5,IF(AND(R82&gt;5,R82&lt;=16),Liste!$A$4,IF(AND(R82&gt;16,R82&lt;=70),Liste!$A$3,IF(R82&gt;70,Liste!$A$2,IF(R82="","","")))))))</f>
        <v/>
      </c>
      <c r="AO82" s="132"/>
      <c r="AP82" s="151" t="str">
        <f>IF(AND(X82=0,Z82=0),"",IF(AND(X82=0,Z82&gt;0),Liste!$L$16,IF(AND(X82&gt;0,Z82=0),Liste!$L$17,ROUND(2*(SQRT((Z82*1000000000)/(PI()*X82*1000000))),1))))</f>
        <v/>
      </c>
      <c r="AQ82" s="132"/>
      <c r="AR82" s="151" t="str">
        <f t="shared" si="1"/>
        <v/>
      </c>
      <c r="AS82" s="132"/>
    </row>
    <row r="83" spans="2:45" x14ac:dyDescent="0.4">
      <c r="B83" s="140" t="s">
        <v>1804</v>
      </c>
      <c r="C83" s="29"/>
      <c r="D83" s="131"/>
      <c r="E83" s="136"/>
      <c r="F83" s="131"/>
      <c r="G83" s="136"/>
      <c r="H83" s="131"/>
      <c r="I83" s="134"/>
      <c r="J83" s="133"/>
      <c r="K83" s="134"/>
      <c r="L83" s="133"/>
      <c r="M83" s="212"/>
      <c r="N83" s="131"/>
      <c r="O83" s="132"/>
      <c r="P83" s="131"/>
      <c r="Q83" s="132"/>
      <c r="R83" s="142"/>
      <c r="S83" s="132"/>
      <c r="T83" s="133"/>
      <c r="U83" s="132"/>
      <c r="V83" s="143"/>
      <c r="W83" s="132"/>
      <c r="X83" s="143"/>
      <c r="Y83" s="132"/>
      <c r="Z83" s="142"/>
      <c r="AA83" s="132"/>
      <c r="AB83" s="214"/>
      <c r="AC83" s="132"/>
      <c r="AD83" s="131"/>
      <c r="AE83" s="134"/>
      <c r="AF83" s="131"/>
      <c r="AG83" s="132"/>
      <c r="AH83" s="138"/>
      <c r="AI83" s="132"/>
      <c r="AJ83" s="138"/>
      <c r="AK83" s="132"/>
      <c r="AL83" s="138"/>
      <c r="AM83" s="132"/>
      <c r="AN83" s="151" t="str">
        <f>IF(AND(R83&lt;=0.1,R83&gt;0),Liste!$A$7,IF(AND(R83&gt;0.1,R83&lt;=1),Liste!$A$6,IF(AND(R83&gt;1,R83&lt;=5),Liste!$A$5,IF(AND(R83&gt;5,R83&lt;=16),Liste!$A$4,IF(AND(R83&gt;16,R83&lt;=70),Liste!$A$3,IF(R83&gt;70,Liste!$A$2,IF(R83="","","")))))))</f>
        <v/>
      </c>
      <c r="AO83" s="132"/>
      <c r="AP83" s="151" t="str">
        <f>IF(AND(X83=0,Z83=0),"",IF(AND(X83=0,Z83&gt;0),Liste!$L$16,IF(AND(X83&gt;0,Z83=0),Liste!$L$17,ROUND(2*(SQRT((Z83*1000000000)/(PI()*X83*1000000))),1))))</f>
        <v/>
      </c>
      <c r="AQ83" s="132"/>
      <c r="AR83" s="151" t="str">
        <f t="shared" si="1"/>
        <v/>
      </c>
      <c r="AS83" s="132"/>
    </row>
    <row r="84" spans="2:45" x14ac:dyDescent="0.4">
      <c r="B84" s="140" t="s">
        <v>1805</v>
      </c>
      <c r="C84" s="29"/>
      <c r="D84" s="131"/>
      <c r="E84" s="136"/>
      <c r="F84" s="131"/>
      <c r="G84" s="136"/>
      <c r="H84" s="131"/>
      <c r="I84" s="134"/>
      <c r="J84" s="133"/>
      <c r="K84" s="134"/>
      <c r="L84" s="133"/>
      <c r="M84" s="212"/>
      <c r="N84" s="131"/>
      <c r="O84" s="132"/>
      <c r="P84" s="131"/>
      <c r="Q84" s="132"/>
      <c r="R84" s="142"/>
      <c r="S84" s="132"/>
      <c r="T84" s="133"/>
      <c r="U84" s="132"/>
      <c r="V84" s="143"/>
      <c r="W84" s="132"/>
      <c r="X84" s="143"/>
      <c r="Y84" s="132"/>
      <c r="Z84" s="142"/>
      <c r="AA84" s="132"/>
      <c r="AB84" s="214"/>
      <c r="AC84" s="132"/>
      <c r="AD84" s="131"/>
      <c r="AE84" s="134"/>
      <c r="AF84" s="131"/>
      <c r="AG84" s="132"/>
      <c r="AH84" s="138"/>
      <c r="AI84" s="132"/>
      <c r="AJ84" s="138"/>
      <c r="AK84" s="132"/>
      <c r="AL84" s="138"/>
      <c r="AM84" s="132"/>
      <c r="AN84" s="151" t="str">
        <f>IF(AND(R84&lt;=0.1,R84&gt;0),Liste!$A$7,IF(AND(R84&gt;0.1,R84&lt;=1),Liste!$A$6,IF(AND(R84&gt;1,R84&lt;=5),Liste!$A$5,IF(AND(R84&gt;5,R84&lt;=16),Liste!$A$4,IF(AND(R84&gt;16,R84&lt;=70),Liste!$A$3,IF(R84&gt;70,Liste!$A$2,IF(R84="","","")))))))</f>
        <v/>
      </c>
      <c r="AO84" s="132"/>
      <c r="AP84" s="151" t="str">
        <f>IF(AND(X84=0,Z84=0),"",IF(AND(X84=0,Z84&gt;0),Liste!$L$16,IF(AND(X84&gt;0,Z84=0),Liste!$L$17,ROUND(2*(SQRT((Z84*1000000000)/(PI()*X84*1000000))),1))))</f>
        <v/>
      </c>
      <c r="AQ84" s="132"/>
      <c r="AR84" s="151" t="str">
        <f t="shared" si="1"/>
        <v/>
      </c>
      <c r="AS84" s="132"/>
    </row>
    <row r="85" spans="2:45" x14ac:dyDescent="0.4">
      <c r="B85" s="140" t="s">
        <v>1806</v>
      </c>
      <c r="C85" s="29"/>
      <c r="D85" s="131"/>
      <c r="E85" s="136"/>
      <c r="F85" s="131"/>
      <c r="G85" s="136"/>
      <c r="H85" s="131"/>
      <c r="I85" s="134"/>
      <c r="J85" s="133"/>
      <c r="K85" s="134"/>
      <c r="L85" s="133"/>
      <c r="M85" s="212"/>
      <c r="N85" s="131"/>
      <c r="O85" s="132"/>
      <c r="P85" s="131"/>
      <c r="Q85" s="132"/>
      <c r="R85" s="142"/>
      <c r="S85" s="132"/>
      <c r="T85" s="133"/>
      <c r="U85" s="132"/>
      <c r="V85" s="143"/>
      <c r="W85" s="132"/>
      <c r="X85" s="143"/>
      <c r="Y85" s="132"/>
      <c r="Z85" s="142"/>
      <c r="AA85" s="132"/>
      <c r="AB85" s="214"/>
      <c r="AC85" s="132"/>
      <c r="AD85" s="131"/>
      <c r="AE85" s="134"/>
      <c r="AF85" s="131"/>
      <c r="AG85" s="132"/>
      <c r="AH85" s="138"/>
      <c r="AI85" s="132"/>
      <c r="AJ85" s="138"/>
      <c r="AK85" s="132"/>
      <c r="AL85" s="138"/>
      <c r="AM85" s="132"/>
      <c r="AN85" s="151" t="str">
        <f>IF(AND(R85&lt;=0.1,R85&gt;0),Liste!$A$7,IF(AND(R85&gt;0.1,R85&lt;=1),Liste!$A$6,IF(AND(R85&gt;1,R85&lt;=5),Liste!$A$5,IF(AND(R85&gt;5,R85&lt;=16),Liste!$A$4,IF(AND(R85&gt;16,R85&lt;=70),Liste!$A$3,IF(R85&gt;70,Liste!$A$2,IF(R85="","","")))))))</f>
        <v/>
      </c>
      <c r="AO85" s="132"/>
      <c r="AP85" s="151" t="str">
        <f>IF(AND(X85=0,Z85=0),"",IF(AND(X85=0,Z85&gt;0),Liste!$L$16,IF(AND(X85&gt;0,Z85=0),Liste!$L$17,ROUND(2*(SQRT((Z85*1000000000)/(PI()*X85*1000000))),1))))</f>
        <v/>
      </c>
      <c r="AQ85" s="132"/>
      <c r="AR85" s="151" t="str">
        <f t="shared" si="1"/>
        <v/>
      </c>
      <c r="AS85" s="132"/>
    </row>
    <row r="86" spans="2:45" x14ac:dyDescent="0.4">
      <c r="B86" s="140" t="s">
        <v>1807</v>
      </c>
      <c r="C86" s="29"/>
      <c r="D86" s="131"/>
      <c r="E86" s="136"/>
      <c r="F86" s="131"/>
      <c r="G86" s="136"/>
      <c r="H86" s="131"/>
      <c r="I86" s="134"/>
      <c r="J86" s="133"/>
      <c r="K86" s="134"/>
      <c r="L86" s="133"/>
      <c r="M86" s="212"/>
      <c r="N86" s="131"/>
      <c r="O86" s="132"/>
      <c r="P86" s="131"/>
      <c r="Q86" s="132"/>
      <c r="R86" s="142"/>
      <c r="S86" s="132"/>
      <c r="T86" s="133"/>
      <c r="U86" s="132"/>
      <c r="V86" s="143"/>
      <c r="W86" s="132"/>
      <c r="X86" s="143"/>
      <c r="Y86" s="132"/>
      <c r="Z86" s="142"/>
      <c r="AA86" s="132"/>
      <c r="AB86" s="214"/>
      <c r="AC86" s="132"/>
      <c r="AD86" s="131"/>
      <c r="AE86" s="134"/>
      <c r="AF86" s="131"/>
      <c r="AG86" s="132"/>
      <c r="AH86" s="138"/>
      <c r="AI86" s="132"/>
      <c r="AJ86" s="138"/>
      <c r="AK86" s="132"/>
      <c r="AL86" s="138"/>
      <c r="AM86" s="132"/>
      <c r="AN86" s="151" t="str">
        <f>IF(AND(R86&lt;=0.1,R86&gt;0),Liste!$A$7,IF(AND(R86&gt;0.1,R86&lt;=1),Liste!$A$6,IF(AND(R86&gt;1,R86&lt;=5),Liste!$A$5,IF(AND(R86&gt;5,R86&lt;=16),Liste!$A$4,IF(AND(R86&gt;16,R86&lt;=70),Liste!$A$3,IF(R86&gt;70,Liste!$A$2,IF(R86="","","")))))))</f>
        <v/>
      </c>
      <c r="AO86" s="132"/>
      <c r="AP86" s="151" t="str">
        <f>IF(AND(X86=0,Z86=0),"",IF(AND(X86=0,Z86&gt;0),Liste!$L$16,IF(AND(X86&gt;0,Z86=0),Liste!$L$17,ROUND(2*(SQRT((Z86*1000000000)/(PI()*X86*1000000))),1))))</f>
        <v/>
      </c>
      <c r="AQ86" s="132"/>
      <c r="AR86" s="151" t="str">
        <f t="shared" si="1"/>
        <v/>
      </c>
      <c r="AS86" s="132"/>
    </row>
    <row r="87" spans="2:45" x14ac:dyDescent="0.4">
      <c r="B87" s="140" t="s">
        <v>1808</v>
      </c>
      <c r="C87" s="29"/>
      <c r="D87" s="131"/>
      <c r="E87" s="136"/>
      <c r="F87" s="131"/>
      <c r="G87" s="136"/>
      <c r="H87" s="131"/>
      <c r="I87" s="134"/>
      <c r="J87" s="133"/>
      <c r="K87" s="134"/>
      <c r="L87" s="133"/>
      <c r="M87" s="212"/>
      <c r="N87" s="131"/>
      <c r="O87" s="132"/>
      <c r="P87" s="131"/>
      <c r="Q87" s="132"/>
      <c r="R87" s="142"/>
      <c r="S87" s="132"/>
      <c r="T87" s="133"/>
      <c r="U87" s="132"/>
      <c r="V87" s="143"/>
      <c r="W87" s="132"/>
      <c r="X87" s="143"/>
      <c r="Y87" s="132"/>
      <c r="Z87" s="142"/>
      <c r="AA87" s="132"/>
      <c r="AB87" s="214"/>
      <c r="AC87" s="132"/>
      <c r="AD87" s="131"/>
      <c r="AE87" s="134"/>
      <c r="AF87" s="131"/>
      <c r="AG87" s="132"/>
      <c r="AH87" s="138"/>
      <c r="AI87" s="132"/>
      <c r="AJ87" s="138"/>
      <c r="AK87" s="132"/>
      <c r="AL87" s="138"/>
      <c r="AM87" s="132"/>
      <c r="AN87" s="151" t="str">
        <f>IF(AND(R87&lt;=0.1,R87&gt;0),Liste!$A$7,IF(AND(R87&gt;0.1,R87&lt;=1),Liste!$A$6,IF(AND(R87&gt;1,R87&lt;=5),Liste!$A$5,IF(AND(R87&gt;5,R87&lt;=16),Liste!$A$4,IF(AND(R87&gt;16,R87&lt;=70),Liste!$A$3,IF(R87&gt;70,Liste!$A$2,IF(R87="","","")))))))</f>
        <v/>
      </c>
      <c r="AO87" s="132"/>
      <c r="AP87" s="151" t="str">
        <f>IF(AND(X87=0,Z87=0),"",IF(AND(X87=0,Z87&gt;0),Liste!$L$16,IF(AND(X87&gt;0,Z87=0),Liste!$L$17,ROUND(2*(SQRT((Z87*1000000000)/(PI()*X87*1000000))),1))))</f>
        <v/>
      </c>
      <c r="AQ87" s="132"/>
      <c r="AR87" s="151" t="str">
        <f t="shared" si="1"/>
        <v/>
      </c>
      <c r="AS87" s="132"/>
    </row>
    <row r="88" spans="2:45" x14ac:dyDescent="0.4">
      <c r="B88" s="140" t="s">
        <v>1809</v>
      </c>
      <c r="C88" s="29"/>
      <c r="D88" s="131"/>
      <c r="E88" s="136"/>
      <c r="F88" s="131"/>
      <c r="G88" s="136"/>
      <c r="H88" s="131"/>
      <c r="I88" s="134"/>
      <c r="J88" s="133"/>
      <c r="K88" s="134"/>
      <c r="L88" s="133"/>
      <c r="M88" s="212"/>
      <c r="N88" s="131"/>
      <c r="O88" s="132"/>
      <c r="P88" s="131"/>
      <c r="Q88" s="132"/>
      <c r="R88" s="142"/>
      <c r="S88" s="132"/>
      <c r="T88" s="133"/>
      <c r="U88" s="132"/>
      <c r="V88" s="143"/>
      <c r="W88" s="132"/>
      <c r="X88" s="143"/>
      <c r="Y88" s="132"/>
      <c r="Z88" s="142"/>
      <c r="AA88" s="132"/>
      <c r="AB88" s="214"/>
      <c r="AC88" s="132"/>
      <c r="AD88" s="131"/>
      <c r="AE88" s="134"/>
      <c r="AF88" s="131"/>
      <c r="AG88" s="132"/>
      <c r="AH88" s="138"/>
      <c r="AI88" s="132"/>
      <c r="AJ88" s="138"/>
      <c r="AK88" s="132"/>
      <c r="AL88" s="138"/>
      <c r="AM88" s="132"/>
      <c r="AN88" s="151" t="str">
        <f>IF(AND(R88&lt;=0.1,R88&gt;0),Liste!$A$7,IF(AND(R88&gt;0.1,R88&lt;=1),Liste!$A$6,IF(AND(R88&gt;1,R88&lt;=5),Liste!$A$5,IF(AND(R88&gt;5,R88&lt;=16),Liste!$A$4,IF(AND(R88&gt;16,R88&lt;=70),Liste!$A$3,IF(R88&gt;70,Liste!$A$2,IF(R88="","","")))))))</f>
        <v/>
      </c>
      <c r="AO88" s="132"/>
      <c r="AP88" s="151" t="str">
        <f>IF(AND(X88=0,Z88=0),"",IF(AND(X88=0,Z88&gt;0),Liste!$L$16,IF(AND(X88&gt;0,Z88=0),Liste!$L$17,ROUND(2*(SQRT((Z88*1000000000)/(PI()*X88*1000000))),1))))</f>
        <v/>
      </c>
      <c r="AQ88" s="132"/>
      <c r="AR88" s="151" t="str">
        <f t="shared" si="1"/>
        <v/>
      </c>
      <c r="AS88" s="132"/>
    </row>
    <row r="89" spans="2:45" x14ac:dyDescent="0.4">
      <c r="B89" s="140" t="s">
        <v>1810</v>
      </c>
      <c r="C89" s="29"/>
      <c r="D89" s="131"/>
      <c r="E89" s="136"/>
      <c r="F89" s="131"/>
      <c r="G89" s="136"/>
      <c r="H89" s="131"/>
      <c r="I89" s="134"/>
      <c r="J89" s="133"/>
      <c r="K89" s="134"/>
      <c r="L89" s="133"/>
      <c r="M89" s="212"/>
      <c r="N89" s="131"/>
      <c r="O89" s="132"/>
      <c r="P89" s="131"/>
      <c r="Q89" s="132"/>
      <c r="R89" s="142"/>
      <c r="S89" s="132"/>
      <c r="T89" s="133"/>
      <c r="U89" s="132"/>
      <c r="V89" s="143"/>
      <c r="W89" s="132"/>
      <c r="X89" s="143"/>
      <c r="Y89" s="132"/>
      <c r="Z89" s="142"/>
      <c r="AA89" s="132"/>
      <c r="AB89" s="214"/>
      <c r="AC89" s="132"/>
      <c r="AD89" s="131"/>
      <c r="AE89" s="134"/>
      <c r="AF89" s="131"/>
      <c r="AG89" s="132"/>
      <c r="AH89" s="138"/>
      <c r="AI89" s="132"/>
      <c r="AJ89" s="138"/>
      <c r="AK89" s="132"/>
      <c r="AL89" s="138"/>
      <c r="AM89" s="132"/>
      <c r="AN89" s="151" t="str">
        <f>IF(AND(R89&lt;=0.1,R89&gt;0),Liste!$A$7,IF(AND(R89&gt;0.1,R89&lt;=1),Liste!$A$6,IF(AND(R89&gt;1,R89&lt;=5),Liste!$A$5,IF(AND(R89&gt;5,R89&lt;=16),Liste!$A$4,IF(AND(R89&gt;16,R89&lt;=70),Liste!$A$3,IF(R89&gt;70,Liste!$A$2,IF(R89="","","")))))))</f>
        <v/>
      </c>
      <c r="AO89" s="132"/>
      <c r="AP89" s="151" t="str">
        <f>IF(AND(X89=0,Z89=0),"",IF(AND(X89=0,Z89&gt;0),Liste!$L$16,IF(AND(X89&gt;0,Z89=0),Liste!$L$17,ROUND(2*(SQRT((Z89*1000000000)/(PI()*X89*1000000))),1))))</f>
        <v/>
      </c>
      <c r="AQ89" s="132"/>
      <c r="AR89" s="151" t="str">
        <f t="shared" si="1"/>
        <v/>
      </c>
      <c r="AS89" s="132"/>
    </row>
    <row r="90" spans="2:45" x14ac:dyDescent="0.4">
      <c r="B90" s="140" t="s">
        <v>1811</v>
      </c>
      <c r="C90" s="29"/>
      <c r="D90" s="131"/>
      <c r="E90" s="136"/>
      <c r="F90" s="131"/>
      <c r="G90" s="136"/>
      <c r="H90" s="131"/>
      <c r="I90" s="134"/>
      <c r="J90" s="133"/>
      <c r="K90" s="134"/>
      <c r="L90" s="133"/>
      <c r="M90" s="212"/>
      <c r="N90" s="131"/>
      <c r="O90" s="132"/>
      <c r="P90" s="131"/>
      <c r="Q90" s="132"/>
      <c r="R90" s="142"/>
      <c r="S90" s="132"/>
      <c r="T90" s="133"/>
      <c r="U90" s="132"/>
      <c r="V90" s="143"/>
      <c r="W90" s="132"/>
      <c r="X90" s="143"/>
      <c r="Y90" s="132"/>
      <c r="Z90" s="142"/>
      <c r="AA90" s="132"/>
      <c r="AB90" s="214"/>
      <c r="AC90" s="132"/>
      <c r="AD90" s="131"/>
      <c r="AE90" s="134"/>
      <c r="AF90" s="131"/>
      <c r="AG90" s="132"/>
      <c r="AH90" s="138"/>
      <c r="AI90" s="132"/>
      <c r="AJ90" s="138"/>
      <c r="AK90" s="132"/>
      <c r="AL90" s="138"/>
      <c r="AM90" s="132"/>
      <c r="AN90" s="151" t="str">
        <f>IF(AND(R90&lt;=0.1,R90&gt;0),Liste!$A$7,IF(AND(R90&gt;0.1,R90&lt;=1),Liste!$A$6,IF(AND(R90&gt;1,R90&lt;=5),Liste!$A$5,IF(AND(R90&gt;5,R90&lt;=16),Liste!$A$4,IF(AND(R90&gt;16,R90&lt;=70),Liste!$A$3,IF(R90&gt;70,Liste!$A$2,IF(R90="","","")))))))</f>
        <v/>
      </c>
      <c r="AO90" s="132"/>
      <c r="AP90" s="151" t="str">
        <f>IF(AND(X90=0,Z90=0),"",IF(AND(X90=0,Z90&gt;0),Liste!$L$16,IF(AND(X90&gt;0,Z90=0),Liste!$L$17,ROUND(2*(SQRT((Z90*1000000000)/(PI()*X90*1000000))),1))))</f>
        <v/>
      </c>
      <c r="AQ90" s="132"/>
      <c r="AR90" s="151" t="str">
        <f t="shared" si="1"/>
        <v/>
      </c>
      <c r="AS90" s="132"/>
    </row>
    <row r="91" spans="2:45" x14ac:dyDescent="0.4">
      <c r="B91" s="140" t="s">
        <v>1812</v>
      </c>
      <c r="C91" s="29"/>
      <c r="D91" s="131"/>
      <c r="E91" s="136"/>
      <c r="F91" s="131"/>
      <c r="G91" s="136"/>
      <c r="H91" s="131"/>
      <c r="I91" s="134"/>
      <c r="J91" s="133"/>
      <c r="K91" s="134"/>
      <c r="L91" s="133"/>
      <c r="M91" s="212"/>
      <c r="N91" s="131"/>
      <c r="O91" s="132"/>
      <c r="P91" s="131"/>
      <c r="Q91" s="132"/>
      <c r="R91" s="142"/>
      <c r="S91" s="132"/>
      <c r="T91" s="133"/>
      <c r="U91" s="132"/>
      <c r="V91" s="143"/>
      <c r="W91" s="132"/>
      <c r="X91" s="143"/>
      <c r="Y91" s="132"/>
      <c r="Z91" s="142"/>
      <c r="AA91" s="132"/>
      <c r="AB91" s="214"/>
      <c r="AC91" s="132"/>
      <c r="AD91" s="131"/>
      <c r="AE91" s="134"/>
      <c r="AF91" s="131"/>
      <c r="AG91" s="132"/>
      <c r="AH91" s="138"/>
      <c r="AI91" s="132"/>
      <c r="AJ91" s="138"/>
      <c r="AK91" s="132"/>
      <c r="AL91" s="138"/>
      <c r="AM91" s="132"/>
      <c r="AN91" s="151" t="str">
        <f>IF(AND(R91&lt;=0.1,R91&gt;0),Liste!$A$7,IF(AND(R91&gt;0.1,R91&lt;=1),Liste!$A$6,IF(AND(R91&gt;1,R91&lt;=5),Liste!$A$5,IF(AND(R91&gt;5,R91&lt;=16),Liste!$A$4,IF(AND(R91&gt;16,R91&lt;=70),Liste!$A$3,IF(R91&gt;70,Liste!$A$2,IF(R91="","","")))))))</f>
        <v/>
      </c>
      <c r="AO91" s="132"/>
      <c r="AP91" s="151" t="str">
        <f>IF(AND(X91=0,Z91=0),"",IF(AND(X91=0,Z91&gt;0),Liste!$L$16,IF(AND(X91&gt;0,Z91=0),Liste!$L$17,ROUND(2*(SQRT((Z91*1000000000)/(PI()*X91*1000000))),1))))</f>
        <v/>
      </c>
      <c r="AQ91" s="132"/>
      <c r="AR91" s="151" t="str">
        <f t="shared" si="1"/>
        <v/>
      </c>
      <c r="AS91" s="132"/>
    </row>
    <row r="92" spans="2:45" x14ac:dyDescent="0.4">
      <c r="B92" s="140" t="s">
        <v>1813</v>
      </c>
      <c r="C92" s="29"/>
      <c r="D92" s="131"/>
      <c r="E92" s="136"/>
      <c r="F92" s="131"/>
      <c r="G92" s="136"/>
      <c r="H92" s="131"/>
      <c r="I92" s="134"/>
      <c r="J92" s="133"/>
      <c r="K92" s="134"/>
      <c r="L92" s="133"/>
      <c r="M92" s="212"/>
      <c r="N92" s="131"/>
      <c r="O92" s="132"/>
      <c r="P92" s="131"/>
      <c r="Q92" s="132"/>
      <c r="R92" s="142"/>
      <c r="S92" s="132"/>
      <c r="T92" s="133"/>
      <c r="U92" s="132"/>
      <c r="V92" s="143"/>
      <c r="W92" s="132"/>
      <c r="X92" s="143"/>
      <c r="Y92" s="132"/>
      <c r="Z92" s="142"/>
      <c r="AA92" s="132"/>
      <c r="AB92" s="214"/>
      <c r="AC92" s="132"/>
      <c r="AD92" s="131"/>
      <c r="AE92" s="134"/>
      <c r="AF92" s="131"/>
      <c r="AG92" s="132"/>
      <c r="AH92" s="138"/>
      <c r="AI92" s="132"/>
      <c r="AJ92" s="138"/>
      <c r="AK92" s="132"/>
      <c r="AL92" s="138"/>
      <c r="AM92" s="132"/>
      <c r="AN92" s="151" t="str">
        <f>IF(AND(R92&lt;=0.1,R92&gt;0),Liste!$A$7,IF(AND(R92&gt;0.1,R92&lt;=1),Liste!$A$6,IF(AND(R92&gt;1,R92&lt;=5),Liste!$A$5,IF(AND(R92&gt;5,R92&lt;=16),Liste!$A$4,IF(AND(R92&gt;16,R92&lt;=70),Liste!$A$3,IF(R92&gt;70,Liste!$A$2,IF(R92="","","")))))))</f>
        <v/>
      </c>
      <c r="AO92" s="132"/>
      <c r="AP92" s="151" t="str">
        <f>IF(AND(X92=0,Z92=0),"",IF(AND(X92=0,Z92&gt;0),Liste!$L$16,IF(AND(X92&gt;0,Z92=0),Liste!$L$17,ROUND(2*(SQRT((Z92*1000000000)/(PI()*X92*1000000))),1))))</f>
        <v/>
      </c>
      <c r="AQ92" s="132"/>
      <c r="AR92" s="151" t="str">
        <f t="shared" si="1"/>
        <v/>
      </c>
      <c r="AS92" s="132"/>
    </row>
    <row r="93" spans="2:45" x14ac:dyDescent="0.4">
      <c r="B93" s="140" t="s">
        <v>1814</v>
      </c>
      <c r="C93" s="29"/>
      <c r="D93" s="131"/>
      <c r="E93" s="136"/>
      <c r="F93" s="131"/>
      <c r="G93" s="136"/>
      <c r="H93" s="131"/>
      <c r="I93" s="134"/>
      <c r="J93" s="133"/>
      <c r="K93" s="134"/>
      <c r="L93" s="133"/>
      <c r="M93" s="212"/>
      <c r="N93" s="131"/>
      <c r="O93" s="132"/>
      <c r="P93" s="131"/>
      <c r="Q93" s="132"/>
      <c r="R93" s="142"/>
      <c r="S93" s="132"/>
      <c r="T93" s="133"/>
      <c r="U93" s="132"/>
      <c r="V93" s="143"/>
      <c r="W93" s="132"/>
      <c r="X93" s="143"/>
      <c r="Y93" s="132"/>
      <c r="Z93" s="142"/>
      <c r="AA93" s="132"/>
      <c r="AB93" s="214"/>
      <c r="AC93" s="132"/>
      <c r="AD93" s="131"/>
      <c r="AE93" s="134"/>
      <c r="AF93" s="131"/>
      <c r="AG93" s="132"/>
      <c r="AH93" s="138"/>
      <c r="AI93" s="132"/>
      <c r="AJ93" s="138"/>
      <c r="AK93" s="132"/>
      <c r="AL93" s="138"/>
      <c r="AM93" s="132"/>
      <c r="AN93" s="151" t="str">
        <f>IF(AND(R93&lt;=0.1,R93&gt;0),Liste!$A$7,IF(AND(R93&gt;0.1,R93&lt;=1),Liste!$A$6,IF(AND(R93&gt;1,R93&lt;=5),Liste!$A$5,IF(AND(R93&gt;5,R93&lt;=16),Liste!$A$4,IF(AND(R93&gt;16,R93&lt;=70),Liste!$A$3,IF(R93&gt;70,Liste!$A$2,IF(R93="","","")))))))</f>
        <v/>
      </c>
      <c r="AO93" s="132"/>
      <c r="AP93" s="151" t="str">
        <f>IF(AND(X93=0,Z93=0),"",IF(AND(X93=0,Z93&gt;0),Liste!$L$16,IF(AND(X93&gt;0,Z93=0),Liste!$L$17,ROUND(2*(SQRT((Z93*1000000000)/(PI()*X93*1000000))),1))))</f>
        <v/>
      </c>
      <c r="AQ93" s="132"/>
      <c r="AR93" s="151" t="str">
        <f t="shared" si="1"/>
        <v/>
      </c>
      <c r="AS93" s="132"/>
    </row>
    <row r="94" spans="2:45" x14ac:dyDescent="0.4">
      <c r="B94" s="140" t="s">
        <v>1815</v>
      </c>
      <c r="C94" s="29"/>
      <c r="D94" s="131"/>
      <c r="E94" s="136"/>
      <c r="F94" s="131"/>
      <c r="G94" s="136"/>
      <c r="H94" s="131"/>
      <c r="I94" s="134"/>
      <c r="J94" s="133"/>
      <c r="K94" s="134"/>
      <c r="L94" s="133"/>
      <c r="M94" s="212"/>
      <c r="N94" s="131"/>
      <c r="O94" s="132"/>
      <c r="P94" s="131"/>
      <c r="Q94" s="132"/>
      <c r="R94" s="142"/>
      <c r="S94" s="132"/>
      <c r="T94" s="133"/>
      <c r="U94" s="132"/>
      <c r="V94" s="143"/>
      <c r="W94" s="132"/>
      <c r="X94" s="143"/>
      <c r="Y94" s="132"/>
      <c r="Z94" s="142"/>
      <c r="AA94" s="132"/>
      <c r="AB94" s="214"/>
      <c r="AC94" s="132"/>
      <c r="AD94" s="131"/>
      <c r="AE94" s="134"/>
      <c r="AF94" s="131"/>
      <c r="AG94" s="132"/>
      <c r="AH94" s="138"/>
      <c r="AI94" s="132"/>
      <c r="AJ94" s="138"/>
      <c r="AK94" s="132"/>
      <c r="AL94" s="138"/>
      <c r="AM94" s="132"/>
      <c r="AN94" s="151" t="str">
        <f>IF(AND(R94&lt;=0.1,R94&gt;0),Liste!$A$7,IF(AND(R94&gt;0.1,R94&lt;=1),Liste!$A$6,IF(AND(R94&gt;1,R94&lt;=5),Liste!$A$5,IF(AND(R94&gt;5,R94&lt;=16),Liste!$A$4,IF(AND(R94&gt;16,R94&lt;=70),Liste!$A$3,IF(R94&gt;70,Liste!$A$2,IF(R94="","","")))))))</f>
        <v/>
      </c>
      <c r="AO94" s="132"/>
      <c r="AP94" s="151" t="str">
        <f>IF(AND(X94=0,Z94=0),"",IF(AND(X94=0,Z94&gt;0),Liste!$L$16,IF(AND(X94&gt;0,Z94=0),Liste!$L$17,ROUND(2*(SQRT((Z94*1000000000)/(PI()*X94*1000000))),1))))</f>
        <v/>
      </c>
      <c r="AQ94" s="132"/>
      <c r="AR94" s="151" t="str">
        <f t="shared" si="1"/>
        <v/>
      </c>
      <c r="AS94" s="132"/>
    </row>
    <row r="95" spans="2:45" x14ac:dyDescent="0.4">
      <c r="B95" s="140" t="s">
        <v>1816</v>
      </c>
      <c r="C95" s="29"/>
      <c r="D95" s="131"/>
      <c r="E95" s="136"/>
      <c r="F95" s="131"/>
      <c r="G95" s="136"/>
      <c r="H95" s="131"/>
      <c r="I95" s="134"/>
      <c r="J95" s="133"/>
      <c r="K95" s="134"/>
      <c r="L95" s="133"/>
      <c r="M95" s="212"/>
      <c r="N95" s="131"/>
      <c r="O95" s="132"/>
      <c r="P95" s="131"/>
      <c r="Q95" s="132"/>
      <c r="R95" s="142"/>
      <c r="S95" s="132"/>
      <c r="T95" s="133"/>
      <c r="U95" s="132"/>
      <c r="V95" s="143"/>
      <c r="W95" s="132"/>
      <c r="X95" s="143"/>
      <c r="Y95" s="132"/>
      <c r="Z95" s="142"/>
      <c r="AA95" s="132"/>
      <c r="AB95" s="214"/>
      <c r="AC95" s="132"/>
      <c r="AD95" s="131"/>
      <c r="AE95" s="134"/>
      <c r="AF95" s="131"/>
      <c r="AG95" s="132"/>
      <c r="AH95" s="138"/>
      <c r="AI95" s="132"/>
      <c r="AJ95" s="138"/>
      <c r="AK95" s="132"/>
      <c r="AL95" s="138"/>
      <c r="AM95" s="132"/>
      <c r="AN95" s="151" t="str">
        <f>IF(AND(R95&lt;=0.1,R95&gt;0),Liste!$A$7,IF(AND(R95&gt;0.1,R95&lt;=1),Liste!$A$6,IF(AND(R95&gt;1,R95&lt;=5),Liste!$A$5,IF(AND(R95&gt;5,R95&lt;=16),Liste!$A$4,IF(AND(R95&gt;16,R95&lt;=70),Liste!$A$3,IF(R95&gt;70,Liste!$A$2,IF(R95="","","")))))))</f>
        <v/>
      </c>
      <c r="AO95" s="132"/>
      <c r="AP95" s="151" t="str">
        <f>IF(AND(X95=0,Z95=0),"",IF(AND(X95=0,Z95&gt;0),Liste!$L$16,IF(AND(X95&gt;0,Z95=0),Liste!$L$17,ROUND(2*(SQRT((Z95*1000000000)/(PI()*X95*1000000))),1))))</f>
        <v/>
      </c>
      <c r="AQ95" s="132"/>
      <c r="AR95" s="151" t="str">
        <f t="shared" si="1"/>
        <v/>
      </c>
      <c r="AS95" s="132"/>
    </row>
    <row r="96" spans="2:45" x14ac:dyDescent="0.4">
      <c r="B96" s="140" t="s">
        <v>1817</v>
      </c>
      <c r="C96" s="29"/>
      <c r="D96" s="131"/>
      <c r="E96" s="136"/>
      <c r="F96" s="131"/>
      <c r="G96" s="136"/>
      <c r="H96" s="131"/>
      <c r="I96" s="134"/>
      <c r="J96" s="133"/>
      <c r="K96" s="134"/>
      <c r="L96" s="133"/>
      <c r="M96" s="212"/>
      <c r="N96" s="131"/>
      <c r="O96" s="132"/>
      <c r="P96" s="131"/>
      <c r="Q96" s="132"/>
      <c r="R96" s="142"/>
      <c r="S96" s="132"/>
      <c r="T96" s="133"/>
      <c r="U96" s="132"/>
      <c r="V96" s="143"/>
      <c r="W96" s="132"/>
      <c r="X96" s="143"/>
      <c r="Y96" s="132"/>
      <c r="Z96" s="142"/>
      <c r="AA96" s="132"/>
      <c r="AB96" s="214"/>
      <c r="AC96" s="132"/>
      <c r="AD96" s="131"/>
      <c r="AE96" s="134"/>
      <c r="AF96" s="131"/>
      <c r="AG96" s="132"/>
      <c r="AH96" s="138"/>
      <c r="AI96" s="132"/>
      <c r="AJ96" s="138"/>
      <c r="AK96" s="132"/>
      <c r="AL96" s="138"/>
      <c r="AM96" s="132"/>
      <c r="AN96" s="151" t="str">
        <f>IF(AND(R96&lt;=0.1,R96&gt;0),Liste!$A$7,IF(AND(R96&gt;0.1,R96&lt;=1),Liste!$A$6,IF(AND(R96&gt;1,R96&lt;=5),Liste!$A$5,IF(AND(R96&gt;5,R96&lt;=16),Liste!$A$4,IF(AND(R96&gt;16,R96&lt;=70),Liste!$A$3,IF(R96&gt;70,Liste!$A$2,IF(R96="","","")))))))</f>
        <v/>
      </c>
      <c r="AO96" s="132"/>
      <c r="AP96" s="151" t="str">
        <f>IF(AND(X96=0,Z96=0),"",IF(AND(X96=0,Z96&gt;0),Liste!$L$16,IF(AND(X96&gt;0,Z96=0),Liste!$L$17,ROUND(2*(SQRT((Z96*1000000000)/(PI()*X96*1000000))),1))))</f>
        <v/>
      </c>
      <c r="AQ96" s="132"/>
      <c r="AR96" s="151" t="str">
        <f t="shared" si="1"/>
        <v/>
      </c>
      <c r="AS96" s="132"/>
    </row>
    <row r="97" spans="2:45" x14ac:dyDescent="0.4">
      <c r="B97" s="140" t="s">
        <v>1818</v>
      </c>
      <c r="C97" s="29"/>
      <c r="D97" s="131"/>
      <c r="E97" s="136"/>
      <c r="F97" s="131"/>
      <c r="G97" s="136"/>
      <c r="H97" s="131"/>
      <c r="I97" s="134"/>
      <c r="J97" s="133"/>
      <c r="K97" s="134"/>
      <c r="L97" s="133"/>
      <c r="M97" s="212"/>
      <c r="N97" s="131"/>
      <c r="O97" s="132"/>
      <c r="P97" s="131"/>
      <c r="Q97" s="132"/>
      <c r="R97" s="142"/>
      <c r="S97" s="132"/>
      <c r="T97" s="133"/>
      <c r="U97" s="132"/>
      <c r="V97" s="143"/>
      <c r="W97" s="132"/>
      <c r="X97" s="143"/>
      <c r="Y97" s="132"/>
      <c r="Z97" s="142"/>
      <c r="AA97" s="132"/>
      <c r="AB97" s="214"/>
      <c r="AC97" s="132"/>
      <c r="AD97" s="131"/>
      <c r="AE97" s="134"/>
      <c r="AF97" s="131"/>
      <c r="AG97" s="132"/>
      <c r="AH97" s="138"/>
      <c r="AI97" s="132"/>
      <c r="AJ97" s="138"/>
      <c r="AK97" s="132"/>
      <c r="AL97" s="138"/>
      <c r="AM97" s="132"/>
      <c r="AN97" s="151" t="str">
        <f>IF(AND(R97&lt;=0.1,R97&gt;0),Liste!$A$7,IF(AND(R97&gt;0.1,R97&lt;=1),Liste!$A$6,IF(AND(R97&gt;1,R97&lt;=5),Liste!$A$5,IF(AND(R97&gt;5,R97&lt;=16),Liste!$A$4,IF(AND(R97&gt;16,R97&lt;=70),Liste!$A$3,IF(R97&gt;70,Liste!$A$2,IF(R97="","","")))))))</f>
        <v/>
      </c>
      <c r="AO97" s="132"/>
      <c r="AP97" s="151" t="str">
        <f>IF(AND(X97=0,Z97=0),"",IF(AND(X97=0,Z97&gt;0),Liste!$L$16,IF(AND(X97&gt;0,Z97=0),Liste!$L$17,ROUND(2*(SQRT((Z97*1000000000)/(PI()*X97*1000000))),1))))</f>
        <v/>
      </c>
      <c r="AQ97" s="132"/>
      <c r="AR97" s="151" t="str">
        <f t="shared" si="1"/>
        <v/>
      </c>
      <c r="AS97" s="132"/>
    </row>
    <row r="98" spans="2:45" x14ac:dyDescent="0.4">
      <c r="B98" s="140" t="s">
        <v>1819</v>
      </c>
      <c r="C98" s="29"/>
      <c r="D98" s="131"/>
      <c r="E98" s="136"/>
      <c r="F98" s="131"/>
      <c r="G98" s="136"/>
      <c r="H98" s="131"/>
      <c r="I98" s="134"/>
      <c r="J98" s="133"/>
      <c r="K98" s="134"/>
      <c r="L98" s="133"/>
      <c r="M98" s="212"/>
      <c r="N98" s="131"/>
      <c r="O98" s="132"/>
      <c r="P98" s="131"/>
      <c r="Q98" s="132"/>
      <c r="R98" s="142"/>
      <c r="S98" s="132"/>
      <c r="T98" s="133"/>
      <c r="U98" s="132"/>
      <c r="V98" s="143"/>
      <c r="W98" s="132"/>
      <c r="X98" s="143"/>
      <c r="Y98" s="132"/>
      <c r="Z98" s="142"/>
      <c r="AA98" s="132"/>
      <c r="AB98" s="214"/>
      <c r="AC98" s="132"/>
      <c r="AD98" s="131"/>
      <c r="AE98" s="134"/>
      <c r="AF98" s="131"/>
      <c r="AG98" s="132"/>
      <c r="AH98" s="138"/>
      <c r="AI98" s="132"/>
      <c r="AJ98" s="138"/>
      <c r="AK98" s="132"/>
      <c r="AL98" s="138"/>
      <c r="AM98" s="132"/>
      <c r="AN98" s="151" t="str">
        <f>IF(AND(R98&lt;=0.1,R98&gt;0),Liste!$A$7,IF(AND(R98&gt;0.1,R98&lt;=1),Liste!$A$6,IF(AND(R98&gt;1,R98&lt;=5),Liste!$A$5,IF(AND(R98&gt;5,R98&lt;=16),Liste!$A$4,IF(AND(R98&gt;16,R98&lt;=70),Liste!$A$3,IF(R98&gt;70,Liste!$A$2,IF(R98="","","")))))))</f>
        <v/>
      </c>
      <c r="AO98" s="132"/>
      <c r="AP98" s="151" t="str">
        <f>IF(AND(X98=0,Z98=0),"",IF(AND(X98=0,Z98&gt;0),Liste!$L$16,IF(AND(X98&gt;0,Z98=0),Liste!$L$17,ROUND(2*(SQRT((Z98*1000000000)/(PI()*X98*1000000))),1))))</f>
        <v/>
      </c>
      <c r="AQ98" s="132"/>
      <c r="AR98" s="151" t="str">
        <f t="shared" si="1"/>
        <v/>
      </c>
      <c r="AS98" s="132"/>
    </row>
    <row r="99" spans="2:45" x14ac:dyDescent="0.4">
      <c r="B99" s="140" t="s">
        <v>1820</v>
      </c>
      <c r="C99" s="29"/>
      <c r="D99" s="131"/>
      <c r="E99" s="136"/>
      <c r="F99" s="131"/>
      <c r="G99" s="136"/>
      <c r="H99" s="131"/>
      <c r="I99" s="134"/>
      <c r="J99" s="133"/>
      <c r="K99" s="134"/>
      <c r="L99" s="133"/>
      <c r="M99" s="212"/>
      <c r="N99" s="131"/>
      <c r="O99" s="132"/>
      <c r="P99" s="131"/>
      <c r="Q99" s="132"/>
      <c r="R99" s="142"/>
      <c r="S99" s="132"/>
      <c r="T99" s="133"/>
      <c r="U99" s="132"/>
      <c r="V99" s="143"/>
      <c r="W99" s="132"/>
      <c r="X99" s="143"/>
      <c r="Y99" s="132"/>
      <c r="Z99" s="142"/>
      <c r="AA99" s="132"/>
      <c r="AB99" s="214"/>
      <c r="AC99" s="132"/>
      <c r="AD99" s="131"/>
      <c r="AE99" s="134"/>
      <c r="AF99" s="131"/>
      <c r="AG99" s="132"/>
      <c r="AH99" s="138"/>
      <c r="AI99" s="132"/>
      <c r="AJ99" s="138"/>
      <c r="AK99" s="132"/>
      <c r="AL99" s="138"/>
      <c r="AM99" s="132"/>
      <c r="AN99" s="151" t="str">
        <f>IF(AND(R99&lt;=0.1,R99&gt;0),Liste!$A$7,IF(AND(R99&gt;0.1,R99&lt;=1),Liste!$A$6,IF(AND(R99&gt;1,R99&lt;=5),Liste!$A$5,IF(AND(R99&gt;5,R99&lt;=16),Liste!$A$4,IF(AND(R99&gt;16,R99&lt;=70),Liste!$A$3,IF(R99&gt;70,Liste!$A$2,IF(R99="","","")))))))</f>
        <v/>
      </c>
      <c r="AO99" s="132"/>
      <c r="AP99" s="151" t="str">
        <f>IF(AND(X99=0,Z99=0),"",IF(AND(X99=0,Z99&gt;0),Liste!$L$16,IF(AND(X99&gt;0,Z99=0),Liste!$L$17,ROUND(2*(SQRT((Z99*1000000000)/(PI()*X99*1000000))),1))))</f>
        <v/>
      </c>
      <c r="AQ99" s="132"/>
      <c r="AR99" s="151" t="str">
        <f t="shared" si="1"/>
        <v/>
      </c>
      <c r="AS99" s="132"/>
    </row>
    <row r="100" spans="2:45" x14ac:dyDescent="0.4">
      <c r="B100" s="140" t="s">
        <v>1821</v>
      </c>
      <c r="C100" s="29"/>
      <c r="D100" s="131"/>
      <c r="E100" s="136"/>
      <c r="F100" s="131"/>
      <c r="G100" s="136"/>
      <c r="H100" s="131"/>
      <c r="I100" s="134"/>
      <c r="J100" s="133"/>
      <c r="K100" s="134"/>
      <c r="L100" s="133"/>
      <c r="M100" s="212"/>
      <c r="N100" s="131"/>
      <c r="O100" s="132"/>
      <c r="P100" s="131"/>
      <c r="Q100" s="132"/>
      <c r="R100" s="142"/>
      <c r="S100" s="132"/>
      <c r="T100" s="133"/>
      <c r="U100" s="132"/>
      <c r="V100" s="143"/>
      <c r="W100" s="132"/>
      <c r="X100" s="143"/>
      <c r="Y100" s="132"/>
      <c r="Z100" s="142"/>
      <c r="AA100" s="132"/>
      <c r="AB100" s="214"/>
      <c r="AC100" s="132"/>
      <c r="AD100" s="131"/>
      <c r="AE100" s="134"/>
      <c r="AF100" s="131"/>
      <c r="AG100" s="132"/>
      <c r="AH100" s="138"/>
      <c r="AI100" s="132"/>
      <c r="AJ100" s="138"/>
      <c r="AK100" s="132"/>
      <c r="AL100" s="138"/>
      <c r="AM100" s="132"/>
      <c r="AN100" s="151" t="str">
        <f>IF(AND(R100&lt;=0.1,R100&gt;0),Liste!$A$7,IF(AND(R100&gt;0.1,R100&lt;=1),Liste!$A$6,IF(AND(R100&gt;1,R100&lt;=5),Liste!$A$5,IF(AND(R100&gt;5,R100&lt;=16),Liste!$A$4,IF(AND(R100&gt;16,R100&lt;=70),Liste!$A$3,IF(R100&gt;70,Liste!$A$2,IF(R100="","","")))))))</f>
        <v/>
      </c>
      <c r="AO100" s="132"/>
      <c r="AP100" s="151" t="str">
        <f>IF(AND(X100=0,Z100=0),"",IF(AND(X100=0,Z100&gt;0),Liste!$L$16,IF(AND(X100&gt;0,Z100=0),Liste!$L$17,ROUND(2*(SQRT((Z100*1000000000)/(PI()*X100*1000000))),1))))</f>
        <v/>
      </c>
      <c r="AQ100" s="132"/>
      <c r="AR100" s="151" t="str">
        <f t="shared" si="1"/>
        <v/>
      </c>
      <c r="AS100" s="132"/>
    </row>
    <row r="101" spans="2:45" x14ac:dyDescent="0.4">
      <c r="B101" s="140" t="s">
        <v>1822</v>
      </c>
      <c r="C101" s="29"/>
      <c r="D101" s="131"/>
      <c r="E101" s="136"/>
      <c r="F101" s="131"/>
      <c r="G101" s="136"/>
      <c r="H101" s="131"/>
      <c r="I101" s="134"/>
      <c r="J101" s="133"/>
      <c r="K101" s="134"/>
      <c r="L101" s="133"/>
      <c r="M101" s="212"/>
      <c r="N101" s="131"/>
      <c r="O101" s="132"/>
      <c r="P101" s="131"/>
      <c r="Q101" s="132"/>
      <c r="R101" s="142"/>
      <c r="S101" s="132"/>
      <c r="T101" s="133"/>
      <c r="U101" s="132"/>
      <c r="V101" s="143"/>
      <c r="W101" s="132"/>
      <c r="X101" s="143"/>
      <c r="Y101" s="132"/>
      <c r="Z101" s="142"/>
      <c r="AA101" s="132"/>
      <c r="AB101" s="214"/>
      <c r="AC101" s="132"/>
      <c r="AD101" s="131"/>
      <c r="AE101" s="134"/>
      <c r="AF101" s="131"/>
      <c r="AG101" s="132"/>
      <c r="AH101" s="138"/>
      <c r="AI101" s="132"/>
      <c r="AJ101" s="138"/>
      <c r="AK101" s="132"/>
      <c r="AL101" s="138"/>
      <c r="AM101" s="132"/>
      <c r="AN101" s="151" t="str">
        <f>IF(AND(R101&lt;=0.1,R101&gt;0),Liste!$A$7,IF(AND(R101&gt;0.1,R101&lt;=1),Liste!$A$6,IF(AND(R101&gt;1,R101&lt;=5),Liste!$A$5,IF(AND(R101&gt;5,R101&lt;=16),Liste!$A$4,IF(AND(R101&gt;16,R101&lt;=70),Liste!$A$3,IF(R101&gt;70,Liste!$A$2,IF(R101="","","")))))))</f>
        <v/>
      </c>
      <c r="AO101" s="132"/>
      <c r="AP101" s="151" t="str">
        <f>IF(AND(X101=0,Z101=0),"",IF(AND(X101=0,Z101&gt;0),Liste!$L$16,IF(AND(X101&gt;0,Z101=0),Liste!$L$17,ROUND(2*(SQRT((Z101*1000000000)/(PI()*X101*1000000))),1))))</f>
        <v/>
      </c>
      <c r="AQ101" s="132"/>
      <c r="AR101" s="151" t="str">
        <f t="shared" si="1"/>
        <v/>
      </c>
      <c r="AS101" s="132"/>
    </row>
    <row r="102" spans="2:45" x14ac:dyDescent="0.4">
      <c r="B102" s="140" t="s">
        <v>1823</v>
      </c>
      <c r="C102" s="29"/>
      <c r="D102" s="131"/>
      <c r="E102" s="136"/>
      <c r="F102" s="131"/>
      <c r="G102" s="136"/>
      <c r="H102" s="131"/>
      <c r="I102" s="134"/>
      <c r="J102" s="133"/>
      <c r="K102" s="134"/>
      <c r="L102" s="133"/>
      <c r="M102" s="212"/>
      <c r="N102" s="131"/>
      <c r="O102" s="132"/>
      <c r="P102" s="131"/>
      <c r="Q102" s="132"/>
      <c r="R102" s="142"/>
      <c r="S102" s="132"/>
      <c r="T102" s="133"/>
      <c r="U102" s="132"/>
      <c r="V102" s="143"/>
      <c r="W102" s="132"/>
      <c r="X102" s="143"/>
      <c r="Y102" s="132"/>
      <c r="Z102" s="142"/>
      <c r="AA102" s="132"/>
      <c r="AB102" s="214"/>
      <c r="AC102" s="132"/>
      <c r="AD102" s="131"/>
      <c r="AE102" s="134"/>
      <c r="AF102" s="131"/>
      <c r="AG102" s="132"/>
      <c r="AH102" s="138"/>
      <c r="AI102" s="132"/>
      <c r="AJ102" s="138"/>
      <c r="AK102" s="132"/>
      <c r="AL102" s="138"/>
      <c r="AM102" s="132"/>
      <c r="AN102" s="151" t="str">
        <f>IF(AND(R102&lt;=0.1,R102&gt;0),Liste!$A$7,IF(AND(R102&gt;0.1,R102&lt;=1),Liste!$A$6,IF(AND(R102&gt;1,R102&lt;=5),Liste!$A$5,IF(AND(R102&gt;5,R102&lt;=16),Liste!$A$4,IF(AND(R102&gt;16,R102&lt;=70),Liste!$A$3,IF(R102&gt;70,Liste!$A$2,IF(R102="","","")))))))</f>
        <v/>
      </c>
      <c r="AO102" s="132"/>
      <c r="AP102" s="151" t="str">
        <f>IF(AND(X102=0,Z102=0),"",IF(AND(X102=0,Z102&gt;0),Liste!$L$16,IF(AND(X102&gt;0,Z102=0),Liste!$L$17,ROUND(2*(SQRT((Z102*1000000000)/(PI()*X102*1000000))),1))))</f>
        <v/>
      </c>
      <c r="AQ102" s="132"/>
      <c r="AR102" s="151" t="str">
        <f t="shared" si="1"/>
        <v/>
      </c>
      <c r="AS102" s="132"/>
    </row>
    <row r="103" spans="2:45" x14ac:dyDescent="0.4">
      <c r="B103" s="140" t="s">
        <v>1824</v>
      </c>
      <c r="C103" s="29"/>
      <c r="D103" s="131"/>
      <c r="E103" s="136"/>
      <c r="F103" s="131"/>
      <c r="G103" s="136"/>
      <c r="H103" s="131"/>
      <c r="I103" s="134"/>
      <c r="J103" s="133"/>
      <c r="K103" s="134"/>
      <c r="L103" s="133"/>
      <c r="M103" s="212"/>
      <c r="N103" s="131"/>
      <c r="O103" s="132"/>
      <c r="P103" s="131"/>
      <c r="Q103" s="132"/>
      <c r="R103" s="142"/>
      <c r="S103" s="132"/>
      <c r="T103" s="133"/>
      <c r="U103" s="132"/>
      <c r="V103" s="143"/>
      <c r="W103" s="132"/>
      <c r="X103" s="143"/>
      <c r="Y103" s="132"/>
      <c r="Z103" s="142"/>
      <c r="AA103" s="132"/>
      <c r="AB103" s="214"/>
      <c r="AC103" s="132"/>
      <c r="AD103" s="131"/>
      <c r="AE103" s="134"/>
      <c r="AF103" s="131"/>
      <c r="AG103" s="132"/>
      <c r="AH103" s="138"/>
      <c r="AI103" s="132"/>
      <c r="AJ103" s="138"/>
      <c r="AK103" s="132"/>
      <c r="AL103" s="138"/>
      <c r="AM103" s="132"/>
      <c r="AN103" s="151" t="str">
        <f>IF(AND(R103&lt;=0.1,R103&gt;0),Liste!$A$7,IF(AND(R103&gt;0.1,R103&lt;=1),Liste!$A$6,IF(AND(R103&gt;1,R103&lt;=5),Liste!$A$5,IF(AND(R103&gt;5,R103&lt;=16),Liste!$A$4,IF(AND(R103&gt;16,R103&lt;=70),Liste!$A$3,IF(R103&gt;70,Liste!$A$2,IF(R103="","","")))))))</f>
        <v/>
      </c>
      <c r="AO103" s="132"/>
      <c r="AP103" s="151" t="str">
        <f>IF(AND(X103=0,Z103=0),"",IF(AND(X103=0,Z103&gt;0),Liste!$L$16,IF(AND(X103&gt;0,Z103=0),Liste!$L$17,ROUND(2*(SQRT((Z103*1000000000)/(PI()*X103*1000000))),1))))</f>
        <v/>
      </c>
      <c r="AQ103" s="132"/>
      <c r="AR103" s="151" t="str">
        <f t="shared" si="1"/>
        <v/>
      </c>
      <c r="AS103" s="132"/>
    </row>
    <row r="104" spans="2:45" x14ac:dyDescent="0.4">
      <c r="B104" s="140" t="s">
        <v>1825</v>
      </c>
      <c r="C104" s="29"/>
      <c r="D104" s="131"/>
      <c r="E104" s="136"/>
      <c r="F104" s="131"/>
      <c r="G104" s="136"/>
      <c r="H104" s="131"/>
      <c r="I104" s="134"/>
      <c r="J104" s="133"/>
      <c r="K104" s="134"/>
      <c r="L104" s="133"/>
      <c r="M104" s="212"/>
      <c r="N104" s="131"/>
      <c r="O104" s="132"/>
      <c r="P104" s="131"/>
      <c r="Q104" s="132"/>
      <c r="R104" s="142"/>
      <c r="S104" s="132"/>
      <c r="T104" s="133"/>
      <c r="U104" s="132"/>
      <c r="V104" s="143"/>
      <c r="W104" s="132"/>
      <c r="X104" s="143"/>
      <c r="Y104" s="132"/>
      <c r="Z104" s="142"/>
      <c r="AA104" s="132"/>
      <c r="AB104" s="214"/>
      <c r="AC104" s="132"/>
      <c r="AD104" s="131"/>
      <c r="AE104" s="134"/>
      <c r="AF104" s="131"/>
      <c r="AG104" s="132"/>
      <c r="AH104" s="138"/>
      <c r="AI104" s="132"/>
      <c r="AJ104" s="138"/>
      <c r="AK104" s="132"/>
      <c r="AL104" s="138"/>
      <c r="AM104" s="132"/>
      <c r="AN104" s="151" t="str">
        <f>IF(AND(R104&lt;=0.1,R104&gt;0),Liste!$A$7,IF(AND(R104&gt;0.1,R104&lt;=1),Liste!$A$6,IF(AND(R104&gt;1,R104&lt;=5),Liste!$A$5,IF(AND(R104&gt;5,R104&lt;=16),Liste!$A$4,IF(AND(R104&gt;16,R104&lt;=70),Liste!$A$3,IF(R104&gt;70,Liste!$A$2,IF(R104="","","")))))))</f>
        <v/>
      </c>
      <c r="AO104" s="132"/>
      <c r="AP104" s="151" t="str">
        <f>IF(AND(X104=0,Z104=0),"",IF(AND(X104=0,Z104&gt;0),Liste!$L$16,IF(AND(X104&gt;0,Z104=0),Liste!$L$17,ROUND(2*(SQRT((Z104*1000000000)/(PI()*X104*1000000))),1))))</f>
        <v/>
      </c>
      <c r="AQ104" s="132"/>
      <c r="AR104" s="151" t="str">
        <f t="shared" si="1"/>
        <v/>
      </c>
      <c r="AS104" s="132"/>
    </row>
    <row r="105" spans="2:45" x14ac:dyDescent="0.4">
      <c r="B105" s="140" t="s">
        <v>1826</v>
      </c>
      <c r="C105" s="29"/>
      <c r="D105" s="131"/>
      <c r="E105" s="136"/>
      <c r="F105" s="131"/>
      <c r="G105" s="136"/>
      <c r="H105" s="131"/>
      <c r="I105" s="134"/>
      <c r="J105" s="133"/>
      <c r="K105" s="134"/>
      <c r="L105" s="133"/>
      <c r="M105" s="212"/>
      <c r="N105" s="131"/>
      <c r="O105" s="132"/>
      <c r="P105" s="131"/>
      <c r="Q105" s="132"/>
      <c r="R105" s="142"/>
      <c r="S105" s="132"/>
      <c r="T105" s="133"/>
      <c r="U105" s="132"/>
      <c r="V105" s="143"/>
      <c r="W105" s="132"/>
      <c r="X105" s="143"/>
      <c r="Y105" s="132"/>
      <c r="Z105" s="142"/>
      <c r="AA105" s="132"/>
      <c r="AB105" s="214"/>
      <c r="AC105" s="132"/>
      <c r="AD105" s="131"/>
      <c r="AE105" s="134"/>
      <c r="AF105" s="131"/>
      <c r="AG105" s="132"/>
      <c r="AH105" s="138"/>
      <c r="AI105" s="132"/>
      <c r="AJ105" s="138"/>
      <c r="AK105" s="132"/>
      <c r="AL105" s="138"/>
      <c r="AM105" s="132"/>
      <c r="AN105" s="151" t="str">
        <f>IF(AND(R105&lt;=0.1,R105&gt;0),Liste!$A$7,IF(AND(R105&gt;0.1,R105&lt;=1),Liste!$A$6,IF(AND(R105&gt;1,R105&lt;=5),Liste!$A$5,IF(AND(R105&gt;5,R105&lt;=16),Liste!$A$4,IF(AND(R105&gt;16,R105&lt;=70),Liste!$A$3,IF(R105&gt;70,Liste!$A$2,IF(R105="","","")))))))</f>
        <v/>
      </c>
      <c r="AO105" s="132"/>
      <c r="AP105" s="151" t="str">
        <f>IF(AND(X105=0,Z105=0),"",IF(AND(X105=0,Z105&gt;0),Liste!$L$16,IF(AND(X105&gt;0,Z105=0),Liste!$L$17,ROUND(2*(SQRT((Z105*1000000000)/(PI()*X105*1000000))),1))))</f>
        <v/>
      </c>
      <c r="AQ105" s="132"/>
      <c r="AR105" s="151" t="str">
        <f t="shared" si="1"/>
        <v/>
      </c>
      <c r="AS105" s="132"/>
    </row>
    <row r="106" spans="2:45" x14ac:dyDescent="0.4">
      <c r="B106" s="140" t="s">
        <v>1827</v>
      </c>
      <c r="C106" s="29"/>
      <c r="D106" s="131"/>
      <c r="E106" s="136"/>
      <c r="F106" s="131"/>
      <c r="G106" s="136"/>
      <c r="H106" s="131"/>
      <c r="I106" s="134"/>
      <c r="J106" s="133"/>
      <c r="K106" s="134"/>
      <c r="L106" s="133"/>
      <c r="M106" s="212"/>
      <c r="N106" s="131"/>
      <c r="O106" s="132"/>
      <c r="P106" s="131"/>
      <c r="Q106" s="132"/>
      <c r="R106" s="142"/>
      <c r="S106" s="132"/>
      <c r="T106" s="133"/>
      <c r="U106" s="132"/>
      <c r="V106" s="143"/>
      <c r="W106" s="132"/>
      <c r="X106" s="143"/>
      <c r="Y106" s="132"/>
      <c r="Z106" s="142"/>
      <c r="AA106" s="132"/>
      <c r="AB106" s="214"/>
      <c r="AC106" s="132"/>
      <c r="AD106" s="131"/>
      <c r="AE106" s="134"/>
      <c r="AF106" s="131"/>
      <c r="AG106" s="132"/>
      <c r="AH106" s="138"/>
      <c r="AI106" s="132"/>
      <c r="AJ106" s="138"/>
      <c r="AK106" s="132"/>
      <c r="AL106" s="138"/>
      <c r="AM106" s="132"/>
      <c r="AN106" s="151" t="str">
        <f>IF(AND(R106&lt;=0.1,R106&gt;0),Liste!$A$7,IF(AND(R106&gt;0.1,R106&lt;=1),Liste!$A$6,IF(AND(R106&gt;1,R106&lt;=5),Liste!$A$5,IF(AND(R106&gt;5,R106&lt;=16),Liste!$A$4,IF(AND(R106&gt;16,R106&lt;=70),Liste!$A$3,IF(R106&gt;70,Liste!$A$2,IF(R106="","","")))))))</f>
        <v/>
      </c>
      <c r="AO106" s="132"/>
      <c r="AP106" s="151" t="str">
        <f>IF(AND(X106=0,Z106=0),"",IF(AND(X106=0,Z106&gt;0),Liste!$L$16,IF(AND(X106&gt;0,Z106=0),Liste!$L$17,ROUND(2*(SQRT((Z106*1000000000)/(PI()*X106*1000000))),1))))</f>
        <v/>
      </c>
      <c r="AQ106" s="132"/>
      <c r="AR106" s="151" t="str">
        <f t="shared" si="1"/>
        <v/>
      </c>
      <c r="AS106" s="132"/>
    </row>
    <row r="107" spans="2:45" x14ac:dyDescent="0.4">
      <c r="B107" s="140" t="s">
        <v>1828</v>
      </c>
      <c r="C107" s="29"/>
      <c r="D107" s="131"/>
      <c r="E107" s="136"/>
      <c r="F107" s="131"/>
      <c r="G107" s="136"/>
      <c r="H107" s="131"/>
      <c r="I107" s="134"/>
      <c r="J107" s="133"/>
      <c r="K107" s="134"/>
      <c r="L107" s="133"/>
      <c r="M107" s="212"/>
      <c r="N107" s="131"/>
      <c r="O107" s="132"/>
      <c r="P107" s="131"/>
      <c r="Q107" s="132"/>
      <c r="R107" s="142"/>
      <c r="S107" s="132"/>
      <c r="T107" s="133"/>
      <c r="U107" s="132"/>
      <c r="V107" s="143"/>
      <c r="W107" s="132"/>
      <c r="X107" s="143"/>
      <c r="Y107" s="132"/>
      <c r="Z107" s="142"/>
      <c r="AA107" s="132"/>
      <c r="AB107" s="214"/>
      <c r="AC107" s="132"/>
      <c r="AD107" s="131"/>
      <c r="AE107" s="134"/>
      <c r="AF107" s="131"/>
      <c r="AG107" s="132"/>
      <c r="AH107" s="138"/>
      <c r="AI107" s="132"/>
      <c r="AJ107" s="138"/>
      <c r="AK107" s="132"/>
      <c r="AL107" s="138"/>
      <c r="AM107" s="132"/>
      <c r="AN107" s="151" t="str">
        <f>IF(AND(R107&lt;=0.1,R107&gt;0),Liste!$A$7,IF(AND(R107&gt;0.1,R107&lt;=1),Liste!$A$6,IF(AND(R107&gt;1,R107&lt;=5),Liste!$A$5,IF(AND(R107&gt;5,R107&lt;=16),Liste!$A$4,IF(AND(R107&gt;16,R107&lt;=70),Liste!$A$3,IF(R107&gt;70,Liste!$A$2,IF(R107="","","")))))))</f>
        <v/>
      </c>
      <c r="AO107" s="132"/>
      <c r="AP107" s="151" t="str">
        <f>IF(AND(X107=0,Z107=0),"",IF(AND(X107=0,Z107&gt;0),Liste!$L$16,IF(AND(X107&gt;0,Z107=0),Liste!$L$17,ROUND(2*(SQRT((Z107*1000000000)/(PI()*X107*1000000))),1))))</f>
        <v/>
      </c>
      <c r="AQ107" s="132"/>
      <c r="AR107" s="151" t="str">
        <f t="shared" si="1"/>
        <v/>
      </c>
      <c r="AS107" s="132"/>
    </row>
    <row r="108" spans="2:45" x14ac:dyDescent="0.4">
      <c r="B108" s="140" t="s">
        <v>1829</v>
      </c>
      <c r="C108" s="29"/>
      <c r="D108" s="131"/>
      <c r="E108" s="136"/>
      <c r="F108" s="131"/>
      <c r="G108" s="136"/>
      <c r="H108" s="131"/>
      <c r="I108" s="134"/>
      <c r="J108" s="133"/>
      <c r="K108" s="134"/>
      <c r="L108" s="133"/>
      <c r="M108" s="212"/>
      <c r="N108" s="131"/>
      <c r="O108" s="132"/>
      <c r="P108" s="131"/>
      <c r="Q108" s="132"/>
      <c r="R108" s="142"/>
      <c r="S108" s="132"/>
      <c r="T108" s="133"/>
      <c r="U108" s="132"/>
      <c r="V108" s="143"/>
      <c r="W108" s="132"/>
      <c r="X108" s="143"/>
      <c r="Y108" s="132"/>
      <c r="Z108" s="142"/>
      <c r="AA108" s="132"/>
      <c r="AB108" s="214"/>
      <c r="AC108" s="132"/>
      <c r="AD108" s="131"/>
      <c r="AE108" s="134"/>
      <c r="AF108" s="131"/>
      <c r="AG108" s="132"/>
      <c r="AH108" s="138"/>
      <c r="AI108" s="132"/>
      <c r="AJ108" s="138"/>
      <c r="AK108" s="132"/>
      <c r="AL108" s="138"/>
      <c r="AM108" s="132"/>
      <c r="AN108" s="151" t="str">
        <f>IF(AND(R108&lt;=0.1,R108&gt;0),Liste!$A$7,IF(AND(R108&gt;0.1,R108&lt;=1),Liste!$A$6,IF(AND(R108&gt;1,R108&lt;=5),Liste!$A$5,IF(AND(R108&gt;5,R108&lt;=16),Liste!$A$4,IF(AND(R108&gt;16,R108&lt;=70),Liste!$A$3,IF(R108&gt;70,Liste!$A$2,IF(R108="","","")))))))</f>
        <v/>
      </c>
      <c r="AO108" s="132"/>
      <c r="AP108" s="151" t="str">
        <f>IF(AND(X108=0,Z108=0),"",IF(AND(X108=0,Z108&gt;0),Liste!$L$16,IF(AND(X108&gt;0,Z108=0),Liste!$L$17,ROUND(2*(SQRT((Z108*1000000000)/(PI()*X108*1000000))),1))))</f>
        <v/>
      </c>
      <c r="AQ108" s="132"/>
      <c r="AR108" s="151" t="str">
        <f t="shared" si="1"/>
        <v/>
      </c>
      <c r="AS108" s="132"/>
    </row>
    <row r="109" spans="2:45" x14ac:dyDescent="0.4">
      <c r="B109" s="140" t="s">
        <v>1830</v>
      </c>
      <c r="C109" s="29"/>
      <c r="D109" s="131"/>
      <c r="E109" s="136"/>
      <c r="F109" s="131"/>
      <c r="G109" s="136"/>
      <c r="H109" s="131"/>
      <c r="I109" s="134"/>
      <c r="J109" s="133"/>
      <c r="K109" s="134"/>
      <c r="L109" s="133"/>
      <c r="M109" s="212"/>
      <c r="N109" s="131"/>
      <c r="O109" s="132"/>
      <c r="P109" s="131"/>
      <c r="Q109" s="132"/>
      <c r="R109" s="142"/>
      <c r="S109" s="132"/>
      <c r="T109" s="133"/>
      <c r="U109" s="132"/>
      <c r="V109" s="143"/>
      <c r="W109" s="132"/>
      <c r="X109" s="143"/>
      <c r="Y109" s="132"/>
      <c r="Z109" s="142"/>
      <c r="AA109" s="132"/>
      <c r="AB109" s="214"/>
      <c r="AC109" s="132"/>
      <c r="AD109" s="131"/>
      <c r="AE109" s="134"/>
      <c r="AF109" s="131"/>
      <c r="AG109" s="132"/>
      <c r="AH109" s="138"/>
      <c r="AI109" s="132"/>
      <c r="AJ109" s="138"/>
      <c r="AK109" s="132"/>
      <c r="AL109" s="138"/>
      <c r="AM109" s="132"/>
      <c r="AN109" s="151" t="str">
        <f>IF(AND(R109&lt;=0.1,R109&gt;0),Liste!$A$7,IF(AND(R109&gt;0.1,R109&lt;=1),Liste!$A$6,IF(AND(R109&gt;1,R109&lt;=5),Liste!$A$5,IF(AND(R109&gt;5,R109&lt;=16),Liste!$A$4,IF(AND(R109&gt;16,R109&lt;=70),Liste!$A$3,IF(R109&gt;70,Liste!$A$2,IF(R109="","","")))))))</f>
        <v/>
      </c>
      <c r="AO109" s="132"/>
      <c r="AP109" s="151" t="str">
        <f>IF(AND(X109=0,Z109=0),"",IF(AND(X109=0,Z109&gt;0),Liste!$L$16,IF(AND(X109&gt;0,Z109=0),Liste!$L$17,ROUND(2*(SQRT((Z109*1000000000)/(PI()*X109*1000000))),1))))</f>
        <v/>
      </c>
      <c r="AQ109" s="132"/>
      <c r="AR109" s="151" t="str">
        <f t="shared" si="1"/>
        <v/>
      </c>
      <c r="AS109" s="132"/>
    </row>
    <row r="110" spans="2:45" x14ac:dyDescent="0.4">
      <c r="B110" s="140" t="s">
        <v>1831</v>
      </c>
      <c r="C110" s="29"/>
      <c r="D110" s="131"/>
      <c r="E110" s="136"/>
      <c r="F110" s="131"/>
      <c r="G110" s="136"/>
      <c r="H110" s="131"/>
      <c r="I110" s="134"/>
      <c r="J110" s="133"/>
      <c r="K110" s="134"/>
      <c r="L110" s="133"/>
      <c r="M110" s="212"/>
      <c r="N110" s="131"/>
      <c r="O110" s="132"/>
      <c r="P110" s="131"/>
      <c r="Q110" s="132"/>
      <c r="R110" s="142"/>
      <c r="S110" s="132"/>
      <c r="T110" s="133"/>
      <c r="U110" s="132"/>
      <c r="V110" s="143"/>
      <c r="W110" s="132"/>
      <c r="X110" s="143"/>
      <c r="Y110" s="132"/>
      <c r="Z110" s="142"/>
      <c r="AA110" s="132"/>
      <c r="AB110" s="214"/>
      <c r="AC110" s="132"/>
      <c r="AD110" s="131"/>
      <c r="AE110" s="134"/>
      <c r="AF110" s="131"/>
      <c r="AG110" s="132"/>
      <c r="AH110" s="138"/>
      <c r="AI110" s="132"/>
      <c r="AJ110" s="138"/>
      <c r="AK110" s="132"/>
      <c r="AL110" s="138"/>
      <c r="AM110" s="132"/>
      <c r="AN110" s="151" t="str">
        <f>IF(AND(R110&lt;=0.1,R110&gt;0),Liste!$A$7,IF(AND(R110&gt;0.1,R110&lt;=1),Liste!$A$6,IF(AND(R110&gt;1,R110&lt;=5),Liste!$A$5,IF(AND(R110&gt;5,R110&lt;=16),Liste!$A$4,IF(AND(R110&gt;16,R110&lt;=70),Liste!$A$3,IF(R110&gt;70,Liste!$A$2,IF(R110="","","")))))))</f>
        <v/>
      </c>
      <c r="AO110" s="132"/>
      <c r="AP110" s="151" t="str">
        <f>IF(AND(X110=0,Z110=0),"",IF(AND(X110=0,Z110&gt;0),Liste!$L$16,IF(AND(X110&gt;0,Z110=0),Liste!$L$17,ROUND(2*(SQRT((Z110*1000000000)/(PI()*X110*1000000))),1))))</f>
        <v/>
      </c>
      <c r="AQ110" s="132"/>
      <c r="AR110" s="151" t="str">
        <f t="shared" si="1"/>
        <v/>
      </c>
      <c r="AS110" s="132"/>
    </row>
    <row r="111" spans="2:45" x14ac:dyDescent="0.4">
      <c r="B111" s="140" t="s">
        <v>1832</v>
      </c>
      <c r="C111" s="29"/>
      <c r="D111" s="131"/>
      <c r="E111" s="136"/>
      <c r="F111" s="131"/>
      <c r="G111" s="136"/>
      <c r="H111" s="131"/>
      <c r="I111" s="134"/>
      <c r="J111" s="133"/>
      <c r="K111" s="134"/>
      <c r="L111" s="133"/>
      <c r="M111" s="212"/>
      <c r="N111" s="131"/>
      <c r="O111" s="132"/>
      <c r="P111" s="131"/>
      <c r="Q111" s="132"/>
      <c r="R111" s="142"/>
      <c r="S111" s="132"/>
      <c r="T111" s="133"/>
      <c r="U111" s="132"/>
      <c r="V111" s="143"/>
      <c r="W111" s="132"/>
      <c r="X111" s="143"/>
      <c r="Y111" s="132"/>
      <c r="Z111" s="142"/>
      <c r="AA111" s="132"/>
      <c r="AB111" s="214"/>
      <c r="AC111" s="132"/>
      <c r="AD111" s="131"/>
      <c r="AE111" s="134"/>
      <c r="AF111" s="131"/>
      <c r="AG111" s="132"/>
      <c r="AH111" s="138"/>
      <c r="AI111" s="132"/>
      <c r="AJ111" s="138"/>
      <c r="AK111" s="132"/>
      <c r="AL111" s="138"/>
      <c r="AM111" s="132"/>
      <c r="AN111" s="151" t="str">
        <f>IF(AND(R111&lt;=0.1,R111&gt;0),Liste!$A$7,IF(AND(R111&gt;0.1,R111&lt;=1),Liste!$A$6,IF(AND(R111&gt;1,R111&lt;=5),Liste!$A$5,IF(AND(R111&gt;5,R111&lt;=16),Liste!$A$4,IF(AND(R111&gt;16,R111&lt;=70),Liste!$A$3,IF(R111&gt;70,Liste!$A$2,IF(R111="","","")))))))</f>
        <v/>
      </c>
      <c r="AO111" s="132"/>
      <c r="AP111" s="151" t="str">
        <f>IF(AND(X111=0,Z111=0),"",IF(AND(X111=0,Z111&gt;0),Liste!$L$16,IF(AND(X111&gt;0,Z111=0),Liste!$L$17,ROUND(2*(SQRT((Z111*1000000000)/(PI()*X111*1000000))),1))))</f>
        <v/>
      </c>
      <c r="AQ111" s="132"/>
      <c r="AR111" s="151" t="str">
        <f t="shared" si="1"/>
        <v/>
      </c>
      <c r="AS111" s="132"/>
    </row>
    <row r="112" spans="2:45" x14ac:dyDescent="0.4">
      <c r="B112" s="140" t="s">
        <v>1833</v>
      </c>
      <c r="C112" s="29"/>
      <c r="D112" s="131"/>
      <c r="E112" s="136"/>
      <c r="F112" s="131"/>
      <c r="G112" s="136"/>
      <c r="H112" s="131"/>
      <c r="I112" s="134"/>
      <c r="J112" s="133"/>
      <c r="K112" s="134"/>
      <c r="L112" s="133"/>
      <c r="M112" s="212"/>
      <c r="N112" s="131"/>
      <c r="O112" s="132"/>
      <c r="P112" s="131"/>
      <c r="Q112" s="132"/>
      <c r="R112" s="142"/>
      <c r="S112" s="132"/>
      <c r="T112" s="133"/>
      <c r="U112" s="132"/>
      <c r="V112" s="143"/>
      <c r="W112" s="132"/>
      <c r="X112" s="143"/>
      <c r="Y112" s="132"/>
      <c r="Z112" s="142"/>
      <c r="AA112" s="132"/>
      <c r="AB112" s="214"/>
      <c r="AC112" s="132"/>
      <c r="AD112" s="131"/>
      <c r="AE112" s="134"/>
      <c r="AF112" s="131"/>
      <c r="AG112" s="132"/>
      <c r="AH112" s="138"/>
      <c r="AI112" s="132"/>
      <c r="AJ112" s="138"/>
      <c r="AK112" s="132"/>
      <c r="AL112" s="138"/>
      <c r="AM112" s="132"/>
      <c r="AN112" s="151" t="str">
        <f>IF(AND(R112&lt;=0.1,R112&gt;0),Liste!$A$7,IF(AND(R112&gt;0.1,R112&lt;=1),Liste!$A$6,IF(AND(R112&gt;1,R112&lt;=5),Liste!$A$5,IF(AND(R112&gt;5,R112&lt;=16),Liste!$A$4,IF(AND(R112&gt;16,R112&lt;=70),Liste!$A$3,IF(R112&gt;70,Liste!$A$2,IF(R112="","","")))))))</f>
        <v/>
      </c>
      <c r="AO112" s="132"/>
      <c r="AP112" s="151" t="str">
        <f>IF(AND(X112=0,Z112=0),"",IF(AND(X112=0,Z112&gt;0),Liste!$L$16,IF(AND(X112&gt;0,Z112=0),Liste!$L$17,ROUND(2*(SQRT((Z112*1000000000)/(PI()*X112*1000000))),1))))</f>
        <v/>
      </c>
      <c r="AQ112" s="132"/>
      <c r="AR112" s="151" t="str">
        <f t="shared" si="1"/>
        <v/>
      </c>
      <c r="AS112" s="132"/>
    </row>
    <row r="113" spans="2:45" x14ac:dyDescent="0.4">
      <c r="B113" s="140" t="s">
        <v>1834</v>
      </c>
      <c r="C113" s="29"/>
      <c r="D113" s="131"/>
      <c r="E113" s="136"/>
      <c r="F113" s="131"/>
      <c r="G113" s="136"/>
      <c r="H113" s="131"/>
      <c r="I113" s="134"/>
      <c r="J113" s="133"/>
      <c r="K113" s="134"/>
      <c r="L113" s="133"/>
      <c r="M113" s="212"/>
      <c r="N113" s="131"/>
      <c r="O113" s="132"/>
      <c r="P113" s="131"/>
      <c r="Q113" s="132"/>
      <c r="R113" s="142"/>
      <c r="S113" s="132"/>
      <c r="T113" s="133"/>
      <c r="U113" s="132"/>
      <c r="V113" s="143"/>
      <c r="W113" s="132"/>
      <c r="X113" s="143"/>
      <c r="Y113" s="132"/>
      <c r="Z113" s="142"/>
      <c r="AA113" s="132"/>
      <c r="AB113" s="214"/>
      <c r="AC113" s="132"/>
      <c r="AD113" s="131"/>
      <c r="AE113" s="134"/>
      <c r="AF113" s="131"/>
      <c r="AG113" s="132"/>
      <c r="AH113" s="138"/>
      <c r="AI113" s="132"/>
      <c r="AJ113" s="138"/>
      <c r="AK113" s="132"/>
      <c r="AL113" s="138"/>
      <c r="AM113" s="132"/>
      <c r="AN113" s="151" t="str">
        <f>IF(AND(R113&lt;=0.1,R113&gt;0),Liste!$A$7,IF(AND(R113&gt;0.1,R113&lt;=1),Liste!$A$6,IF(AND(R113&gt;1,R113&lt;=5),Liste!$A$5,IF(AND(R113&gt;5,R113&lt;=16),Liste!$A$4,IF(AND(R113&gt;16,R113&lt;=70),Liste!$A$3,IF(R113&gt;70,Liste!$A$2,IF(R113="","","")))))))</f>
        <v/>
      </c>
      <c r="AO113" s="132"/>
      <c r="AP113" s="151" t="str">
        <f>IF(AND(X113=0,Z113=0),"",IF(AND(X113=0,Z113&gt;0),Liste!$L$16,IF(AND(X113&gt;0,Z113=0),Liste!$L$17,ROUND(2*(SQRT((Z113*1000000000)/(PI()*X113*1000000))),1))))</f>
        <v/>
      </c>
      <c r="AQ113" s="132"/>
      <c r="AR113" s="151" t="str">
        <f t="shared" si="1"/>
        <v/>
      </c>
      <c r="AS113" s="132"/>
    </row>
    <row r="114" spans="2:45" x14ac:dyDescent="0.4">
      <c r="B114" s="140" t="s">
        <v>1835</v>
      </c>
      <c r="C114" s="29"/>
      <c r="D114" s="131"/>
      <c r="E114" s="136"/>
      <c r="F114" s="131"/>
      <c r="G114" s="136"/>
      <c r="H114" s="131"/>
      <c r="I114" s="134"/>
      <c r="J114" s="133"/>
      <c r="K114" s="134"/>
      <c r="L114" s="133"/>
      <c r="M114" s="212"/>
      <c r="N114" s="131"/>
      <c r="O114" s="132"/>
      <c r="P114" s="131"/>
      <c r="Q114" s="132"/>
      <c r="R114" s="142"/>
      <c r="S114" s="132"/>
      <c r="T114" s="133"/>
      <c r="U114" s="132"/>
      <c r="V114" s="143"/>
      <c r="W114" s="132"/>
      <c r="X114" s="143"/>
      <c r="Y114" s="132"/>
      <c r="Z114" s="142"/>
      <c r="AA114" s="132"/>
      <c r="AB114" s="214"/>
      <c r="AC114" s="132"/>
      <c r="AD114" s="131"/>
      <c r="AE114" s="134"/>
      <c r="AF114" s="131"/>
      <c r="AG114" s="132"/>
      <c r="AH114" s="138"/>
      <c r="AI114" s="132"/>
      <c r="AJ114" s="138"/>
      <c r="AK114" s="132"/>
      <c r="AL114" s="138"/>
      <c r="AM114" s="132"/>
      <c r="AN114" s="151" t="str">
        <f>IF(AND(R114&lt;=0.1,R114&gt;0),Liste!$A$7,IF(AND(R114&gt;0.1,R114&lt;=1),Liste!$A$6,IF(AND(R114&gt;1,R114&lt;=5),Liste!$A$5,IF(AND(R114&gt;5,R114&lt;=16),Liste!$A$4,IF(AND(R114&gt;16,R114&lt;=70),Liste!$A$3,IF(R114&gt;70,Liste!$A$2,IF(R114="","","")))))))</f>
        <v/>
      </c>
      <c r="AO114" s="132"/>
      <c r="AP114" s="151" t="str">
        <f>IF(AND(X114=0,Z114=0),"",IF(AND(X114=0,Z114&gt;0),Liste!$L$16,IF(AND(X114&gt;0,Z114=0),Liste!$L$17,ROUND(2*(SQRT((Z114*1000000000)/(PI()*X114*1000000))),1))))</f>
        <v/>
      </c>
      <c r="AQ114" s="132"/>
      <c r="AR114" s="151" t="str">
        <f t="shared" si="1"/>
        <v/>
      </c>
      <c r="AS114" s="132"/>
    </row>
    <row r="115" spans="2:45" x14ac:dyDescent="0.4">
      <c r="B115" s="140" t="s">
        <v>1836</v>
      </c>
      <c r="C115" s="29"/>
      <c r="D115" s="131"/>
      <c r="E115" s="136"/>
      <c r="F115" s="131"/>
      <c r="G115" s="136"/>
      <c r="H115" s="131"/>
      <c r="I115" s="134"/>
      <c r="J115" s="133"/>
      <c r="K115" s="134"/>
      <c r="L115" s="133"/>
      <c r="M115" s="212"/>
      <c r="N115" s="131"/>
      <c r="O115" s="132"/>
      <c r="P115" s="131"/>
      <c r="Q115" s="132"/>
      <c r="R115" s="142"/>
      <c r="S115" s="132"/>
      <c r="T115" s="133"/>
      <c r="U115" s="132"/>
      <c r="V115" s="143"/>
      <c r="W115" s="132"/>
      <c r="X115" s="143"/>
      <c r="Y115" s="132"/>
      <c r="Z115" s="142"/>
      <c r="AA115" s="132"/>
      <c r="AB115" s="214"/>
      <c r="AC115" s="132"/>
      <c r="AD115" s="131"/>
      <c r="AE115" s="134"/>
      <c r="AF115" s="131"/>
      <c r="AG115" s="132"/>
      <c r="AH115" s="138"/>
      <c r="AI115" s="132"/>
      <c r="AJ115" s="138"/>
      <c r="AK115" s="132"/>
      <c r="AL115" s="138"/>
      <c r="AM115" s="132"/>
      <c r="AN115" s="151" t="str">
        <f>IF(AND(R115&lt;=0.1,R115&gt;0),Liste!$A$7,IF(AND(R115&gt;0.1,R115&lt;=1),Liste!$A$6,IF(AND(R115&gt;1,R115&lt;=5),Liste!$A$5,IF(AND(R115&gt;5,R115&lt;=16),Liste!$A$4,IF(AND(R115&gt;16,R115&lt;=70),Liste!$A$3,IF(R115&gt;70,Liste!$A$2,IF(R115="","","")))))))</f>
        <v/>
      </c>
      <c r="AO115" s="132"/>
      <c r="AP115" s="151" t="str">
        <f>IF(AND(X115=0,Z115=0),"",IF(AND(X115=0,Z115&gt;0),Liste!$L$16,IF(AND(X115&gt;0,Z115=0),Liste!$L$17,ROUND(2*(SQRT((Z115*1000000000)/(PI()*X115*1000000))),1))))</f>
        <v/>
      </c>
      <c r="AQ115" s="132"/>
      <c r="AR115" s="151" t="str">
        <f t="shared" si="1"/>
        <v/>
      </c>
      <c r="AS115" s="132"/>
    </row>
    <row r="116" spans="2:45" x14ac:dyDescent="0.4">
      <c r="B116" s="140" t="s">
        <v>1837</v>
      </c>
      <c r="C116" s="29"/>
      <c r="D116" s="131"/>
      <c r="E116" s="136"/>
      <c r="F116" s="131"/>
      <c r="G116" s="136"/>
      <c r="H116" s="131"/>
      <c r="I116" s="134"/>
      <c r="J116" s="133"/>
      <c r="K116" s="134"/>
      <c r="L116" s="133"/>
      <c r="M116" s="212"/>
      <c r="N116" s="131"/>
      <c r="O116" s="132"/>
      <c r="P116" s="131"/>
      <c r="Q116" s="132"/>
      <c r="R116" s="142"/>
      <c r="S116" s="132"/>
      <c r="T116" s="133"/>
      <c r="U116" s="132"/>
      <c r="V116" s="143"/>
      <c r="W116" s="132"/>
      <c r="X116" s="143"/>
      <c r="Y116" s="132"/>
      <c r="Z116" s="142"/>
      <c r="AA116" s="132"/>
      <c r="AB116" s="214"/>
      <c r="AC116" s="132"/>
      <c r="AD116" s="131"/>
      <c r="AE116" s="134"/>
      <c r="AF116" s="131"/>
      <c r="AG116" s="132"/>
      <c r="AH116" s="138"/>
      <c r="AI116" s="132"/>
      <c r="AJ116" s="138"/>
      <c r="AK116" s="132"/>
      <c r="AL116" s="138"/>
      <c r="AM116" s="132"/>
      <c r="AN116" s="151" t="str">
        <f>IF(AND(R116&lt;=0.1,R116&gt;0),Liste!$A$7,IF(AND(R116&gt;0.1,R116&lt;=1),Liste!$A$6,IF(AND(R116&gt;1,R116&lt;=5),Liste!$A$5,IF(AND(R116&gt;5,R116&lt;=16),Liste!$A$4,IF(AND(R116&gt;16,R116&lt;=70),Liste!$A$3,IF(R116&gt;70,Liste!$A$2,IF(R116="","","")))))))</f>
        <v/>
      </c>
      <c r="AO116" s="132"/>
      <c r="AP116" s="151" t="str">
        <f>IF(AND(X116=0,Z116=0),"",IF(AND(X116=0,Z116&gt;0),Liste!$L$16,IF(AND(X116&gt;0,Z116=0),Liste!$L$17,ROUND(2*(SQRT((Z116*1000000000)/(PI()*X116*1000000))),1))))</f>
        <v/>
      </c>
      <c r="AQ116" s="132"/>
      <c r="AR116" s="151" t="str">
        <f t="shared" si="1"/>
        <v/>
      </c>
      <c r="AS116" s="132"/>
    </row>
    <row r="117" spans="2:45" x14ac:dyDescent="0.4">
      <c r="B117" s="140" t="s">
        <v>1838</v>
      </c>
      <c r="C117" s="29"/>
      <c r="D117" s="131"/>
      <c r="E117" s="136"/>
      <c r="F117" s="131"/>
      <c r="G117" s="136"/>
      <c r="H117" s="131"/>
      <c r="I117" s="134"/>
      <c r="J117" s="133"/>
      <c r="K117" s="134"/>
      <c r="L117" s="133"/>
      <c r="M117" s="212"/>
      <c r="N117" s="131"/>
      <c r="O117" s="132"/>
      <c r="P117" s="131"/>
      <c r="Q117" s="132"/>
      <c r="R117" s="142"/>
      <c r="S117" s="132"/>
      <c r="T117" s="133"/>
      <c r="U117" s="132"/>
      <c r="V117" s="143"/>
      <c r="W117" s="132"/>
      <c r="X117" s="143"/>
      <c r="Y117" s="132"/>
      <c r="Z117" s="142"/>
      <c r="AA117" s="132"/>
      <c r="AB117" s="214"/>
      <c r="AC117" s="132"/>
      <c r="AD117" s="131"/>
      <c r="AE117" s="134"/>
      <c r="AF117" s="131"/>
      <c r="AG117" s="132"/>
      <c r="AH117" s="138"/>
      <c r="AI117" s="132"/>
      <c r="AJ117" s="138"/>
      <c r="AK117" s="132"/>
      <c r="AL117" s="138"/>
      <c r="AM117" s="132"/>
      <c r="AN117" s="151" t="str">
        <f>IF(AND(R117&lt;=0.1,R117&gt;0),Liste!$A$7,IF(AND(R117&gt;0.1,R117&lt;=1),Liste!$A$6,IF(AND(R117&gt;1,R117&lt;=5),Liste!$A$5,IF(AND(R117&gt;5,R117&lt;=16),Liste!$A$4,IF(AND(R117&gt;16,R117&lt;=70),Liste!$A$3,IF(R117&gt;70,Liste!$A$2,IF(R117="","","")))))))</f>
        <v/>
      </c>
      <c r="AO117" s="132"/>
      <c r="AP117" s="151" t="str">
        <f>IF(AND(X117=0,Z117=0),"",IF(AND(X117=0,Z117&gt;0),Liste!$L$16,IF(AND(X117&gt;0,Z117=0),Liste!$L$17,ROUND(2*(SQRT((Z117*1000000000)/(PI()*X117*1000000))),1))))</f>
        <v/>
      </c>
      <c r="AQ117" s="132"/>
      <c r="AR117" s="151" t="str">
        <f t="shared" si="1"/>
        <v/>
      </c>
      <c r="AS117" s="132"/>
    </row>
    <row r="118" spans="2:45" x14ac:dyDescent="0.4">
      <c r="B118" s="140" t="s">
        <v>1839</v>
      </c>
      <c r="C118" s="29"/>
      <c r="D118" s="131"/>
      <c r="E118" s="136"/>
      <c r="F118" s="131"/>
      <c r="G118" s="136"/>
      <c r="H118" s="131"/>
      <c r="I118" s="134"/>
      <c r="J118" s="133"/>
      <c r="K118" s="134"/>
      <c r="L118" s="133"/>
      <c r="M118" s="212"/>
      <c r="N118" s="131"/>
      <c r="O118" s="132"/>
      <c r="P118" s="131"/>
      <c r="Q118" s="132"/>
      <c r="R118" s="142"/>
      <c r="S118" s="132"/>
      <c r="T118" s="133"/>
      <c r="U118" s="132"/>
      <c r="V118" s="143"/>
      <c r="W118" s="132"/>
      <c r="X118" s="143"/>
      <c r="Y118" s="132"/>
      <c r="Z118" s="142"/>
      <c r="AA118" s="132"/>
      <c r="AB118" s="214"/>
      <c r="AC118" s="132"/>
      <c r="AD118" s="131"/>
      <c r="AE118" s="134"/>
      <c r="AF118" s="131"/>
      <c r="AG118" s="132"/>
      <c r="AH118" s="138"/>
      <c r="AI118" s="132"/>
      <c r="AJ118" s="138"/>
      <c r="AK118" s="132"/>
      <c r="AL118" s="138"/>
      <c r="AM118" s="132"/>
      <c r="AN118" s="151" t="str">
        <f>IF(AND(R118&lt;=0.1,R118&gt;0),Liste!$A$7,IF(AND(R118&gt;0.1,R118&lt;=1),Liste!$A$6,IF(AND(R118&gt;1,R118&lt;=5),Liste!$A$5,IF(AND(R118&gt;5,R118&lt;=16),Liste!$A$4,IF(AND(R118&gt;16,R118&lt;=70),Liste!$A$3,IF(R118&gt;70,Liste!$A$2,IF(R118="","","")))))))</f>
        <v/>
      </c>
      <c r="AO118" s="132"/>
      <c r="AP118" s="151" t="str">
        <f>IF(AND(X118=0,Z118=0),"",IF(AND(X118=0,Z118&gt;0),Liste!$L$16,IF(AND(X118&gt;0,Z118=0),Liste!$L$17,ROUND(2*(SQRT((Z118*1000000000)/(PI()*X118*1000000))),1))))</f>
        <v/>
      </c>
      <c r="AQ118" s="132"/>
      <c r="AR118" s="151" t="str">
        <f t="shared" si="1"/>
        <v/>
      </c>
      <c r="AS118" s="132"/>
    </row>
    <row r="119" spans="2:45" x14ac:dyDescent="0.4">
      <c r="B119" s="140" t="s">
        <v>1840</v>
      </c>
      <c r="C119" s="29"/>
      <c r="D119" s="131"/>
      <c r="E119" s="136"/>
      <c r="F119" s="131"/>
      <c r="G119" s="136"/>
      <c r="H119" s="131"/>
      <c r="I119" s="134"/>
      <c r="J119" s="133"/>
      <c r="K119" s="134"/>
      <c r="L119" s="133"/>
      <c r="M119" s="212"/>
      <c r="N119" s="131"/>
      <c r="O119" s="132"/>
      <c r="P119" s="131"/>
      <c r="Q119" s="132"/>
      <c r="R119" s="142"/>
      <c r="S119" s="132"/>
      <c r="T119" s="133"/>
      <c r="U119" s="132"/>
      <c r="V119" s="143"/>
      <c r="W119" s="132"/>
      <c r="X119" s="143"/>
      <c r="Y119" s="132"/>
      <c r="Z119" s="142"/>
      <c r="AA119" s="132"/>
      <c r="AB119" s="214"/>
      <c r="AC119" s="132"/>
      <c r="AD119" s="131"/>
      <c r="AE119" s="134"/>
      <c r="AF119" s="131"/>
      <c r="AG119" s="132"/>
      <c r="AH119" s="138"/>
      <c r="AI119" s="132"/>
      <c r="AJ119" s="138"/>
      <c r="AK119" s="132"/>
      <c r="AL119" s="138"/>
      <c r="AM119" s="132"/>
      <c r="AN119" s="151" t="str">
        <f>IF(AND(R119&lt;=0.1,R119&gt;0),Liste!$A$7,IF(AND(R119&gt;0.1,R119&lt;=1),Liste!$A$6,IF(AND(R119&gt;1,R119&lt;=5),Liste!$A$5,IF(AND(R119&gt;5,R119&lt;=16),Liste!$A$4,IF(AND(R119&gt;16,R119&lt;=70),Liste!$A$3,IF(R119&gt;70,Liste!$A$2,IF(R119="","","")))))))</f>
        <v/>
      </c>
      <c r="AO119" s="132"/>
      <c r="AP119" s="151" t="str">
        <f>IF(AND(X119=0,Z119=0),"",IF(AND(X119=0,Z119&gt;0),Liste!$L$16,IF(AND(X119&gt;0,Z119=0),Liste!$L$17,ROUND(2*(SQRT((Z119*1000000000)/(PI()*X119*1000000))),1))))</f>
        <v/>
      </c>
      <c r="AQ119" s="132"/>
      <c r="AR119" s="151" t="str">
        <f t="shared" si="1"/>
        <v/>
      </c>
      <c r="AS119" s="132"/>
    </row>
    <row r="120" spans="2:45" x14ac:dyDescent="0.4">
      <c r="B120" s="140" t="s">
        <v>1841</v>
      </c>
      <c r="C120" s="29"/>
      <c r="D120" s="131"/>
      <c r="E120" s="136"/>
      <c r="F120" s="131"/>
      <c r="G120" s="136"/>
      <c r="H120" s="131"/>
      <c r="I120" s="134"/>
      <c r="J120" s="133"/>
      <c r="K120" s="134"/>
      <c r="L120" s="133"/>
      <c r="M120" s="212"/>
      <c r="N120" s="131"/>
      <c r="O120" s="132"/>
      <c r="P120" s="131"/>
      <c r="Q120" s="132"/>
      <c r="R120" s="142"/>
      <c r="S120" s="132"/>
      <c r="T120" s="133"/>
      <c r="U120" s="132"/>
      <c r="V120" s="143"/>
      <c r="W120" s="132"/>
      <c r="X120" s="143"/>
      <c r="Y120" s="132"/>
      <c r="Z120" s="142"/>
      <c r="AA120" s="132"/>
      <c r="AB120" s="214"/>
      <c r="AC120" s="132"/>
      <c r="AD120" s="131"/>
      <c r="AE120" s="134"/>
      <c r="AF120" s="131"/>
      <c r="AG120" s="132"/>
      <c r="AH120" s="138"/>
      <c r="AI120" s="132"/>
      <c r="AJ120" s="138"/>
      <c r="AK120" s="132"/>
      <c r="AL120" s="138"/>
      <c r="AM120" s="132"/>
      <c r="AN120" s="151" t="str">
        <f>IF(AND(R120&lt;=0.1,R120&gt;0),Liste!$A$7,IF(AND(R120&gt;0.1,R120&lt;=1),Liste!$A$6,IF(AND(R120&gt;1,R120&lt;=5),Liste!$A$5,IF(AND(R120&gt;5,R120&lt;=16),Liste!$A$4,IF(AND(R120&gt;16,R120&lt;=70),Liste!$A$3,IF(R120&gt;70,Liste!$A$2,IF(R120="","","")))))))</f>
        <v/>
      </c>
      <c r="AO120" s="132"/>
      <c r="AP120" s="151" t="str">
        <f>IF(AND(X120=0,Z120=0),"",IF(AND(X120=0,Z120&gt;0),Liste!$L$16,IF(AND(X120&gt;0,Z120=0),Liste!$L$17,ROUND(2*(SQRT((Z120*1000000000)/(PI()*X120*1000000))),1))))</f>
        <v/>
      </c>
      <c r="AQ120" s="132"/>
      <c r="AR120" s="151" t="str">
        <f t="shared" si="1"/>
        <v/>
      </c>
      <c r="AS120" s="132"/>
    </row>
    <row r="121" spans="2:45" x14ac:dyDescent="0.4">
      <c r="B121" s="140" t="s">
        <v>1842</v>
      </c>
      <c r="C121" s="29"/>
      <c r="D121" s="131"/>
      <c r="E121" s="136"/>
      <c r="F121" s="131"/>
      <c r="G121" s="136"/>
      <c r="H121" s="131"/>
      <c r="I121" s="134"/>
      <c r="J121" s="133"/>
      <c r="K121" s="134"/>
      <c r="L121" s="133"/>
      <c r="M121" s="212"/>
      <c r="N121" s="131"/>
      <c r="O121" s="132"/>
      <c r="P121" s="131"/>
      <c r="Q121" s="132"/>
      <c r="R121" s="142"/>
      <c r="S121" s="132"/>
      <c r="T121" s="133"/>
      <c r="U121" s="132"/>
      <c r="V121" s="143"/>
      <c r="W121" s="132"/>
      <c r="X121" s="143"/>
      <c r="Y121" s="132"/>
      <c r="Z121" s="142"/>
      <c r="AA121" s="132"/>
      <c r="AB121" s="214"/>
      <c r="AC121" s="132"/>
      <c r="AD121" s="131"/>
      <c r="AE121" s="134"/>
      <c r="AF121" s="131"/>
      <c r="AG121" s="132"/>
      <c r="AH121" s="138"/>
      <c r="AI121" s="132"/>
      <c r="AJ121" s="138"/>
      <c r="AK121" s="132"/>
      <c r="AL121" s="138"/>
      <c r="AM121" s="132"/>
      <c r="AN121" s="151" t="str">
        <f>IF(AND(R121&lt;=0.1,R121&gt;0),Liste!$A$7,IF(AND(R121&gt;0.1,R121&lt;=1),Liste!$A$6,IF(AND(R121&gt;1,R121&lt;=5),Liste!$A$5,IF(AND(R121&gt;5,R121&lt;=16),Liste!$A$4,IF(AND(R121&gt;16,R121&lt;=70),Liste!$A$3,IF(R121&gt;70,Liste!$A$2,IF(R121="","","")))))))</f>
        <v/>
      </c>
      <c r="AO121" s="132"/>
      <c r="AP121" s="151" t="str">
        <f>IF(AND(X121=0,Z121=0),"",IF(AND(X121=0,Z121&gt;0),Liste!$L$16,IF(AND(X121&gt;0,Z121=0),Liste!$L$17,ROUND(2*(SQRT((Z121*1000000000)/(PI()*X121*1000000))),1))))</f>
        <v/>
      </c>
      <c r="AQ121" s="132"/>
      <c r="AR121" s="151" t="str">
        <f t="shared" si="1"/>
        <v/>
      </c>
      <c r="AS121" s="132"/>
    </row>
    <row r="122" spans="2:45" x14ac:dyDescent="0.4">
      <c r="B122" s="140" t="s">
        <v>1843</v>
      </c>
      <c r="C122" s="29"/>
      <c r="D122" s="131"/>
      <c r="E122" s="136"/>
      <c r="F122" s="131"/>
      <c r="G122" s="136"/>
      <c r="H122" s="131"/>
      <c r="I122" s="134"/>
      <c r="J122" s="133"/>
      <c r="K122" s="134"/>
      <c r="L122" s="133"/>
      <c r="M122" s="212"/>
      <c r="N122" s="131"/>
      <c r="O122" s="132"/>
      <c r="P122" s="131"/>
      <c r="Q122" s="132"/>
      <c r="R122" s="142"/>
      <c r="S122" s="132"/>
      <c r="T122" s="133"/>
      <c r="U122" s="132"/>
      <c r="V122" s="143"/>
      <c r="W122" s="132"/>
      <c r="X122" s="143"/>
      <c r="Y122" s="132"/>
      <c r="Z122" s="142"/>
      <c r="AA122" s="132"/>
      <c r="AB122" s="214"/>
      <c r="AC122" s="132"/>
      <c r="AD122" s="131"/>
      <c r="AE122" s="134"/>
      <c r="AF122" s="131"/>
      <c r="AG122" s="132"/>
      <c r="AH122" s="138"/>
      <c r="AI122" s="132"/>
      <c r="AJ122" s="138"/>
      <c r="AK122" s="132"/>
      <c r="AL122" s="138"/>
      <c r="AM122" s="132"/>
      <c r="AN122" s="151" t="str">
        <f>IF(AND(R122&lt;=0.1,R122&gt;0),Liste!$A$7,IF(AND(R122&gt;0.1,R122&lt;=1),Liste!$A$6,IF(AND(R122&gt;1,R122&lt;=5),Liste!$A$5,IF(AND(R122&gt;5,R122&lt;=16),Liste!$A$4,IF(AND(R122&gt;16,R122&lt;=70),Liste!$A$3,IF(R122&gt;70,Liste!$A$2,IF(R122="","","")))))))</f>
        <v/>
      </c>
      <c r="AO122" s="132"/>
      <c r="AP122" s="151" t="str">
        <f>IF(AND(X122=0,Z122=0),"",IF(AND(X122=0,Z122&gt;0),Liste!$L$16,IF(AND(X122&gt;0,Z122=0),Liste!$L$17,ROUND(2*(SQRT((Z122*1000000000)/(PI()*X122*1000000))),1))))</f>
        <v/>
      </c>
      <c r="AQ122" s="132"/>
      <c r="AR122" s="151" t="str">
        <f t="shared" si="1"/>
        <v/>
      </c>
      <c r="AS122" s="132"/>
    </row>
    <row r="123" spans="2:45" x14ac:dyDescent="0.4">
      <c r="B123" s="140" t="s">
        <v>1844</v>
      </c>
      <c r="C123" s="29"/>
      <c r="D123" s="131"/>
      <c r="E123" s="136"/>
      <c r="F123" s="131"/>
      <c r="G123" s="136"/>
      <c r="H123" s="131"/>
      <c r="I123" s="134"/>
      <c r="J123" s="133"/>
      <c r="K123" s="134"/>
      <c r="L123" s="133"/>
      <c r="M123" s="212"/>
      <c r="N123" s="131"/>
      <c r="O123" s="132"/>
      <c r="P123" s="131"/>
      <c r="Q123" s="132"/>
      <c r="R123" s="142"/>
      <c r="S123" s="132"/>
      <c r="T123" s="133"/>
      <c r="U123" s="132"/>
      <c r="V123" s="143"/>
      <c r="W123" s="132"/>
      <c r="X123" s="143"/>
      <c r="Y123" s="132"/>
      <c r="Z123" s="142"/>
      <c r="AA123" s="132"/>
      <c r="AB123" s="214"/>
      <c r="AC123" s="132"/>
      <c r="AD123" s="131"/>
      <c r="AE123" s="134"/>
      <c r="AF123" s="131"/>
      <c r="AG123" s="132"/>
      <c r="AH123" s="138"/>
      <c r="AI123" s="132"/>
      <c r="AJ123" s="138"/>
      <c r="AK123" s="132"/>
      <c r="AL123" s="138"/>
      <c r="AM123" s="132"/>
      <c r="AN123" s="151" t="str">
        <f>IF(AND(R123&lt;=0.1,R123&gt;0),Liste!$A$7,IF(AND(R123&gt;0.1,R123&lt;=1),Liste!$A$6,IF(AND(R123&gt;1,R123&lt;=5),Liste!$A$5,IF(AND(R123&gt;5,R123&lt;=16),Liste!$A$4,IF(AND(R123&gt;16,R123&lt;=70),Liste!$A$3,IF(R123&gt;70,Liste!$A$2,IF(R123="","","")))))))</f>
        <v/>
      </c>
      <c r="AO123" s="132"/>
      <c r="AP123" s="151" t="str">
        <f>IF(AND(X123=0,Z123=0),"",IF(AND(X123=0,Z123&gt;0),Liste!$L$16,IF(AND(X123&gt;0,Z123=0),Liste!$L$17,ROUND(2*(SQRT((Z123*1000000000)/(PI()*X123*1000000))),1))))</f>
        <v/>
      </c>
      <c r="AQ123" s="132"/>
      <c r="AR123" s="151" t="str">
        <f t="shared" si="1"/>
        <v/>
      </c>
      <c r="AS123" s="132"/>
    </row>
    <row r="124" spans="2:45" x14ac:dyDescent="0.4">
      <c r="B124" s="140" t="s">
        <v>1845</v>
      </c>
      <c r="C124" s="29"/>
      <c r="D124" s="131"/>
      <c r="E124" s="136"/>
      <c r="F124" s="131"/>
      <c r="G124" s="136"/>
      <c r="H124" s="131"/>
      <c r="I124" s="134"/>
      <c r="J124" s="133"/>
      <c r="K124" s="134"/>
      <c r="L124" s="133"/>
      <c r="M124" s="212"/>
      <c r="N124" s="131"/>
      <c r="O124" s="132"/>
      <c r="P124" s="131"/>
      <c r="Q124" s="132"/>
      <c r="R124" s="142"/>
      <c r="S124" s="132"/>
      <c r="T124" s="133"/>
      <c r="U124" s="132"/>
      <c r="V124" s="143"/>
      <c r="W124" s="132"/>
      <c r="X124" s="143"/>
      <c r="Y124" s="132"/>
      <c r="Z124" s="142"/>
      <c r="AA124" s="132"/>
      <c r="AB124" s="214"/>
      <c r="AC124" s="132"/>
      <c r="AD124" s="131"/>
      <c r="AE124" s="134"/>
      <c r="AF124" s="131"/>
      <c r="AG124" s="132"/>
      <c r="AH124" s="138"/>
      <c r="AI124" s="132"/>
      <c r="AJ124" s="138"/>
      <c r="AK124" s="132"/>
      <c r="AL124" s="138"/>
      <c r="AM124" s="132"/>
      <c r="AN124" s="151" t="str">
        <f>IF(AND(R124&lt;=0.1,R124&gt;0),Liste!$A$7,IF(AND(R124&gt;0.1,R124&lt;=1),Liste!$A$6,IF(AND(R124&gt;1,R124&lt;=5),Liste!$A$5,IF(AND(R124&gt;5,R124&lt;=16),Liste!$A$4,IF(AND(R124&gt;16,R124&lt;=70),Liste!$A$3,IF(R124&gt;70,Liste!$A$2,IF(R124="","","")))))))</f>
        <v/>
      </c>
      <c r="AO124" s="132"/>
      <c r="AP124" s="151" t="str">
        <f>IF(AND(X124=0,Z124=0),"",IF(AND(X124=0,Z124&gt;0),Liste!$L$16,IF(AND(X124&gt;0,Z124=0),Liste!$L$17,ROUND(2*(SQRT((Z124*1000000000)/(PI()*X124*1000000))),1))))</f>
        <v/>
      </c>
      <c r="AQ124" s="132"/>
      <c r="AR124" s="151" t="str">
        <f t="shared" si="1"/>
        <v/>
      </c>
      <c r="AS124" s="132"/>
    </row>
    <row r="125" spans="2:45" x14ac:dyDescent="0.4">
      <c r="B125" s="140" t="s">
        <v>1846</v>
      </c>
      <c r="C125" s="29"/>
      <c r="D125" s="131"/>
      <c r="E125" s="136"/>
      <c r="F125" s="131"/>
      <c r="G125" s="136"/>
      <c r="H125" s="131"/>
      <c r="I125" s="134"/>
      <c r="J125" s="133"/>
      <c r="K125" s="134"/>
      <c r="L125" s="133"/>
      <c r="M125" s="212"/>
      <c r="N125" s="131"/>
      <c r="O125" s="132"/>
      <c r="P125" s="131"/>
      <c r="Q125" s="132"/>
      <c r="R125" s="142"/>
      <c r="S125" s="132"/>
      <c r="T125" s="133"/>
      <c r="U125" s="132"/>
      <c r="V125" s="143"/>
      <c r="W125" s="132"/>
      <c r="X125" s="143"/>
      <c r="Y125" s="132"/>
      <c r="Z125" s="142"/>
      <c r="AA125" s="132"/>
      <c r="AB125" s="214"/>
      <c r="AC125" s="132"/>
      <c r="AD125" s="131"/>
      <c r="AE125" s="134"/>
      <c r="AF125" s="131"/>
      <c r="AG125" s="132"/>
      <c r="AH125" s="138"/>
      <c r="AI125" s="132"/>
      <c r="AJ125" s="138"/>
      <c r="AK125" s="132"/>
      <c r="AL125" s="138"/>
      <c r="AM125" s="132"/>
      <c r="AN125" s="151" t="str">
        <f>IF(AND(R125&lt;=0.1,R125&gt;0),Liste!$A$7,IF(AND(R125&gt;0.1,R125&lt;=1),Liste!$A$6,IF(AND(R125&gt;1,R125&lt;=5),Liste!$A$5,IF(AND(R125&gt;5,R125&lt;=16),Liste!$A$4,IF(AND(R125&gt;16,R125&lt;=70),Liste!$A$3,IF(R125&gt;70,Liste!$A$2,IF(R125="","","")))))))</f>
        <v/>
      </c>
      <c r="AO125" s="132"/>
      <c r="AP125" s="151" t="str">
        <f>IF(AND(X125=0,Z125=0),"",IF(AND(X125=0,Z125&gt;0),Liste!$L$16,IF(AND(X125&gt;0,Z125=0),Liste!$L$17,ROUND(2*(SQRT((Z125*1000000000)/(PI()*X125*1000000))),1))))</f>
        <v/>
      </c>
      <c r="AQ125" s="132"/>
      <c r="AR125" s="151" t="str">
        <f t="shared" si="1"/>
        <v/>
      </c>
      <c r="AS125" s="132"/>
    </row>
    <row r="126" spans="2:45" x14ac:dyDescent="0.4">
      <c r="B126" s="140" t="s">
        <v>1847</v>
      </c>
      <c r="C126" s="29"/>
      <c r="D126" s="131"/>
      <c r="E126" s="136"/>
      <c r="F126" s="131"/>
      <c r="G126" s="136"/>
      <c r="H126" s="131"/>
      <c r="I126" s="134"/>
      <c r="J126" s="133"/>
      <c r="K126" s="134"/>
      <c r="L126" s="133"/>
      <c r="M126" s="212"/>
      <c r="N126" s="131"/>
      <c r="O126" s="132"/>
      <c r="P126" s="131"/>
      <c r="Q126" s="132"/>
      <c r="R126" s="142"/>
      <c r="S126" s="132"/>
      <c r="T126" s="133"/>
      <c r="U126" s="132"/>
      <c r="V126" s="143"/>
      <c r="W126" s="132"/>
      <c r="X126" s="143"/>
      <c r="Y126" s="132"/>
      <c r="Z126" s="142"/>
      <c r="AA126" s="132"/>
      <c r="AB126" s="214"/>
      <c r="AC126" s="132"/>
      <c r="AD126" s="131"/>
      <c r="AE126" s="134"/>
      <c r="AF126" s="131"/>
      <c r="AG126" s="132"/>
      <c r="AH126" s="138"/>
      <c r="AI126" s="132"/>
      <c r="AJ126" s="138"/>
      <c r="AK126" s="132"/>
      <c r="AL126" s="138"/>
      <c r="AM126" s="132"/>
      <c r="AN126" s="151" t="str">
        <f>IF(AND(R126&lt;=0.1,R126&gt;0),Liste!$A$7,IF(AND(R126&gt;0.1,R126&lt;=1),Liste!$A$6,IF(AND(R126&gt;1,R126&lt;=5),Liste!$A$5,IF(AND(R126&gt;5,R126&lt;=16),Liste!$A$4,IF(AND(R126&gt;16,R126&lt;=70),Liste!$A$3,IF(R126&gt;70,Liste!$A$2,IF(R126="","","")))))))</f>
        <v/>
      </c>
      <c r="AO126" s="132"/>
      <c r="AP126" s="151" t="str">
        <f>IF(AND(X126=0,Z126=0),"",IF(AND(X126=0,Z126&gt;0),Liste!$L$16,IF(AND(X126&gt;0,Z126=0),Liste!$L$17,ROUND(2*(SQRT((Z126*1000000000)/(PI()*X126*1000000))),1))))</f>
        <v/>
      </c>
      <c r="AQ126" s="132"/>
      <c r="AR126" s="151" t="str">
        <f t="shared" si="1"/>
        <v/>
      </c>
      <c r="AS126" s="132"/>
    </row>
    <row r="127" spans="2:45" x14ac:dyDescent="0.4">
      <c r="B127" s="140" t="s">
        <v>1848</v>
      </c>
      <c r="C127" s="29"/>
      <c r="D127" s="131"/>
      <c r="E127" s="136"/>
      <c r="F127" s="131"/>
      <c r="G127" s="136"/>
      <c r="H127" s="131"/>
      <c r="I127" s="134"/>
      <c r="J127" s="133"/>
      <c r="K127" s="134"/>
      <c r="L127" s="133"/>
      <c r="M127" s="212"/>
      <c r="N127" s="131"/>
      <c r="O127" s="132"/>
      <c r="P127" s="131"/>
      <c r="Q127" s="132"/>
      <c r="R127" s="142"/>
      <c r="S127" s="132"/>
      <c r="T127" s="133"/>
      <c r="U127" s="132"/>
      <c r="V127" s="143"/>
      <c r="W127" s="132"/>
      <c r="X127" s="143"/>
      <c r="Y127" s="132"/>
      <c r="Z127" s="142"/>
      <c r="AA127" s="132"/>
      <c r="AB127" s="214"/>
      <c r="AC127" s="132"/>
      <c r="AD127" s="131"/>
      <c r="AE127" s="134"/>
      <c r="AF127" s="131"/>
      <c r="AG127" s="132"/>
      <c r="AH127" s="138"/>
      <c r="AI127" s="132"/>
      <c r="AJ127" s="138"/>
      <c r="AK127" s="132"/>
      <c r="AL127" s="138"/>
      <c r="AM127" s="132"/>
      <c r="AN127" s="151" t="str">
        <f>IF(AND(R127&lt;=0.1,R127&gt;0),Liste!$A$7,IF(AND(R127&gt;0.1,R127&lt;=1),Liste!$A$6,IF(AND(R127&gt;1,R127&lt;=5),Liste!$A$5,IF(AND(R127&gt;5,R127&lt;=16),Liste!$A$4,IF(AND(R127&gt;16,R127&lt;=70),Liste!$A$3,IF(R127&gt;70,Liste!$A$2,IF(R127="","","")))))))</f>
        <v/>
      </c>
      <c r="AO127" s="132"/>
      <c r="AP127" s="151" t="str">
        <f>IF(AND(X127=0,Z127=0),"",IF(AND(X127=0,Z127&gt;0),Liste!$L$16,IF(AND(X127&gt;0,Z127=0),Liste!$L$17,ROUND(2*(SQRT((Z127*1000000000)/(PI()*X127*1000000))),1))))</f>
        <v/>
      </c>
      <c r="AQ127" s="132"/>
      <c r="AR127" s="151" t="str">
        <f t="shared" si="1"/>
        <v/>
      </c>
      <c r="AS127" s="132"/>
    </row>
    <row r="128" spans="2:45" x14ac:dyDescent="0.4">
      <c r="B128" s="140" t="s">
        <v>1849</v>
      </c>
      <c r="C128" s="29"/>
      <c r="D128" s="131"/>
      <c r="E128" s="136"/>
      <c r="F128" s="131"/>
      <c r="G128" s="136"/>
      <c r="H128" s="131"/>
      <c r="I128" s="134"/>
      <c r="J128" s="133"/>
      <c r="K128" s="134"/>
      <c r="L128" s="133"/>
      <c r="M128" s="212"/>
      <c r="N128" s="131"/>
      <c r="O128" s="132"/>
      <c r="P128" s="131"/>
      <c r="Q128" s="132"/>
      <c r="R128" s="142"/>
      <c r="S128" s="132"/>
      <c r="T128" s="133"/>
      <c r="U128" s="132"/>
      <c r="V128" s="143"/>
      <c r="W128" s="132"/>
      <c r="X128" s="143"/>
      <c r="Y128" s="132"/>
      <c r="Z128" s="142"/>
      <c r="AA128" s="132"/>
      <c r="AB128" s="214"/>
      <c r="AC128" s="132"/>
      <c r="AD128" s="131"/>
      <c r="AE128" s="134"/>
      <c r="AF128" s="131"/>
      <c r="AG128" s="132"/>
      <c r="AH128" s="138"/>
      <c r="AI128" s="132"/>
      <c r="AJ128" s="138"/>
      <c r="AK128" s="132"/>
      <c r="AL128" s="138"/>
      <c r="AM128" s="132"/>
      <c r="AN128" s="151" t="str">
        <f>IF(AND(R128&lt;=0.1,R128&gt;0),Liste!$A$7,IF(AND(R128&gt;0.1,R128&lt;=1),Liste!$A$6,IF(AND(R128&gt;1,R128&lt;=5),Liste!$A$5,IF(AND(R128&gt;5,R128&lt;=16),Liste!$A$4,IF(AND(R128&gt;16,R128&lt;=70),Liste!$A$3,IF(R128&gt;70,Liste!$A$2,IF(R128="","","")))))))</f>
        <v/>
      </c>
      <c r="AO128" s="132"/>
      <c r="AP128" s="151" t="str">
        <f>IF(AND(X128=0,Z128=0),"",IF(AND(X128=0,Z128&gt;0),Liste!$L$16,IF(AND(X128&gt;0,Z128=0),Liste!$L$17,ROUND(2*(SQRT((Z128*1000000000)/(PI()*X128*1000000))),1))))</f>
        <v/>
      </c>
      <c r="AQ128" s="132"/>
      <c r="AR128" s="151" t="str">
        <f t="shared" si="1"/>
        <v/>
      </c>
      <c r="AS128" s="132"/>
    </row>
    <row r="129" spans="2:45" x14ac:dyDescent="0.4">
      <c r="B129" s="140" t="s">
        <v>1850</v>
      </c>
      <c r="C129" s="29"/>
      <c r="D129" s="131"/>
      <c r="E129" s="136"/>
      <c r="F129" s="131"/>
      <c r="G129" s="136"/>
      <c r="H129" s="131"/>
      <c r="I129" s="134"/>
      <c r="J129" s="133"/>
      <c r="K129" s="134"/>
      <c r="L129" s="133"/>
      <c r="M129" s="212"/>
      <c r="N129" s="131"/>
      <c r="O129" s="132"/>
      <c r="P129" s="131"/>
      <c r="Q129" s="132"/>
      <c r="R129" s="142"/>
      <c r="S129" s="132"/>
      <c r="T129" s="133"/>
      <c r="U129" s="132"/>
      <c r="V129" s="143"/>
      <c r="W129" s="132"/>
      <c r="X129" s="143"/>
      <c r="Y129" s="132"/>
      <c r="Z129" s="142"/>
      <c r="AA129" s="132"/>
      <c r="AB129" s="214"/>
      <c r="AC129" s="132"/>
      <c r="AD129" s="131"/>
      <c r="AE129" s="134"/>
      <c r="AF129" s="131"/>
      <c r="AG129" s="132"/>
      <c r="AH129" s="138"/>
      <c r="AI129" s="132"/>
      <c r="AJ129" s="138"/>
      <c r="AK129" s="132"/>
      <c r="AL129" s="138"/>
      <c r="AM129" s="132"/>
      <c r="AN129" s="151" t="str">
        <f>IF(AND(R129&lt;=0.1,R129&gt;0),Liste!$A$7,IF(AND(R129&gt;0.1,R129&lt;=1),Liste!$A$6,IF(AND(R129&gt;1,R129&lt;=5),Liste!$A$5,IF(AND(R129&gt;5,R129&lt;=16),Liste!$A$4,IF(AND(R129&gt;16,R129&lt;=70),Liste!$A$3,IF(R129&gt;70,Liste!$A$2,IF(R129="","","")))))))</f>
        <v/>
      </c>
      <c r="AO129" s="132"/>
      <c r="AP129" s="151" t="str">
        <f>IF(AND(X129=0,Z129=0),"",IF(AND(X129=0,Z129&gt;0),Liste!$L$16,IF(AND(X129&gt;0,Z129=0),Liste!$L$17,ROUND(2*(SQRT((Z129*1000000000)/(PI()*X129*1000000))),1))))</f>
        <v/>
      </c>
      <c r="AQ129" s="132"/>
      <c r="AR129" s="151" t="str">
        <f t="shared" si="1"/>
        <v/>
      </c>
      <c r="AS129" s="132"/>
    </row>
    <row r="130" spans="2:45" x14ac:dyDescent="0.4">
      <c r="B130" s="140" t="s">
        <v>1851</v>
      </c>
      <c r="C130" s="29"/>
      <c r="D130" s="131"/>
      <c r="E130" s="136"/>
      <c r="F130" s="131"/>
      <c r="G130" s="136"/>
      <c r="H130" s="131"/>
      <c r="I130" s="134"/>
      <c r="J130" s="133"/>
      <c r="K130" s="134"/>
      <c r="L130" s="133"/>
      <c r="M130" s="212"/>
      <c r="N130" s="131"/>
      <c r="O130" s="132"/>
      <c r="P130" s="131"/>
      <c r="Q130" s="132"/>
      <c r="R130" s="142"/>
      <c r="S130" s="132"/>
      <c r="T130" s="133"/>
      <c r="U130" s="132"/>
      <c r="V130" s="143"/>
      <c r="W130" s="132"/>
      <c r="X130" s="143"/>
      <c r="Y130" s="132"/>
      <c r="Z130" s="142"/>
      <c r="AA130" s="132"/>
      <c r="AB130" s="214"/>
      <c r="AC130" s="132"/>
      <c r="AD130" s="131"/>
      <c r="AE130" s="134"/>
      <c r="AF130" s="131"/>
      <c r="AG130" s="132"/>
      <c r="AH130" s="138"/>
      <c r="AI130" s="132"/>
      <c r="AJ130" s="138"/>
      <c r="AK130" s="132"/>
      <c r="AL130" s="138"/>
      <c r="AM130" s="132"/>
      <c r="AN130" s="151" t="str">
        <f>IF(AND(R130&lt;=0.1,R130&gt;0),Liste!$A$7,IF(AND(R130&gt;0.1,R130&lt;=1),Liste!$A$6,IF(AND(R130&gt;1,R130&lt;=5),Liste!$A$5,IF(AND(R130&gt;5,R130&lt;=16),Liste!$A$4,IF(AND(R130&gt;16,R130&lt;=70),Liste!$A$3,IF(R130&gt;70,Liste!$A$2,IF(R130="","","")))))))</f>
        <v/>
      </c>
      <c r="AO130" s="132"/>
      <c r="AP130" s="151" t="str">
        <f>IF(AND(X130=0,Z130=0),"",IF(AND(X130=0,Z130&gt;0),Liste!$L$16,IF(AND(X130&gt;0,Z130=0),Liste!$L$17,ROUND(2*(SQRT((Z130*1000000000)/(PI()*X130*1000000))),1))))</f>
        <v/>
      </c>
      <c r="AQ130" s="132"/>
      <c r="AR130" s="151" t="str">
        <f t="shared" si="1"/>
        <v/>
      </c>
      <c r="AS130" s="132"/>
    </row>
    <row r="131" spans="2:45" x14ac:dyDescent="0.4">
      <c r="B131" s="140" t="s">
        <v>1852</v>
      </c>
      <c r="C131" s="29"/>
      <c r="D131" s="131"/>
      <c r="E131" s="136"/>
      <c r="F131" s="131"/>
      <c r="G131" s="136"/>
      <c r="H131" s="131"/>
      <c r="I131" s="134"/>
      <c r="J131" s="133"/>
      <c r="K131" s="134"/>
      <c r="L131" s="133"/>
      <c r="M131" s="212"/>
      <c r="N131" s="131"/>
      <c r="O131" s="132"/>
      <c r="P131" s="131"/>
      <c r="Q131" s="132"/>
      <c r="R131" s="142"/>
      <c r="S131" s="132"/>
      <c r="T131" s="133"/>
      <c r="U131" s="132"/>
      <c r="V131" s="143"/>
      <c r="W131" s="132"/>
      <c r="X131" s="143"/>
      <c r="Y131" s="132"/>
      <c r="Z131" s="142"/>
      <c r="AA131" s="132"/>
      <c r="AB131" s="214"/>
      <c r="AC131" s="132"/>
      <c r="AD131" s="131"/>
      <c r="AE131" s="134"/>
      <c r="AF131" s="131"/>
      <c r="AG131" s="132"/>
      <c r="AH131" s="138"/>
      <c r="AI131" s="132"/>
      <c r="AJ131" s="138"/>
      <c r="AK131" s="132"/>
      <c r="AL131" s="138"/>
      <c r="AM131" s="132"/>
      <c r="AN131" s="151" t="str">
        <f>IF(AND(R131&lt;=0.1,R131&gt;0),Liste!$A$7,IF(AND(R131&gt;0.1,R131&lt;=1),Liste!$A$6,IF(AND(R131&gt;1,R131&lt;=5),Liste!$A$5,IF(AND(R131&gt;5,R131&lt;=16),Liste!$A$4,IF(AND(R131&gt;16,R131&lt;=70),Liste!$A$3,IF(R131&gt;70,Liste!$A$2,IF(R131="","","")))))))</f>
        <v/>
      </c>
      <c r="AO131" s="132"/>
      <c r="AP131" s="151" t="str">
        <f>IF(AND(X131=0,Z131=0),"",IF(AND(X131=0,Z131&gt;0),Liste!$L$16,IF(AND(X131&gt;0,Z131=0),Liste!$L$17,ROUND(2*(SQRT((Z131*1000000000)/(PI()*X131*1000000))),1))))</f>
        <v/>
      </c>
      <c r="AQ131" s="132"/>
      <c r="AR131" s="151" t="str">
        <f t="shared" si="1"/>
        <v/>
      </c>
      <c r="AS131" s="132"/>
    </row>
    <row r="132" spans="2:45" x14ac:dyDescent="0.4">
      <c r="B132" s="140" t="s">
        <v>1853</v>
      </c>
      <c r="C132" s="29"/>
      <c r="D132" s="131"/>
      <c r="E132" s="136"/>
      <c r="F132" s="131"/>
      <c r="G132" s="136"/>
      <c r="H132" s="131"/>
      <c r="I132" s="134"/>
      <c r="J132" s="133"/>
      <c r="K132" s="134"/>
      <c r="L132" s="133"/>
      <c r="M132" s="212"/>
      <c r="N132" s="131"/>
      <c r="O132" s="132"/>
      <c r="P132" s="131"/>
      <c r="Q132" s="132"/>
      <c r="R132" s="142"/>
      <c r="S132" s="132"/>
      <c r="T132" s="133"/>
      <c r="U132" s="132"/>
      <c r="V132" s="143"/>
      <c r="W132" s="132"/>
      <c r="X132" s="143"/>
      <c r="Y132" s="132"/>
      <c r="Z132" s="142"/>
      <c r="AA132" s="132"/>
      <c r="AB132" s="214"/>
      <c r="AC132" s="132"/>
      <c r="AD132" s="131"/>
      <c r="AE132" s="134"/>
      <c r="AF132" s="131"/>
      <c r="AG132" s="132"/>
      <c r="AH132" s="138"/>
      <c r="AI132" s="132"/>
      <c r="AJ132" s="138"/>
      <c r="AK132" s="132"/>
      <c r="AL132" s="138"/>
      <c r="AM132" s="132"/>
      <c r="AN132" s="151" t="str">
        <f>IF(AND(R132&lt;=0.1,R132&gt;0),Liste!$A$7,IF(AND(R132&gt;0.1,R132&lt;=1),Liste!$A$6,IF(AND(R132&gt;1,R132&lt;=5),Liste!$A$5,IF(AND(R132&gt;5,R132&lt;=16),Liste!$A$4,IF(AND(R132&gt;16,R132&lt;=70),Liste!$A$3,IF(R132&gt;70,Liste!$A$2,IF(R132="","","")))))))</f>
        <v/>
      </c>
      <c r="AO132" s="132"/>
      <c r="AP132" s="151" t="str">
        <f>IF(AND(X132=0,Z132=0),"",IF(AND(X132=0,Z132&gt;0),Liste!$L$16,IF(AND(X132&gt;0,Z132=0),Liste!$L$17,ROUND(2*(SQRT((Z132*1000000000)/(PI()*X132*1000000))),1))))</f>
        <v/>
      </c>
      <c r="AQ132" s="132"/>
      <c r="AR132" s="151" t="str">
        <f t="shared" si="1"/>
        <v/>
      </c>
      <c r="AS132" s="132"/>
    </row>
    <row r="133" spans="2:45" x14ac:dyDescent="0.4">
      <c r="B133" s="140" t="s">
        <v>1854</v>
      </c>
      <c r="C133" s="29"/>
      <c r="D133" s="131"/>
      <c r="E133" s="136"/>
      <c r="F133" s="131"/>
      <c r="G133" s="136"/>
      <c r="H133" s="131"/>
      <c r="I133" s="134"/>
      <c r="J133" s="133"/>
      <c r="K133" s="134"/>
      <c r="L133" s="133"/>
      <c r="M133" s="212"/>
      <c r="N133" s="131"/>
      <c r="O133" s="132"/>
      <c r="P133" s="131"/>
      <c r="Q133" s="132"/>
      <c r="R133" s="142"/>
      <c r="S133" s="132"/>
      <c r="T133" s="133"/>
      <c r="U133" s="132"/>
      <c r="V133" s="143"/>
      <c r="W133" s="132"/>
      <c r="X133" s="143"/>
      <c r="Y133" s="132"/>
      <c r="Z133" s="142"/>
      <c r="AA133" s="132"/>
      <c r="AB133" s="214"/>
      <c r="AC133" s="132"/>
      <c r="AD133" s="131"/>
      <c r="AE133" s="134"/>
      <c r="AF133" s="131"/>
      <c r="AG133" s="132"/>
      <c r="AH133" s="138"/>
      <c r="AI133" s="132"/>
      <c r="AJ133" s="138"/>
      <c r="AK133" s="132"/>
      <c r="AL133" s="138"/>
      <c r="AM133" s="132"/>
      <c r="AN133" s="151" t="str">
        <f>IF(AND(R133&lt;=0.1,R133&gt;0),Liste!$A$7,IF(AND(R133&gt;0.1,R133&lt;=1),Liste!$A$6,IF(AND(R133&gt;1,R133&lt;=5),Liste!$A$5,IF(AND(R133&gt;5,R133&lt;=16),Liste!$A$4,IF(AND(R133&gt;16,R133&lt;=70),Liste!$A$3,IF(R133&gt;70,Liste!$A$2,IF(R133="","","")))))))</f>
        <v/>
      </c>
      <c r="AO133" s="132"/>
      <c r="AP133" s="151" t="str">
        <f>IF(AND(X133=0,Z133=0),"",IF(AND(X133=0,Z133&gt;0),Liste!$L$16,IF(AND(X133&gt;0,Z133=0),Liste!$L$17,ROUND(2*(SQRT((Z133*1000000000)/(PI()*X133*1000000))),1))))</f>
        <v/>
      </c>
      <c r="AQ133" s="132"/>
      <c r="AR133" s="151" t="str">
        <f t="shared" si="1"/>
        <v/>
      </c>
      <c r="AS133" s="132"/>
    </row>
    <row r="134" spans="2:45" x14ac:dyDescent="0.4">
      <c r="B134" s="140" t="s">
        <v>1855</v>
      </c>
      <c r="C134" s="29"/>
      <c r="D134" s="131"/>
      <c r="E134" s="136"/>
      <c r="F134" s="131"/>
      <c r="G134" s="136"/>
      <c r="H134" s="131"/>
      <c r="I134" s="134"/>
      <c r="J134" s="133"/>
      <c r="K134" s="134"/>
      <c r="L134" s="133"/>
      <c r="M134" s="212"/>
      <c r="N134" s="131"/>
      <c r="O134" s="132"/>
      <c r="P134" s="131"/>
      <c r="Q134" s="132"/>
      <c r="R134" s="142"/>
      <c r="S134" s="132"/>
      <c r="T134" s="133"/>
      <c r="U134" s="132"/>
      <c r="V134" s="143"/>
      <c r="W134" s="132"/>
      <c r="X134" s="143"/>
      <c r="Y134" s="132"/>
      <c r="Z134" s="142"/>
      <c r="AA134" s="132"/>
      <c r="AB134" s="214"/>
      <c r="AC134" s="132"/>
      <c r="AD134" s="131"/>
      <c r="AE134" s="134"/>
      <c r="AF134" s="131"/>
      <c r="AG134" s="132"/>
      <c r="AH134" s="138"/>
      <c r="AI134" s="132"/>
      <c r="AJ134" s="138"/>
      <c r="AK134" s="132"/>
      <c r="AL134" s="138"/>
      <c r="AM134" s="132"/>
      <c r="AN134" s="151" t="str">
        <f>IF(AND(R134&lt;=0.1,R134&gt;0),Liste!$A$7,IF(AND(R134&gt;0.1,R134&lt;=1),Liste!$A$6,IF(AND(R134&gt;1,R134&lt;=5),Liste!$A$5,IF(AND(R134&gt;5,R134&lt;=16),Liste!$A$4,IF(AND(R134&gt;16,R134&lt;=70),Liste!$A$3,IF(R134&gt;70,Liste!$A$2,IF(R134="","","")))))))</f>
        <v/>
      </c>
      <c r="AO134" s="132"/>
      <c r="AP134" s="151" t="str">
        <f>IF(AND(X134=0,Z134=0),"",IF(AND(X134=0,Z134&gt;0),Liste!$L$16,IF(AND(X134&gt;0,Z134=0),Liste!$L$17,ROUND(2*(SQRT((Z134*1000000000)/(PI()*X134*1000000))),1))))</f>
        <v/>
      </c>
      <c r="AQ134" s="132"/>
      <c r="AR134" s="151" t="str">
        <f t="shared" si="1"/>
        <v/>
      </c>
      <c r="AS134" s="132"/>
    </row>
    <row r="135" spans="2:45" x14ac:dyDescent="0.4">
      <c r="B135" s="140" t="s">
        <v>1856</v>
      </c>
      <c r="C135" s="29"/>
      <c r="D135" s="131"/>
      <c r="E135" s="136"/>
      <c r="F135" s="131"/>
      <c r="G135" s="136"/>
      <c r="H135" s="131"/>
      <c r="I135" s="134"/>
      <c r="J135" s="133"/>
      <c r="K135" s="134"/>
      <c r="L135" s="133"/>
      <c r="M135" s="212"/>
      <c r="N135" s="131"/>
      <c r="O135" s="132"/>
      <c r="P135" s="131"/>
      <c r="Q135" s="132"/>
      <c r="R135" s="142"/>
      <c r="S135" s="132"/>
      <c r="T135" s="133"/>
      <c r="U135" s="132"/>
      <c r="V135" s="143"/>
      <c r="W135" s="132"/>
      <c r="X135" s="143"/>
      <c r="Y135" s="132"/>
      <c r="Z135" s="142"/>
      <c r="AA135" s="132"/>
      <c r="AB135" s="214"/>
      <c r="AC135" s="132"/>
      <c r="AD135" s="131"/>
      <c r="AE135" s="134"/>
      <c r="AF135" s="131"/>
      <c r="AG135" s="132"/>
      <c r="AH135" s="138"/>
      <c r="AI135" s="132"/>
      <c r="AJ135" s="138"/>
      <c r="AK135" s="132"/>
      <c r="AL135" s="138"/>
      <c r="AM135" s="132"/>
      <c r="AN135" s="151" t="str">
        <f>IF(AND(R135&lt;=0.1,R135&gt;0),Liste!$A$7,IF(AND(R135&gt;0.1,R135&lt;=1),Liste!$A$6,IF(AND(R135&gt;1,R135&lt;=5),Liste!$A$5,IF(AND(R135&gt;5,R135&lt;=16),Liste!$A$4,IF(AND(R135&gt;16,R135&lt;=70),Liste!$A$3,IF(R135&gt;70,Liste!$A$2,IF(R135="","","")))))))</f>
        <v/>
      </c>
      <c r="AO135" s="132"/>
      <c r="AP135" s="151" t="str">
        <f>IF(AND(X135=0,Z135=0),"",IF(AND(X135=0,Z135&gt;0),Liste!$L$16,IF(AND(X135&gt;0,Z135=0),Liste!$L$17,ROUND(2*(SQRT((Z135*1000000000)/(PI()*X135*1000000))),1))))</f>
        <v/>
      </c>
      <c r="AQ135" s="132"/>
      <c r="AR135" s="151" t="str">
        <f t="shared" si="1"/>
        <v/>
      </c>
      <c r="AS135" s="132"/>
    </row>
    <row r="136" spans="2:45" x14ac:dyDescent="0.4">
      <c r="B136" s="140" t="s">
        <v>1857</v>
      </c>
      <c r="C136" s="29"/>
      <c r="D136" s="131"/>
      <c r="E136" s="136"/>
      <c r="F136" s="131"/>
      <c r="G136" s="136"/>
      <c r="H136" s="131"/>
      <c r="I136" s="134"/>
      <c r="J136" s="133"/>
      <c r="K136" s="134"/>
      <c r="L136" s="133"/>
      <c r="M136" s="212"/>
      <c r="N136" s="131"/>
      <c r="O136" s="132"/>
      <c r="P136" s="131"/>
      <c r="Q136" s="132"/>
      <c r="R136" s="142"/>
      <c r="S136" s="132"/>
      <c r="T136" s="133"/>
      <c r="U136" s="132"/>
      <c r="V136" s="143"/>
      <c r="W136" s="132"/>
      <c r="X136" s="143"/>
      <c r="Y136" s="132"/>
      <c r="Z136" s="142"/>
      <c r="AA136" s="132"/>
      <c r="AB136" s="214"/>
      <c r="AC136" s="132"/>
      <c r="AD136" s="131"/>
      <c r="AE136" s="134"/>
      <c r="AF136" s="131"/>
      <c r="AG136" s="132"/>
      <c r="AH136" s="138"/>
      <c r="AI136" s="132"/>
      <c r="AJ136" s="138"/>
      <c r="AK136" s="132"/>
      <c r="AL136" s="138"/>
      <c r="AM136" s="132"/>
      <c r="AN136" s="151" t="str">
        <f>IF(AND(R136&lt;=0.1,R136&gt;0),Liste!$A$7,IF(AND(R136&gt;0.1,R136&lt;=1),Liste!$A$6,IF(AND(R136&gt;1,R136&lt;=5),Liste!$A$5,IF(AND(R136&gt;5,R136&lt;=16),Liste!$A$4,IF(AND(R136&gt;16,R136&lt;=70),Liste!$A$3,IF(R136&gt;70,Liste!$A$2,IF(R136="","","")))))))</f>
        <v/>
      </c>
      <c r="AO136" s="132"/>
      <c r="AP136" s="151" t="str">
        <f>IF(AND(X136=0,Z136=0),"",IF(AND(X136=0,Z136&gt;0),Liste!$L$16,IF(AND(X136&gt;0,Z136=0),Liste!$L$17,ROUND(2*(SQRT((Z136*1000000000)/(PI()*X136*1000000))),1))))</f>
        <v/>
      </c>
      <c r="AQ136" s="132"/>
      <c r="AR136" s="151" t="str">
        <f t="shared" ref="AR136:AR199" si="2">IF(Z136*$AB136=0,"",Z136*$AB136)</f>
        <v/>
      </c>
      <c r="AS136" s="132"/>
    </row>
    <row r="137" spans="2:45" x14ac:dyDescent="0.4">
      <c r="B137" s="140" t="s">
        <v>1858</v>
      </c>
      <c r="C137" s="29"/>
      <c r="D137" s="131"/>
      <c r="E137" s="136"/>
      <c r="F137" s="131"/>
      <c r="G137" s="136"/>
      <c r="H137" s="131"/>
      <c r="I137" s="134"/>
      <c r="J137" s="133"/>
      <c r="K137" s="134"/>
      <c r="L137" s="133"/>
      <c r="M137" s="212"/>
      <c r="N137" s="131"/>
      <c r="O137" s="132"/>
      <c r="P137" s="131"/>
      <c r="Q137" s="132"/>
      <c r="R137" s="142"/>
      <c r="S137" s="132"/>
      <c r="T137" s="133"/>
      <c r="U137" s="132"/>
      <c r="V137" s="143"/>
      <c r="W137" s="132"/>
      <c r="X137" s="143"/>
      <c r="Y137" s="132"/>
      <c r="Z137" s="142"/>
      <c r="AA137" s="132"/>
      <c r="AB137" s="214"/>
      <c r="AC137" s="132"/>
      <c r="AD137" s="131"/>
      <c r="AE137" s="134"/>
      <c r="AF137" s="131"/>
      <c r="AG137" s="132"/>
      <c r="AH137" s="138"/>
      <c r="AI137" s="132"/>
      <c r="AJ137" s="138"/>
      <c r="AK137" s="132"/>
      <c r="AL137" s="138"/>
      <c r="AM137" s="132"/>
      <c r="AN137" s="151" t="str">
        <f>IF(AND(R137&lt;=0.1,R137&gt;0),Liste!$A$7,IF(AND(R137&gt;0.1,R137&lt;=1),Liste!$A$6,IF(AND(R137&gt;1,R137&lt;=5),Liste!$A$5,IF(AND(R137&gt;5,R137&lt;=16),Liste!$A$4,IF(AND(R137&gt;16,R137&lt;=70),Liste!$A$3,IF(R137&gt;70,Liste!$A$2,IF(R137="","","")))))))</f>
        <v/>
      </c>
      <c r="AO137" s="132"/>
      <c r="AP137" s="151" t="str">
        <f>IF(AND(X137=0,Z137=0),"",IF(AND(X137=0,Z137&gt;0),Liste!$L$16,IF(AND(X137&gt;0,Z137=0),Liste!$L$17,ROUND(2*(SQRT((Z137*1000000000)/(PI()*X137*1000000))),1))))</f>
        <v/>
      </c>
      <c r="AQ137" s="132"/>
      <c r="AR137" s="151" t="str">
        <f t="shared" si="2"/>
        <v/>
      </c>
      <c r="AS137" s="132"/>
    </row>
    <row r="138" spans="2:45" x14ac:dyDescent="0.4">
      <c r="B138" s="140" t="s">
        <v>1859</v>
      </c>
      <c r="C138" s="29"/>
      <c r="D138" s="131"/>
      <c r="E138" s="136"/>
      <c r="F138" s="131"/>
      <c r="G138" s="136"/>
      <c r="H138" s="131"/>
      <c r="I138" s="134"/>
      <c r="J138" s="133"/>
      <c r="K138" s="134"/>
      <c r="L138" s="133"/>
      <c r="M138" s="212"/>
      <c r="N138" s="131"/>
      <c r="O138" s="132"/>
      <c r="P138" s="131"/>
      <c r="Q138" s="132"/>
      <c r="R138" s="142"/>
      <c r="S138" s="132"/>
      <c r="T138" s="133"/>
      <c r="U138" s="132"/>
      <c r="V138" s="143"/>
      <c r="W138" s="132"/>
      <c r="X138" s="143"/>
      <c r="Y138" s="132"/>
      <c r="Z138" s="142"/>
      <c r="AA138" s="132"/>
      <c r="AB138" s="214"/>
      <c r="AC138" s="132"/>
      <c r="AD138" s="131"/>
      <c r="AE138" s="134"/>
      <c r="AF138" s="131"/>
      <c r="AG138" s="132"/>
      <c r="AH138" s="138"/>
      <c r="AI138" s="132"/>
      <c r="AJ138" s="138"/>
      <c r="AK138" s="132"/>
      <c r="AL138" s="138"/>
      <c r="AM138" s="132"/>
      <c r="AN138" s="151" t="str">
        <f>IF(AND(R138&lt;=0.1,R138&gt;0),Liste!$A$7,IF(AND(R138&gt;0.1,R138&lt;=1),Liste!$A$6,IF(AND(R138&gt;1,R138&lt;=5),Liste!$A$5,IF(AND(R138&gt;5,R138&lt;=16),Liste!$A$4,IF(AND(R138&gt;16,R138&lt;=70),Liste!$A$3,IF(R138&gt;70,Liste!$A$2,IF(R138="","","")))))))</f>
        <v/>
      </c>
      <c r="AO138" s="132"/>
      <c r="AP138" s="151" t="str">
        <f>IF(AND(X138=0,Z138=0),"",IF(AND(X138=0,Z138&gt;0),Liste!$L$16,IF(AND(X138&gt;0,Z138=0),Liste!$L$17,ROUND(2*(SQRT((Z138*1000000000)/(PI()*X138*1000000))),1))))</f>
        <v/>
      </c>
      <c r="AQ138" s="132"/>
      <c r="AR138" s="151" t="str">
        <f t="shared" si="2"/>
        <v/>
      </c>
      <c r="AS138" s="132"/>
    </row>
    <row r="139" spans="2:45" x14ac:dyDescent="0.4">
      <c r="B139" s="140" t="s">
        <v>1860</v>
      </c>
      <c r="C139" s="29"/>
      <c r="D139" s="131"/>
      <c r="E139" s="136"/>
      <c r="F139" s="131"/>
      <c r="G139" s="136"/>
      <c r="H139" s="131"/>
      <c r="I139" s="134"/>
      <c r="J139" s="133"/>
      <c r="K139" s="134"/>
      <c r="L139" s="133"/>
      <c r="M139" s="212"/>
      <c r="N139" s="131"/>
      <c r="O139" s="132"/>
      <c r="P139" s="131"/>
      <c r="Q139" s="132"/>
      <c r="R139" s="142"/>
      <c r="S139" s="132"/>
      <c r="T139" s="133"/>
      <c r="U139" s="132"/>
      <c r="V139" s="143"/>
      <c r="W139" s="132"/>
      <c r="X139" s="143"/>
      <c r="Y139" s="132"/>
      <c r="Z139" s="142"/>
      <c r="AA139" s="132"/>
      <c r="AB139" s="214"/>
      <c r="AC139" s="132"/>
      <c r="AD139" s="131"/>
      <c r="AE139" s="134"/>
      <c r="AF139" s="131"/>
      <c r="AG139" s="132"/>
      <c r="AH139" s="138"/>
      <c r="AI139" s="132"/>
      <c r="AJ139" s="138"/>
      <c r="AK139" s="132"/>
      <c r="AL139" s="138"/>
      <c r="AM139" s="132"/>
      <c r="AN139" s="151" t="str">
        <f>IF(AND(R139&lt;=0.1,R139&gt;0),Liste!$A$7,IF(AND(R139&gt;0.1,R139&lt;=1),Liste!$A$6,IF(AND(R139&gt;1,R139&lt;=5),Liste!$A$5,IF(AND(R139&gt;5,R139&lt;=16),Liste!$A$4,IF(AND(R139&gt;16,R139&lt;=70),Liste!$A$3,IF(R139&gt;70,Liste!$A$2,IF(R139="","","")))))))</f>
        <v/>
      </c>
      <c r="AO139" s="132"/>
      <c r="AP139" s="151" t="str">
        <f>IF(AND(X139=0,Z139=0),"",IF(AND(X139=0,Z139&gt;0),Liste!$L$16,IF(AND(X139&gt;0,Z139=0),Liste!$L$17,ROUND(2*(SQRT((Z139*1000000000)/(PI()*X139*1000000))),1))))</f>
        <v/>
      </c>
      <c r="AQ139" s="132"/>
      <c r="AR139" s="151" t="str">
        <f t="shared" si="2"/>
        <v/>
      </c>
      <c r="AS139" s="132"/>
    </row>
    <row r="140" spans="2:45" x14ac:dyDescent="0.4">
      <c r="B140" s="140" t="s">
        <v>1861</v>
      </c>
      <c r="C140" s="29"/>
      <c r="D140" s="131"/>
      <c r="E140" s="136"/>
      <c r="F140" s="131"/>
      <c r="G140" s="136"/>
      <c r="H140" s="131"/>
      <c r="I140" s="134"/>
      <c r="J140" s="133"/>
      <c r="K140" s="134"/>
      <c r="L140" s="133"/>
      <c r="M140" s="212"/>
      <c r="N140" s="131"/>
      <c r="O140" s="132"/>
      <c r="P140" s="131"/>
      <c r="Q140" s="132"/>
      <c r="R140" s="142"/>
      <c r="S140" s="132"/>
      <c r="T140" s="133"/>
      <c r="U140" s="132"/>
      <c r="V140" s="143"/>
      <c r="W140" s="132"/>
      <c r="X140" s="143"/>
      <c r="Y140" s="132"/>
      <c r="Z140" s="142"/>
      <c r="AA140" s="132"/>
      <c r="AB140" s="214"/>
      <c r="AC140" s="132"/>
      <c r="AD140" s="131"/>
      <c r="AE140" s="134"/>
      <c r="AF140" s="131"/>
      <c r="AG140" s="132"/>
      <c r="AH140" s="138"/>
      <c r="AI140" s="132"/>
      <c r="AJ140" s="138"/>
      <c r="AK140" s="132"/>
      <c r="AL140" s="138"/>
      <c r="AM140" s="132"/>
      <c r="AN140" s="151" t="str">
        <f>IF(AND(R140&lt;=0.1,R140&gt;0),Liste!$A$7,IF(AND(R140&gt;0.1,R140&lt;=1),Liste!$A$6,IF(AND(R140&gt;1,R140&lt;=5),Liste!$A$5,IF(AND(R140&gt;5,R140&lt;=16),Liste!$A$4,IF(AND(R140&gt;16,R140&lt;=70),Liste!$A$3,IF(R140&gt;70,Liste!$A$2,IF(R140="","","")))))))</f>
        <v/>
      </c>
      <c r="AO140" s="132"/>
      <c r="AP140" s="151" t="str">
        <f>IF(AND(X140=0,Z140=0),"",IF(AND(X140=0,Z140&gt;0),Liste!$L$16,IF(AND(X140&gt;0,Z140=0),Liste!$L$17,ROUND(2*(SQRT((Z140*1000000000)/(PI()*X140*1000000))),1))))</f>
        <v/>
      </c>
      <c r="AQ140" s="132"/>
      <c r="AR140" s="151" t="str">
        <f t="shared" si="2"/>
        <v/>
      </c>
      <c r="AS140" s="132"/>
    </row>
    <row r="141" spans="2:45" x14ac:dyDescent="0.4">
      <c r="B141" s="140" t="s">
        <v>1862</v>
      </c>
      <c r="C141" s="29"/>
      <c r="D141" s="131"/>
      <c r="E141" s="136"/>
      <c r="F141" s="131"/>
      <c r="G141" s="136"/>
      <c r="H141" s="131"/>
      <c r="I141" s="134"/>
      <c r="J141" s="133"/>
      <c r="K141" s="134"/>
      <c r="L141" s="133"/>
      <c r="M141" s="212"/>
      <c r="N141" s="131"/>
      <c r="O141" s="132"/>
      <c r="P141" s="131"/>
      <c r="Q141" s="132"/>
      <c r="R141" s="142"/>
      <c r="S141" s="132"/>
      <c r="T141" s="133"/>
      <c r="U141" s="132"/>
      <c r="V141" s="143"/>
      <c r="W141" s="132"/>
      <c r="X141" s="143"/>
      <c r="Y141" s="132"/>
      <c r="Z141" s="142"/>
      <c r="AA141" s="132"/>
      <c r="AB141" s="214"/>
      <c r="AC141" s="132"/>
      <c r="AD141" s="131"/>
      <c r="AE141" s="134"/>
      <c r="AF141" s="131"/>
      <c r="AG141" s="132"/>
      <c r="AH141" s="138"/>
      <c r="AI141" s="132"/>
      <c r="AJ141" s="138"/>
      <c r="AK141" s="132"/>
      <c r="AL141" s="138"/>
      <c r="AM141" s="132"/>
      <c r="AN141" s="151" t="str">
        <f>IF(AND(R141&lt;=0.1,R141&gt;0),Liste!$A$7,IF(AND(R141&gt;0.1,R141&lt;=1),Liste!$A$6,IF(AND(R141&gt;1,R141&lt;=5),Liste!$A$5,IF(AND(R141&gt;5,R141&lt;=16),Liste!$A$4,IF(AND(R141&gt;16,R141&lt;=70),Liste!$A$3,IF(R141&gt;70,Liste!$A$2,IF(R141="","","")))))))</f>
        <v/>
      </c>
      <c r="AO141" s="132"/>
      <c r="AP141" s="151" t="str">
        <f>IF(AND(X141=0,Z141=0),"",IF(AND(X141=0,Z141&gt;0),Liste!$L$16,IF(AND(X141&gt;0,Z141=0),Liste!$L$17,ROUND(2*(SQRT((Z141*1000000000)/(PI()*X141*1000000))),1))))</f>
        <v/>
      </c>
      <c r="AQ141" s="132"/>
      <c r="AR141" s="151" t="str">
        <f t="shared" si="2"/>
        <v/>
      </c>
      <c r="AS141" s="132"/>
    </row>
    <row r="142" spans="2:45" x14ac:dyDescent="0.4">
      <c r="B142" s="140" t="s">
        <v>1863</v>
      </c>
      <c r="C142" s="29"/>
      <c r="D142" s="131"/>
      <c r="E142" s="136"/>
      <c r="F142" s="131"/>
      <c r="G142" s="136"/>
      <c r="H142" s="131"/>
      <c r="I142" s="134"/>
      <c r="J142" s="133"/>
      <c r="K142" s="134"/>
      <c r="L142" s="133"/>
      <c r="M142" s="212"/>
      <c r="N142" s="131"/>
      <c r="O142" s="132"/>
      <c r="P142" s="131"/>
      <c r="Q142" s="132"/>
      <c r="R142" s="142"/>
      <c r="S142" s="132"/>
      <c r="T142" s="133"/>
      <c r="U142" s="132"/>
      <c r="V142" s="143"/>
      <c r="W142" s="132"/>
      <c r="X142" s="143"/>
      <c r="Y142" s="132"/>
      <c r="Z142" s="142"/>
      <c r="AA142" s="132"/>
      <c r="AB142" s="214"/>
      <c r="AC142" s="132"/>
      <c r="AD142" s="131"/>
      <c r="AE142" s="134"/>
      <c r="AF142" s="131"/>
      <c r="AG142" s="132"/>
      <c r="AH142" s="138"/>
      <c r="AI142" s="132"/>
      <c r="AJ142" s="138"/>
      <c r="AK142" s="132"/>
      <c r="AL142" s="138"/>
      <c r="AM142" s="132"/>
      <c r="AN142" s="151" t="str">
        <f>IF(AND(R142&lt;=0.1,R142&gt;0),Liste!$A$7,IF(AND(R142&gt;0.1,R142&lt;=1),Liste!$A$6,IF(AND(R142&gt;1,R142&lt;=5),Liste!$A$5,IF(AND(R142&gt;5,R142&lt;=16),Liste!$A$4,IF(AND(R142&gt;16,R142&lt;=70),Liste!$A$3,IF(R142&gt;70,Liste!$A$2,IF(R142="","","")))))))</f>
        <v/>
      </c>
      <c r="AO142" s="132"/>
      <c r="AP142" s="151" t="str">
        <f>IF(AND(X142=0,Z142=0),"",IF(AND(X142=0,Z142&gt;0),Liste!$L$16,IF(AND(X142&gt;0,Z142=0),Liste!$L$17,ROUND(2*(SQRT((Z142*1000000000)/(PI()*X142*1000000))),1))))</f>
        <v/>
      </c>
      <c r="AQ142" s="132"/>
      <c r="AR142" s="151" t="str">
        <f t="shared" si="2"/>
        <v/>
      </c>
      <c r="AS142" s="132"/>
    </row>
    <row r="143" spans="2:45" x14ac:dyDescent="0.4">
      <c r="B143" s="140" t="s">
        <v>1864</v>
      </c>
      <c r="C143" s="29"/>
      <c r="D143" s="131"/>
      <c r="E143" s="136"/>
      <c r="F143" s="131"/>
      <c r="G143" s="136"/>
      <c r="H143" s="131"/>
      <c r="I143" s="134"/>
      <c r="J143" s="133"/>
      <c r="K143" s="134"/>
      <c r="L143" s="133"/>
      <c r="M143" s="212"/>
      <c r="N143" s="131"/>
      <c r="O143" s="132"/>
      <c r="P143" s="131"/>
      <c r="Q143" s="132"/>
      <c r="R143" s="142"/>
      <c r="S143" s="132"/>
      <c r="T143" s="133"/>
      <c r="U143" s="132"/>
      <c r="V143" s="143"/>
      <c r="W143" s="132"/>
      <c r="X143" s="143"/>
      <c r="Y143" s="132"/>
      <c r="Z143" s="142"/>
      <c r="AA143" s="132"/>
      <c r="AB143" s="214"/>
      <c r="AC143" s="132"/>
      <c r="AD143" s="131"/>
      <c r="AE143" s="134"/>
      <c r="AF143" s="131"/>
      <c r="AG143" s="132"/>
      <c r="AH143" s="138"/>
      <c r="AI143" s="132"/>
      <c r="AJ143" s="138"/>
      <c r="AK143" s="132"/>
      <c r="AL143" s="138"/>
      <c r="AM143" s="132"/>
      <c r="AN143" s="151" t="str">
        <f>IF(AND(R143&lt;=0.1,R143&gt;0),Liste!$A$7,IF(AND(R143&gt;0.1,R143&lt;=1),Liste!$A$6,IF(AND(R143&gt;1,R143&lt;=5),Liste!$A$5,IF(AND(R143&gt;5,R143&lt;=16),Liste!$A$4,IF(AND(R143&gt;16,R143&lt;=70),Liste!$A$3,IF(R143&gt;70,Liste!$A$2,IF(R143="","","")))))))</f>
        <v/>
      </c>
      <c r="AO143" s="132"/>
      <c r="AP143" s="151" t="str">
        <f>IF(AND(X143=0,Z143=0),"",IF(AND(X143=0,Z143&gt;0),Liste!$L$16,IF(AND(X143&gt;0,Z143=0),Liste!$L$17,ROUND(2*(SQRT((Z143*1000000000)/(PI()*X143*1000000))),1))))</f>
        <v/>
      </c>
      <c r="AQ143" s="132"/>
      <c r="AR143" s="151" t="str">
        <f t="shared" si="2"/>
        <v/>
      </c>
      <c r="AS143" s="132"/>
    </row>
    <row r="144" spans="2:45" x14ac:dyDescent="0.4">
      <c r="B144" s="140" t="s">
        <v>1865</v>
      </c>
      <c r="C144" s="29"/>
      <c r="D144" s="131"/>
      <c r="E144" s="136"/>
      <c r="F144" s="131"/>
      <c r="G144" s="136"/>
      <c r="H144" s="131"/>
      <c r="I144" s="134"/>
      <c r="J144" s="133"/>
      <c r="K144" s="134"/>
      <c r="L144" s="133"/>
      <c r="M144" s="212"/>
      <c r="N144" s="131"/>
      <c r="O144" s="132"/>
      <c r="P144" s="131"/>
      <c r="Q144" s="132"/>
      <c r="R144" s="142"/>
      <c r="S144" s="132"/>
      <c r="T144" s="133"/>
      <c r="U144" s="132"/>
      <c r="V144" s="143"/>
      <c r="W144" s="132"/>
      <c r="X144" s="143"/>
      <c r="Y144" s="132"/>
      <c r="Z144" s="142"/>
      <c r="AA144" s="132"/>
      <c r="AB144" s="214"/>
      <c r="AC144" s="132"/>
      <c r="AD144" s="131"/>
      <c r="AE144" s="134"/>
      <c r="AF144" s="131"/>
      <c r="AG144" s="132"/>
      <c r="AH144" s="138"/>
      <c r="AI144" s="132"/>
      <c r="AJ144" s="138"/>
      <c r="AK144" s="132"/>
      <c r="AL144" s="138"/>
      <c r="AM144" s="132"/>
      <c r="AN144" s="151" t="str">
        <f>IF(AND(R144&lt;=0.1,R144&gt;0),Liste!$A$7,IF(AND(R144&gt;0.1,R144&lt;=1),Liste!$A$6,IF(AND(R144&gt;1,R144&lt;=5),Liste!$A$5,IF(AND(R144&gt;5,R144&lt;=16),Liste!$A$4,IF(AND(R144&gt;16,R144&lt;=70),Liste!$A$3,IF(R144&gt;70,Liste!$A$2,IF(R144="","","")))))))</f>
        <v/>
      </c>
      <c r="AO144" s="132"/>
      <c r="AP144" s="151" t="str">
        <f>IF(AND(X144=0,Z144=0),"",IF(AND(X144=0,Z144&gt;0),Liste!$L$16,IF(AND(X144&gt;0,Z144=0),Liste!$L$17,ROUND(2*(SQRT((Z144*1000000000)/(PI()*X144*1000000))),1))))</f>
        <v/>
      </c>
      <c r="AQ144" s="132"/>
      <c r="AR144" s="151" t="str">
        <f t="shared" si="2"/>
        <v/>
      </c>
      <c r="AS144" s="132"/>
    </row>
    <row r="145" spans="2:45" x14ac:dyDescent="0.4">
      <c r="B145" s="140" t="s">
        <v>1866</v>
      </c>
      <c r="C145" s="29"/>
      <c r="D145" s="131"/>
      <c r="E145" s="136"/>
      <c r="F145" s="131"/>
      <c r="G145" s="136"/>
      <c r="H145" s="131"/>
      <c r="I145" s="134"/>
      <c r="J145" s="133"/>
      <c r="K145" s="134"/>
      <c r="L145" s="133"/>
      <c r="M145" s="212"/>
      <c r="N145" s="131"/>
      <c r="O145" s="132"/>
      <c r="P145" s="131"/>
      <c r="Q145" s="132"/>
      <c r="R145" s="142"/>
      <c r="S145" s="132"/>
      <c r="T145" s="133"/>
      <c r="U145" s="132"/>
      <c r="V145" s="143"/>
      <c r="W145" s="132"/>
      <c r="X145" s="143"/>
      <c r="Y145" s="132"/>
      <c r="Z145" s="142"/>
      <c r="AA145" s="132"/>
      <c r="AB145" s="214"/>
      <c r="AC145" s="132"/>
      <c r="AD145" s="131"/>
      <c r="AE145" s="134"/>
      <c r="AF145" s="131"/>
      <c r="AG145" s="132"/>
      <c r="AH145" s="138"/>
      <c r="AI145" s="132"/>
      <c r="AJ145" s="138"/>
      <c r="AK145" s="132"/>
      <c r="AL145" s="138"/>
      <c r="AM145" s="132"/>
      <c r="AN145" s="151" t="str">
        <f>IF(AND(R145&lt;=0.1,R145&gt;0),Liste!$A$7,IF(AND(R145&gt;0.1,R145&lt;=1),Liste!$A$6,IF(AND(R145&gt;1,R145&lt;=5),Liste!$A$5,IF(AND(R145&gt;5,R145&lt;=16),Liste!$A$4,IF(AND(R145&gt;16,R145&lt;=70),Liste!$A$3,IF(R145&gt;70,Liste!$A$2,IF(R145="","","")))))))</f>
        <v/>
      </c>
      <c r="AO145" s="132"/>
      <c r="AP145" s="151" t="str">
        <f>IF(AND(X145=0,Z145=0),"",IF(AND(X145=0,Z145&gt;0),Liste!$L$16,IF(AND(X145&gt;0,Z145=0),Liste!$L$17,ROUND(2*(SQRT((Z145*1000000000)/(PI()*X145*1000000))),1))))</f>
        <v/>
      </c>
      <c r="AQ145" s="132"/>
      <c r="AR145" s="151" t="str">
        <f t="shared" si="2"/>
        <v/>
      </c>
      <c r="AS145" s="132"/>
    </row>
    <row r="146" spans="2:45" x14ac:dyDescent="0.4">
      <c r="B146" s="140" t="s">
        <v>1867</v>
      </c>
      <c r="C146" s="29"/>
      <c r="D146" s="131"/>
      <c r="E146" s="136"/>
      <c r="F146" s="131"/>
      <c r="G146" s="136"/>
      <c r="H146" s="131"/>
      <c r="I146" s="134"/>
      <c r="J146" s="133"/>
      <c r="K146" s="134"/>
      <c r="L146" s="133"/>
      <c r="M146" s="212"/>
      <c r="N146" s="131"/>
      <c r="O146" s="132"/>
      <c r="P146" s="131"/>
      <c r="Q146" s="132"/>
      <c r="R146" s="142"/>
      <c r="S146" s="132"/>
      <c r="T146" s="133"/>
      <c r="U146" s="132"/>
      <c r="V146" s="143"/>
      <c r="W146" s="132"/>
      <c r="X146" s="143"/>
      <c r="Y146" s="132"/>
      <c r="Z146" s="142"/>
      <c r="AA146" s="132"/>
      <c r="AB146" s="214"/>
      <c r="AC146" s="132"/>
      <c r="AD146" s="131"/>
      <c r="AE146" s="134"/>
      <c r="AF146" s="131"/>
      <c r="AG146" s="132"/>
      <c r="AH146" s="138"/>
      <c r="AI146" s="132"/>
      <c r="AJ146" s="138"/>
      <c r="AK146" s="132"/>
      <c r="AL146" s="138"/>
      <c r="AM146" s="132"/>
      <c r="AN146" s="151" t="str">
        <f>IF(AND(R146&lt;=0.1,R146&gt;0),Liste!$A$7,IF(AND(R146&gt;0.1,R146&lt;=1),Liste!$A$6,IF(AND(R146&gt;1,R146&lt;=5),Liste!$A$5,IF(AND(R146&gt;5,R146&lt;=16),Liste!$A$4,IF(AND(R146&gt;16,R146&lt;=70),Liste!$A$3,IF(R146&gt;70,Liste!$A$2,IF(R146="","","")))))))</f>
        <v/>
      </c>
      <c r="AO146" s="132"/>
      <c r="AP146" s="151" t="str">
        <f>IF(AND(X146=0,Z146=0),"",IF(AND(X146=0,Z146&gt;0),Liste!$L$16,IF(AND(X146&gt;0,Z146=0),Liste!$L$17,ROUND(2*(SQRT((Z146*1000000000)/(PI()*X146*1000000))),1))))</f>
        <v/>
      </c>
      <c r="AQ146" s="132"/>
      <c r="AR146" s="151" t="str">
        <f t="shared" si="2"/>
        <v/>
      </c>
      <c r="AS146" s="132"/>
    </row>
    <row r="147" spans="2:45" x14ac:dyDescent="0.4">
      <c r="B147" s="140" t="s">
        <v>1868</v>
      </c>
      <c r="C147" s="29"/>
      <c r="D147" s="131"/>
      <c r="E147" s="136"/>
      <c r="F147" s="131"/>
      <c r="G147" s="136"/>
      <c r="H147" s="131"/>
      <c r="I147" s="134"/>
      <c r="J147" s="133"/>
      <c r="K147" s="134"/>
      <c r="L147" s="133"/>
      <c r="M147" s="212"/>
      <c r="N147" s="131"/>
      <c r="O147" s="132"/>
      <c r="P147" s="131"/>
      <c r="Q147" s="132"/>
      <c r="R147" s="142"/>
      <c r="S147" s="132"/>
      <c r="T147" s="133"/>
      <c r="U147" s="132"/>
      <c r="V147" s="143"/>
      <c r="W147" s="132"/>
      <c r="X147" s="143"/>
      <c r="Y147" s="132"/>
      <c r="Z147" s="142"/>
      <c r="AA147" s="132"/>
      <c r="AB147" s="214"/>
      <c r="AC147" s="132"/>
      <c r="AD147" s="131"/>
      <c r="AE147" s="134"/>
      <c r="AF147" s="131"/>
      <c r="AG147" s="132"/>
      <c r="AH147" s="138"/>
      <c r="AI147" s="132"/>
      <c r="AJ147" s="138"/>
      <c r="AK147" s="132"/>
      <c r="AL147" s="138"/>
      <c r="AM147" s="132"/>
      <c r="AN147" s="151" t="str">
        <f>IF(AND(R147&lt;=0.1,R147&gt;0),Liste!$A$7,IF(AND(R147&gt;0.1,R147&lt;=1),Liste!$A$6,IF(AND(R147&gt;1,R147&lt;=5),Liste!$A$5,IF(AND(R147&gt;5,R147&lt;=16),Liste!$A$4,IF(AND(R147&gt;16,R147&lt;=70),Liste!$A$3,IF(R147&gt;70,Liste!$A$2,IF(R147="","","")))))))</f>
        <v/>
      </c>
      <c r="AO147" s="132"/>
      <c r="AP147" s="151" t="str">
        <f>IF(AND(X147=0,Z147=0),"",IF(AND(X147=0,Z147&gt;0),Liste!$L$16,IF(AND(X147&gt;0,Z147=0),Liste!$L$17,ROUND(2*(SQRT((Z147*1000000000)/(PI()*X147*1000000))),1))))</f>
        <v/>
      </c>
      <c r="AQ147" s="132"/>
      <c r="AR147" s="151" t="str">
        <f t="shared" si="2"/>
        <v/>
      </c>
      <c r="AS147" s="132"/>
    </row>
    <row r="148" spans="2:45" x14ac:dyDescent="0.4">
      <c r="B148" s="140" t="s">
        <v>1869</v>
      </c>
      <c r="C148" s="29"/>
      <c r="D148" s="131"/>
      <c r="E148" s="136"/>
      <c r="F148" s="131"/>
      <c r="G148" s="136"/>
      <c r="H148" s="131"/>
      <c r="I148" s="134"/>
      <c r="J148" s="133"/>
      <c r="K148" s="134"/>
      <c r="L148" s="133"/>
      <c r="M148" s="212"/>
      <c r="N148" s="131"/>
      <c r="O148" s="132"/>
      <c r="P148" s="131"/>
      <c r="Q148" s="132"/>
      <c r="R148" s="142"/>
      <c r="S148" s="132"/>
      <c r="T148" s="133"/>
      <c r="U148" s="132"/>
      <c r="V148" s="143"/>
      <c r="W148" s="132"/>
      <c r="X148" s="143"/>
      <c r="Y148" s="132"/>
      <c r="Z148" s="142"/>
      <c r="AA148" s="132"/>
      <c r="AB148" s="214"/>
      <c r="AC148" s="132"/>
      <c r="AD148" s="131"/>
      <c r="AE148" s="134"/>
      <c r="AF148" s="131"/>
      <c r="AG148" s="132"/>
      <c r="AH148" s="138"/>
      <c r="AI148" s="132"/>
      <c r="AJ148" s="138"/>
      <c r="AK148" s="132"/>
      <c r="AL148" s="138"/>
      <c r="AM148" s="132"/>
      <c r="AN148" s="151" t="str">
        <f>IF(AND(R148&lt;=0.1,R148&gt;0),Liste!$A$7,IF(AND(R148&gt;0.1,R148&lt;=1),Liste!$A$6,IF(AND(R148&gt;1,R148&lt;=5),Liste!$A$5,IF(AND(R148&gt;5,R148&lt;=16),Liste!$A$4,IF(AND(R148&gt;16,R148&lt;=70),Liste!$A$3,IF(R148&gt;70,Liste!$A$2,IF(R148="","","")))))))</f>
        <v/>
      </c>
      <c r="AO148" s="132"/>
      <c r="AP148" s="151" t="str">
        <f>IF(AND(X148=0,Z148=0),"",IF(AND(X148=0,Z148&gt;0),Liste!$L$16,IF(AND(X148&gt;0,Z148=0),Liste!$L$17,ROUND(2*(SQRT((Z148*1000000000)/(PI()*X148*1000000))),1))))</f>
        <v/>
      </c>
      <c r="AQ148" s="132"/>
      <c r="AR148" s="151" t="str">
        <f t="shared" si="2"/>
        <v/>
      </c>
      <c r="AS148" s="132"/>
    </row>
    <row r="149" spans="2:45" x14ac:dyDescent="0.4">
      <c r="B149" s="140" t="s">
        <v>1870</v>
      </c>
      <c r="C149" s="29"/>
      <c r="D149" s="131"/>
      <c r="E149" s="136"/>
      <c r="F149" s="131"/>
      <c r="G149" s="136"/>
      <c r="H149" s="131"/>
      <c r="I149" s="134"/>
      <c r="J149" s="133"/>
      <c r="K149" s="134"/>
      <c r="L149" s="133"/>
      <c r="M149" s="212"/>
      <c r="N149" s="131"/>
      <c r="O149" s="132"/>
      <c r="P149" s="131"/>
      <c r="Q149" s="132"/>
      <c r="R149" s="142"/>
      <c r="S149" s="132"/>
      <c r="T149" s="133"/>
      <c r="U149" s="132"/>
      <c r="V149" s="143"/>
      <c r="W149" s="132"/>
      <c r="X149" s="143"/>
      <c r="Y149" s="132"/>
      <c r="Z149" s="142"/>
      <c r="AA149" s="132"/>
      <c r="AB149" s="214"/>
      <c r="AC149" s="132"/>
      <c r="AD149" s="131"/>
      <c r="AE149" s="134"/>
      <c r="AF149" s="131"/>
      <c r="AG149" s="132"/>
      <c r="AH149" s="138"/>
      <c r="AI149" s="132"/>
      <c r="AJ149" s="138"/>
      <c r="AK149" s="132"/>
      <c r="AL149" s="138"/>
      <c r="AM149" s="132"/>
      <c r="AN149" s="151" t="str">
        <f>IF(AND(R149&lt;=0.1,R149&gt;0),Liste!$A$7,IF(AND(R149&gt;0.1,R149&lt;=1),Liste!$A$6,IF(AND(R149&gt;1,R149&lt;=5),Liste!$A$5,IF(AND(R149&gt;5,R149&lt;=16),Liste!$A$4,IF(AND(R149&gt;16,R149&lt;=70),Liste!$A$3,IF(R149&gt;70,Liste!$A$2,IF(R149="","","")))))))</f>
        <v/>
      </c>
      <c r="AO149" s="132"/>
      <c r="AP149" s="151" t="str">
        <f>IF(AND(X149=0,Z149=0),"",IF(AND(X149=0,Z149&gt;0),Liste!$L$16,IF(AND(X149&gt;0,Z149=0),Liste!$L$17,ROUND(2*(SQRT((Z149*1000000000)/(PI()*X149*1000000))),1))))</f>
        <v/>
      </c>
      <c r="AQ149" s="132"/>
      <c r="AR149" s="151" t="str">
        <f t="shared" si="2"/>
        <v/>
      </c>
      <c r="AS149" s="132"/>
    </row>
    <row r="150" spans="2:45" x14ac:dyDescent="0.4">
      <c r="B150" s="140" t="s">
        <v>1871</v>
      </c>
      <c r="C150" s="29"/>
      <c r="D150" s="131"/>
      <c r="E150" s="136"/>
      <c r="F150" s="131"/>
      <c r="G150" s="136"/>
      <c r="H150" s="131"/>
      <c r="I150" s="134"/>
      <c r="J150" s="133"/>
      <c r="K150" s="134"/>
      <c r="L150" s="133"/>
      <c r="M150" s="212"/>
      <c r="N150" s="131"/>
      <c r="O150" s="132"/>
      <c r="P150" s="131"/>
      <c r="Q150" s="132"/>
      <c r="R150" s="142"/>
      <c r="S150" s="132"/>
      <c r="T150" s="133"/>
      <c r="U150" s="132"/>
      <c r="V150" s="143"/>
      <c r="W150" s="132"/>
      <c r="X150" s="143"/>
      <c r="Y150" s="132"/>
      <c r="Z150" s="142"/>
      <c r="AA150" s="132"/>
      <c r="AB150" s="214"/>
      <c r="AC150" s="132"/>
      <c r="AD150" s="131"/>
      <c r="AE150" s="134"/>
      <c r="AF150" s="131"/>
      <c r="AG150" s="132"/>
      <c r="AH150" s="138"/>
      <c r="AI150" s="132"/>
      <c r="AJ150" s="138"/>
      <c r="AK150" s="132"/>
      <c r="AL150" s="138"/>
      <c r="AM150" s="132"/>
      <c r="AN150" s="151" t="str">
        <f>IF(AND(R150&lt;=0.1,R150&gt;0),Liste!$A$7,IF(AND(R150&gt;0.1,R150&lt;=1),Liste!$A$6,IF(AND(R150&gt;1,R150&lt;=5),Liste!$A$5,IF(AND(R150&gt;5,R150&lt;=16),Liste!$A$4,IF(AND(R150&gt;16,R150&lt;=70),Liste!$A$3,IF(R150&gt;70,Liste!$A$2,IF(R150="","","")))))))</f>
        <v/>
      </c>
      <c r="AO150" s="132"/>
      <c r="AP150" s="151" t="str">
        <f>IF(AND(X150=0,Z150=0),"",IF(AND(X150=0,Z150&gt;0),Liste!$L$16,IF(AND(X150&gt;0,Z150=0),Liste!$L$17,ROUND(2*(SQRT((Z150*1000000000)/(PI()*X150*1000000))),1))))</f>
        <v/>
      </c>
      <c r="AQ150" s="132"/>
      <c r="AR150" s="151" t="str">
        <f t="shared" si="2"/>
        <v/>
      </c>
      <c r="AS150" s="132"/>
    </row>
    <row r="151" spans="2:45" x14ac:dyDescent="0.4">
      <c r="B151" s="140" t="s">
        <v>1872</v>
      </c>
      <c r="C151" s="29"/>
      <c r="D151" s="131"/>
      <c r="E151" s="136"/>
      <c r="F151" s="131"/>
      <c r="G151" s="136"/>
      <c r="H151" s="131"/>
      <c r="I151" s="134"/>
      <c r="J151" s="133"/>
      <c r="K151" s="134"/>
      <c r="L151" s="133"/>
      <c r="M151" s="212"/>
      <c r="N151" s="131"/>
      <c r="O151" s="132"/>
      <c r="P151" s="131"/>
      <c r="Q151" s="132"/>
      <c r="R151" s="142"/>
      <c r="S151" s="132"/>
      <c r="T151" s="133"/>
      <c r="U151" s="132"/>
      <c r="V151" s="143"/>
      <c r="W151" s="132"/>
      <c r="X151" s="143"/>
      <c r="Y151" s="132"/>
      <c r="Z151" s="142"/>
      <c r="AA151" s="132"/>
      <c r="AB151" s="214"/>
      <c r="AC151" s="132"/>
      <c r="AD151" s="131"/>
      <c r="AE151" s="134"/>
      <c r="AF151" s="131"/>
      <c r="AG151" s="132"/>
      <c r="AH151" s="138"/>
      <c r="AI151" s="132"/>
      <c r="AJ151" s="138"/>
      <c r="AK151" s="132"/>
      <c r="AL151" s="138"/>
      <c r="AM151" s="132"/>
      <c r="AN151" s="151" t="str">
        <f>IF(AND(R151&lt;=0.1,R151&gt;0),Liste!$A$7,IF(AND(R151&gt;0.1,R151&lt;=1),Liste!$A$6,IF(AND(R151&gt;1,R151&lt;=5),Liste!$A$5,IF(AND(R151&gt;5,R151&lt;=16),Liste!$A$4,IF(AND(R151&gt;16,R151&lt;=70),Liste!$A$3,IF(R151&gt;70,Liste!$A$2,IF(R151="","","")))))))</f>
        <v/>
      </c>
      <c r="AO151" s="132"/>
      <c r="AP151" s="151" t="str">
        <f>IF(AND(X151=0,Z151=0),"",IF(AND(X151=0,Z151&gt;0),Liste!$L$16,IF(AND(X151&gt;0,Z151=0),Liste!$L$17,ROUND(2*(SQRT((Z151*1000000000)/(PI()*X151*1000000))),1))))</f>
        <v/>
      </c>
      <c r="AQ151" s="132"/>
      <c r="AR151" s="151" t="str">
        <f t="shared" si="2"/>
        <v/>
      </c>
      <c r="AS151" s="132"/>
    </row>
    <row r="152" spans="2:45" x14ac:dyDescent="0.4">
      <c r="B152" s="140" t="s">
        <v>1873</v>
      </c>
      <c r="C152" s="29"/>
      <c r="D152" s="131"/>
      <c r="E152" s="136"/>
      <c r="F152" s="131"/>
      <c r="G152" s="136"/>
      <c r="H152" s="131"/>
      <c r="I152" s="134"/>
      <c r="J152" s="133"/>
      <c r="K152" s="134"/>
      <c r="L152" s="133"/>
      <c r="M152" s="212"/>
      <c r="N152" s="131"/>
      <c r="O152" s="132"/>
      <c r="P152" s="131"/>
      <c r="Q152" s="132"/>
      <c r="R152" s="142"/>
      <c r="S152" s="132"/>
      <c r="T152" s="133"/>
      <c r="U152" s="132"/>
      <c r="V152" s="143"/>
      <c r="W152" s="132"/>
      <c r="X152" s="143"/>
      <c r="Y152" s="132"/>
      <c r="Z152" s="142"/>
      <c r="AA152" s="132"/>
      <c r="AB152" s="214"/>
      <c r="AC152" s="132"/>
      <c r="AD152" s="131"/>
      <c r="AE152" s="134"/>
      <c r="AF152" s="131"/>
      <c r="AG152" s="132"/>
      <c r="AH152" s="138"/>
      <c r="AI152" s="132"/>
      <c r="AJ152" s="138"/>
      <c r="AK152" s="132"/>
      <c r="AL152" s="138"/>
      <c r="AM152" s="132"/>
      <c r="AN152" s="151" t="str">
        <f>IF(AND(R152&lt;=0.1,R152&gt;0),Liste!$A$7,IF(AND(R152&gt;0.1,R152&lt;=1),Liste!$A$6,IF(AND(R152&gt;1,R152&lt;=5),Liste!$A$5,IF(AND(R152&gt;5,R152&lt;=16),Liste!$A$4,IF(AND(R152&gt;16,R152&lt;=70),Liste!$A$3,IF(R152&gt;70,Liste!$A$2,IF(R152="","","")))))))</f>
        <v/>
      </c>
      <c r="AO152" s="132"/>
      <c r="AP152" s="151" t="str">
        <f>IF(AND(X152=0,Z152=0),"",IF(AND(X152=0,Z152&gt;0),Liste!$L$16,IF(AND(X152&gt;0,Z152=0),Liste!$L$17,ROUND(2*(SQRT((Z152*1000000000)/(PI()*X152*1000000))),1))))</f>
        <v/>
      </c>
      <c r="AQ152" s="132"/>
      <c r="AR152" s="151" t="str">
        <f t="shared" si="2"/>
        <v/>
      </c>
      <c r="AS152" s="132"/>
    </row>
    <row r="153" spans="2:45" x14ac:dyDescent="0.4">
      <c r="B153" s="140" t="s">
        <v>1874</v>
      </c>
      <c r="C153" s="29"/>
      <c r="D153" s="131"/>
      <c r="E153" s="136"/>
      <c r="F153" s="131"/>
      <c r="G153" s="136"/>
      <c r="H153" s="131"/>
      <c r="I153" s="134"/>
      <c r="J153" s="133"/>
      <c r="K153" s="134"/>
      <c r="L153" s="133"/>
      <c r="M153" s="212"/>
      <c r="N153" s="131"/>
      <c r="O153" s="132"/>
      <c r="P153" s="131"/>
      <c r="Q153" s="132"/>
      <c r="R153" s="142"/>
      <c r="S153" s="132"/>
      <c r="T153" s="133"/>
      <c r="U153" s="132"/>
      <c r="V153" s="143"/>
      <c r="W153" s="132"/>
      <c r="X153" s="143"/>
      <c r="Y153" s="132"/>
      <c r="Z153" s="142"/>
      <c r="AA153" s="132"/>
      <c r="AB153" s="214"/>
      <c r="AC153" s="132"/>
      <c r="AD153" s="131"/>
      <c r="AE153" s="134"/>
      <c r="AF153" s="131"/>
      <c r="AG153" s="132"/>
      <c r="AH153" s="138"/>
      <c r="AI153" s="132"/>
      <c r="AJ153" s="138"/>
      <c r="AK153" s="132"/>
      <c r="AL153" s="138"/>
      <c r="AM153" s="132"/>
      <c r="AN153" s="151" t="str">
        <f>IF(AND(R153&lt;=0.1,R153&gt;0),Liste!$A$7,IF(AND(R153&gt;0.1,R153&lt;=1),Liste!$A$6,IF(AND(R153&gt;1,R153&lt;=5),Liste!$A$5,IF(AND(R153&gt;5,R153&lt;=16),Liste!$A$4,IF(AND(R153&gt;16,R153&lt;=70),Liste!$A$3,IF(R153&gt;70,Liste!$A$2,IF(R153="","","")))))))</f>
        <v/>
      </c>
      <c r="AO153" s="132"/>
      <c r="AP153" s="151" t="str">
        <f>IF(AND(X153=0,Z153=0),"",IF(AND(X153=0,Z153&gt;0),Liste!$L$16,IF(AND(X153&gt;0,Z153=0),Liste!$L$17,ROUND(2*(SQRT((Z153*1000000000)/(PI()*X153*1000000))),1))))</f>
        <v/>
      </c>
      <c r="AQ153" s="132"/>
      <c r="AR153" s="151" t="str">
        <f t="shared" si="2"/>
        <v/>
      </c>
      <c r="AS153" s="132"/>
    </row>
    <row r="154" spans="2:45" x14ac:dyDescent="0.4">
      <c r="B154" s="140" t="s">
        <v>1875</v>
      </c>
      <c r="C154" s="29"/>
      <c r="D154" s="131"/>
      <c r="E154" s="136"/>
      <c r="F154" s="131"/>
      <c r="G154" s="136"/>
      <c r="H154" s="131"/>
      <c r="I154" s="134"/>
      <c r="J154" s="133"/>
      <c r="K154" s="134"/>
      <c r="L154" s="133"/>
      <c r="M154" s="212"/>
      <c r="N154" s="131"/>
      <c r="O154" s="132"/>
      <c r="P154" s="131"/>
      <c r="Q154" s="132"/>
      <c r="R154" s="142"/>
      <c r="S154" s="132"/>
      <c r="T154" s="133"/>
      <c r="U154" s="132"/>
      <c r="V154" s="143"/>
      <c r="W154" s="132"/>
      <c r="X154" s="143"/>
      <c r="Y154" s="132"/>
      <c r="Z154" s="142"/>
      <c r="AA154" s="132"/>
      <c r="AB154" s="214"/>
      <c r="AC154" s="132"/>
      <c r="AD154" s="131"/>
      <c r="AE154" s="134"/>
      <c r="AF154" s="131"/>
      <c r="AG154" s="132"/>
      <c r="AH154" s="138"/>
      <c r="AI154" s="132"/>
      <c r="AJ154" s="138"/>
      <c r="AK154" s="132"/>
      <c r="AL154" s="138"/>
      <c r="AM154" s="132"/>
      <c r="AN154" s="151" t="str">
        <f>IF(AND(R154&lt;=0.1,R154&gt;0),Liste!$A$7,IF(AND(R154&gt;0.1,R154&lt;=1),Liste!$A$6,IF(AND(R154&gt;1,R154&lt;=5),Liste!$A$5,IF(AND(R154&gt;5,R154&lt;=16),Liste!$A$4,IF(AND(R154&gt;16,R154&lt;=70),Liste!$A$3,IF(R154&gt;70,Liste!$A$2,IF(R154="","","")))))))</f>
        <v/>
      </c>
      <c r="AO154" s="132"/>
      <c r="AP154" s="151" t="str">
        <f>IF(AND(X154=0,Z154=0),"",IF(AND(X154=0,Z154&gt;0),Liste!$L$16,IF(AND(X154&gt;0,Z154=0),Liste!$L$17,ROUND(2*(SQRT((Z154*1000000000)/(PI()*X154*1000000))),1))))</f>
        <v/>
      </c>
      <c r="AQ154" s="132"/>
      <c r="AR154" s="151" t="str">
        <f t="shared" si="2"/>
        <v/>
      </c>
      <c r="AS154" s="132"/>
    </row>
    <row r="155" spans="2:45" x14ac:dyDescent="0.4">
      <c r="B155" s="140" t="s">
        <v>1876</v>
      </c>
      <c r="C155" s="29"/>
      <c r="D155" s="131"/>
      <c r="E155" s="136"/>
      <c r="F155" s="131"/>
      <c r="G155" s="136"/>
      <c r="H155" s="131"/>
      <c r="I155" s="134"/>
      <c r="J155" s="133"/>
      <c r="K155" s="134"/>
      <c r="L155" s="133"/>
      <c r="M155" s="212"/>
      <c r="N155" s="131"/>
      <c r="O155" s="132"/>
      <c r="P155" s="131"/>
      <c r="Q155" s="132"/>
      <c r="R155" s="142"/>
      <c r="S155" s="132"/>
      <c r="T155" s="133"/>
      <c r="U155" s="132"/>
      <c r="V155" s="143"/>
      <c r="W155" s="132"/>
      <c r="X155" s="143"/>
      <c r="Y155" s="132"/>
      <c r="Z155" s="142"/>
      <c r="AA155" s="132"/>
      <c r="AB155" s="214"/>
      <c r="AC155" s="132"/>
      <c r="AD155" s="131"/>
      <c r="AE155" s="134"/>
      <c r="AF155" s="131"/>
      <c r="AG155" s="132"/>
      <c r="AH155" s="138"/>
      <c r="AI155" s="132"/>
      <c r="AJ155" s="138"/>
      <c r="AK155" s="132"/>
      <c r="AL155" s="138"/>
      <c r="AM155" s="132"/>
      <c r="AN155" s="151" t="str">
        <f>IF(AND(R155&lt;=0.1,R155&gt;0),Liste!$A$7,IF(AND(R155&gt;0.1,R155&lt;=1),Liste!$A$6,IF(AND(R155&gt;1,R155&lt;=5),Liste!$A$5,IF(AND(R155&gt;5,R155&lt;=16),Liste!$A$4,IF(AND(R155&gt;16,R155&lt;=70),Liste!$A$3,IF(R155&gt;70,Liste!$A$2,IF(R155="","","")))))))</f>
        <v/>
      </c>
      <c r="AO155" s="132"/>
      <c r="AP155" s="151" t="str">
        <f>IF(AND(X155=0,Z155=0),"",IF(AND(X155=0,Z155&gt;0),Liste!$L$16,IF(AND(X155&gt;0,Z155=0),Liste!$L$17,ROUND(2*(SQRT((Z155*1000000000)/(PI()*X155*1000000))),1))))</f>
        <v/>
      </c>
      <c r="AQ155" s="132"/>
      <c r="AR155" s="151" t="str">
        <f t="shared" si="2"/>
        <v/>
      </c>
      <c r="AS155" s="132"/>
    </row>
    <row r="156" spans="2:45" x14ac:dyDescent="0.4">
      <c r="B156" s="140" t="s">
        <v>1877</v>
      </c>
      <c r="C156" s="29"/>
      <c r="D156" s="131"/>
      <c r="E156" s="136"/>
      <c r="F156" s="131"/>
      <c r="G156" s="136"/>
      <c r="H156" s="131"/>
      <c r="I156" s="134"/>
      <c r="J156" s="133"/>
      <c r="K156" s="134"/>
      <c r="L156" s="133"/>
      <c r="M156" s="212"/>
      <c r="N156" s="131"/>
      <c r="O156" s="132"/>
      <c r="P156" s="131"/>
      <c r="Q156" s="132"/>
      <c r="R156" s="142"/>
      <c r="S156" s="132"/>
      <c r="T156" s="133"/>
      <c r="U156" s="132"/>
      <c r="V156" s="143"/>
      <c r="W156" s="132"/>
      <c r="X156" s="143"/>
      <c r="Y156" s="132"/>
      <c r="Z156" s="142"/>
      <c r="AA156" s="132"/>
      <c r="AB156" s="214"/>
      <c r="AC156" s="132"/>
      <c r="AD156" s="131"/>
      <c r="AE156" s="134"/>
      <c r="AF156" s="131"/>
      <c r="AG156" s="132"/>
      <c r="AH156" s="138"/>
      <c r="AI156" s="132"/>
      <c r="AJ156" s="138"/>
      <c r="AK156" s="132"/>
      <c r="AL156" s="138"/>
      <c r="AM156" s="132"/>
      <c r="AN156" s="151" t="str">
        <f>IF(AND(R156&lt;=0.1,R156&gt;0),Liste!$A$7,IF(AND(R156&gt;0.1,R156&lt;=1),Liste!$A$6,IF(AND(R156&gt;1,R156&lt;=5),Liste!$A$5,IF(AND(R156&gt;5,R156&lt;=16),Liste!$A$4,IF(AND(R156&gt;16,R156&lt;=70),Liste!$A$3,IF(R156&gt;70,Liste!$A$2,IF(R156="","","")))))))</f>
        <v/>
      </c>
      <c r="AO156" s="132"/>
      <c r="AP156" s="151" t="str">
        <f>IF(AND(X156=0,Z156=0),"",IF(AND(X156=0,Z156&gt;0),Liste!$L$16,IF(AND(X156&gt;0,Z156=0),Liste!$L$17,ROUND(2*(SQRT((Z156*1000000000)/(PI()*X156*1000000))),1))))</f>
        <v/>
      </c>
      <c r="AQ156" s="132"/>
      <c r="AR156" s="151" t="str">
        <f t="shared" si="2"/>
        <v/>
      </c>
      <c r="AS156" s="132"/>
    </row>
    <row r="157" spans="2:45" x14ac:dyDescent="0.4">
      <c r="B157" s="140" t="s">
        <v>1878</v>
      </c>
      <c r="C157" s="29"/>
      <c r="D157" s="131"/>
      <c r="E157" s="136"/>
      <c r="F157" s="131"/>
      <c r="G157" s="136"/>
      <c r="H157" s="131"/>
      <c r="I157" s="134"/>
      <c r="J157" s="133"/>
      <c r="K157" s="134"/>
      <c r="L157" s="133"/>
      <c r="M157" s="212"/>
      <c r="N157" s="131"/>
      <c r="O157" s="132"/>
      <c r="P157" s="131"/>
      <c r="Q157" s="132"/>
      <c r="R157" s="142"/>
      <c r="S157" s="132"/>
      <c r="T157" s="133"/>
      <c r="U157" s="132"/>
      <c r="V157" s="143"/>
      <c r="W157" s="132"/>
      <c r="X157" s="143"/>
      <c r="Y157" s="132"/>
      <c r="Z157" s="142"/>
      <c r="AA157" s="132"/>
      <c r="AB157" s="214"/>
      <c r="AC157" s="132"/>
      <c r="AD157" s="131"/>
      <c r="AE157" s="134"/>
      <c r="AF157" s="131"/>
      <c r="AG157" s="132"/>
      <c r="AH157" s="138"/>
      <c r="AI157" s="132"/>
      <c r="AJ157" s="138"/>
      <c r="AK157" s="132"/>
      <c r="AL157" s="138"/>
      <c r="AM157" s="132"/>
      <c r="AN157" s="151" t="str">
        <f>IF(AND(R157&lt;=0.1,R157&gt;0),Liste!$A$7,IF(AND(R157&gt;0.1,R157&lt;=1),Liste!$A$6,IF(AND(R157&gt;1,R157&lt;=5),Liste!$A$5,IF(AND(R157&gt;5,R157&lt;=16),Liste!$A$4,IF(AND(R157&gt;16,R157&lt;=70),Liste!$A$3,IF(R157&gt;70,Liste!$A$2,IF(R157="","","")))))))</f>
        <v/>
      </c>
      <c r="AO157" s="132"/>
      <c r="AP157" s="151" t="str">
        <f>IF(AND(X157=0,Z157=0),"",IF(AND(X157=0,Z157&gt;0),Liste!$L$16,IF(AND(X157&gt;0,Z157=0),Liste!$L$17,ROUND(2*(SQRT((Z157*1000000000)/(PI()*X157*1000000))),1))))</f>
        <v/>
      </c>
      <c r="AQ157" s="132"/>
      <c r="AR157" s="151" t="str">
        <f t="shared" si="2"/>
        <v/>
      </c>
      <c r="AS157" s="132"/>
    </row>
    <row r="158" spans="2:45" x14ac:dyDescent="0.4">
      <c r="B158" s="140" t="s">
        <v>1879</v>
      </c>
      <c r="C158" s="29"/>
      <c r="D158" s="131"/>
      <c r="E158" s="136"/>
      <c r="F158" s="131"/>
      <c r="G158" s="136"/>
      <c r="H158" s="131"/>
      <c r="I158" s="134"/>
      <c r="J158" s="133"/>
      <c r="K158" s="134"/>
      <c r="L158" s="133"/>
      <c r="M158" s="212"/>
      <c r="N158" s="131"/>
      <c r="O158" s="132"/>
      <c r="P158" s="131"/>
      <c r="Q158" s="132"/>
      <c r="R158" s="142"/>
      <c r="S158" s="132"/>
      <c r="T158" s="133"/>
      <c r="U158" s="132"/>
      <c r="V158" s="143"/>
      <c r="W158" s="132"/>
      <c r="X158" s="143"/>
      <c r="Y158" s="132"/>
      <c r="Z158" s="142"/>
      <c r="AA158" s="132"/>
      <c r="AB158" s="214"/>
      <c r="AC158" s="132"/>
      <c r="AD158" s="131"/>
      <c r="AE158" s="134"/>
      <c r="AF158" s="131"/>
      <c r="AG158" s="132"/>
      <c r="AH158" s="138"/>
      <c r="AI158" s="132"/>
      <c r="AJ158" s="138"/>
      <c r="AK158" s="132"/>
      <c r="AL158" s="138"/>
      <c r="AM158" s="132"/>
      <c r="AN158" s="151" t="str">
        <f>IF(AND(R158&lt;=0.1,R158&gt;0),Liste!$A$7,IF(AND(R158&gt;0.1,R158&lt;=1),Liste!$A$6,IF(AND(R158&gt;1,R158&lt;=5),Liste!$A$5,IF(AND(R158&gt;5,R158&lt;=16),Liste!$A$4,IF(AND(R158&gt;16,R158&lt;=70),Liste!$A$3,IF(R158&gt;70,Liste!$A$2,IF(R158="","","")))))))</f>
        <v/>
      </c>
      <c r="AO158" s="132"/>
      <c r="AP158" s="151" t="str">
        <f>IF(AND(X158=0,Z158=0),"",IF(AND(X158=0,Z158&gt;0),Liste!$L$16,IF(AND(X158&gt;0,Z158=0),Liste!$L$17,ROUND(2*(SQRT((Z158*1000000000)/(PI()*X158*1000000))),1))))</f>
        <v/>
      </c>
      <c r="AQ158" s="132"/>
      <c r="AR158" s="151" t="str">
        <f t="shared" si="2"/>
        <v/>
      </c>
      <c r="AS158" s="132"/>
    </row>
    <row r="159" spans="2:45" x14ac:dyDescent="0.4">
      <c r="B159" s="140" t="s">
        <v>1880</v>
      </c>
      <c r="C159" s="29"/>
      <c r="D159" s="131"/>
      <c r="E159" s="136"/>
      <c r="F159" s="131"/>
      <c r="G159" s="136"/>
      <c r="H159" s="131"/>
      <c r="I159" s="134"/>
      <c r="J159" s="133"/>
      <c r="K159" s="134"/>
      <c r="L159" s="133"/>
      <c r="M159" s="212"/>
      <c r="N159" s="131"/>
      <c r="O159" s="132"/>
      <c r="P159" s="131"/>
      <c r="Q159" s="132"/>
      <c r="R159" s="142"/>
      <c r="S159" s="132"/>
      <c r="T159" s="133"/>
      <c r="U159" s="132"/>
      <c r="V159" s="143"/>
      <c r="W159" s="132"/>
      <c r="X159" s="143"/>
      <c r="Y159" s="132"/>
      <c r="Z159" s="142"/>
      <c r="AA159" s="132"/>
      <c r="AB159" s="214"/>
      <c r="AC159" s="132"/>
      <c r="AD159" s="131"/>
      <c r="AE159" s="134"/>
      <c r="AF159" s="131"/>
      <c r="AG159" s="132"/>
      <c r="AH159" s="138"/>
      <c r="AI159" s="132"/>
      <c r="AJ159" s="138"/>
      <c r="AK159" s="132"/>
      <c r="AL159" s="138"/>
      <c r="AM159" s="132"/>
      <c r="AN159" s="151" t="str">
        <f>IF(AND(R159&lt;=0.1,R159&gt;0),Liste!$A$7,IF(AND(R159&gt;0.1,R159&lt;=1),Liste!$A$6,IF(AND(R159&gt;1,R159&lt;=5),Liste!$A$5,IF(AND(R159&gt;5,R159&lt;=16),Liste!$A$4,IF(AND(R159&gt;16,R159&lt;=70),Liste!$A$3,IF(R159&gt;70,Liste!$A$2,IF(R159="","","")))))))</f>
        <v/>
      </c>
      <c r="AO159" s="132"/>
      <c r="AP159" s="151" t="str">
        <f>IF(AND(X159=0,Z159=0),"",IF(AND(X159=0,Z159&gt;0),Liste!$L$16,IF(AND(X159&gt;0,Z159=0),Liste!$L$17,ROUND(2*(SQRT((Z159*1000000000)/(PI()*X159*1000000))),1))))</f>
        <v/>
      </c>
      <c r="AQ159" s="132"/>
      <c r="AR159" s="151" t="str">
        <f t="shared" si="2"/>
        <v/>
      </c>
      <c r="AS159" s="132"/>
    </row>
    <row r="160" spans="2:45" x14ac:dyDescent="0.4">
      <c r="B160" s="140" t="s">
        <v>1881</v>
      </c>
      <c r="C160" s="29"/>
      <c r="D160" s="131"/>
      <c r="E160" s="136"/>
      <c r="F160" s="131"/>
      <c r="G160" s="136"/>
      <c r="H160" s="131"/>
      <c r="I160" s="134"/>
      <c r="J160" s="133"/>
      <c r="K160" s="134"/>
      <c r="L160" s="133"/>
      <c r="M160" s="212"/>
      <c r="N160" s="131"/>
      <c r="O160" s="132"/>
      <c r="P160" s="131"/>
      <c r="Q160" s="132"/>
      <c r="R160" s="142"/>
      <c r="S160" s="132"/>
      <c r="T160" s="133"/>
      <c r="U160" s="132"/>
      <c r="V160" s="143"/>
      <c r="W160" s="132"/>
      <c r="X160" s="143"/>
      <c r="Y160" s="132"/>
      <c r="Z160" s="142"/>
      <c r="AA160" s="132"/>
      <c r="AB160" s="214"/>
      <c r="AC160" s="132"/>
      <c r="AD160" s="131"/>
      <c r="AE160" s="134"/>
      <c r="AF160" s="131"/>
      <c r="AG160" s="132"/>
      <c r="AH160" s="138"/>
      <c r="AI160" s="132"/>
      <c r="AJ160" s="138"/>
      <c r="AK160" s="132"/>
      <c r="AL160" s="138"/>
      <c r="AM160" s="132"/>
      <c r="AN160" s="151" t="str">
        <f>IF(AND(R160&lt;=0.1,R160&gt;0),Liste!$A$7,IF(AND(R160&gt;0.1,R160&lt;=1),Liste!$A$6,IF(AND(R160&gt;1,R160&lt;=5),Liste!$A$5,IF(AND(R160&gt;5,R160&lt;=16),Liste!$A$4,IF(AND(R160&gt;16,R160&lt;=70),Liste!$A$3,IF(R160&gt;70,Liste!$A$2,IF(R160="","","")))))))</f>
        <v/>
      </c>
      <c r="AO160" s="132"/>
      <c r="AP160" s="151" t="str">
        <f>IF(AND(X160=0,Z160=0),"",IF(AND(X160=0,Z160&gt;0),Liste!$L$16,IF(AND(X160&gt;0,Z160=0),Liste!$L$17,ROUND(2*(SQRT((Z160*1000000000)/(PI()*X160*1000000))),1))))</f>
        <v/>
      </c>
      <c r="AQ160" s="132"/>
      <c r="AR160" s="151" t="str">
        <f t="shared" si="2"/>
        <v/>
      </c>
      <c r="AS160" s="132"/>
    </row>
    <row r="161" spans="2:45" x14ac:dyDescent="0.4">
      <c r="B161" s="140" t="s">
        <v>1882</v>
      </c>
      <c r="C161" s="29"/>
      <c r="D161" s="131"/>
      <c r="E161" s="136"/>
      <c r="F161" s="131"/>
      <c r="G161" s="136"/>
      <c r="H161" s="131"/>
      <c r="I161" s="134"/>
      <c r="J161" s="133"/>
      <c r="K161" s="134"/>
      <c r="L161" s="133"/>
      <c r="M161" s="212"/>
      <c r="N161" s="131"/>
      <c r="O161" s="132"/>
      <c r="P161" s="131"/>
      <c r="Q161" s="132"/>
      <c r="R161" s="142"/>
      <c r="S161" s="132"/>
      <c r="T161" s="133"/>
      <c r="U161" s="132"/>
      <c r="V161" s="143"/>
      <c r="W161" s="132"/>
      <c r="X161" s="143"/>
      <c r="Y161" s="132"/>
      <c r="Z161" s="142"/>
      <c r="AA161" s="132"/>
      <c r="AB161" s="214"/>
      <c r="AC161" s="132"/>
      <c r="AD161" s="131"/>
      <c r="AE161" s="134"/>
      <c r="AF161" s="131"/>
      <c r="AG161" s="132"/>
      <c r="AH161" s="138"/>
      <c r="AI161" s="132"/>
      <c r="AJ161" s="138"/>
      <c r="AK161" s="132"/>
      <c r="AL161" s="138"/>
      <c r="AM161" s="132"/>
      <c r="AN161" s="151" t="str">
        <f>IF(AND(R161&lt;=0.1,R161&gt;0),Liste!$A$7,IF(AND(R161&gt;0.1,R161&lt;=1),Liste!$A$6,IF(AND(R161&gt;1,R161&lt;=5),Liste!$A$5,IF(AND(R161&gt;5,R161&lt;=16),Liste!$A$4,IF(AND(R161&gt;16,R161&lt;=70),Liste!$A$3,IF(R161&gt;70,Liste!$A$2,IF(R161="","","")))))))</f>
        <v/>
      </c>
      <c r="AO161" s="132"/>
      <c r="AP161" s="151" t="str">
        <f>IF(AND(X161=0,Z161=0),"",IF(AND(X161=0,Z161&gt;0),Liste!$L$16,IF(AND(X161&gt;0,Z161=0),Liste!$L$17,ROUND(2*(SQRT((Z161*1000000000)/(PI()*X161*1000000))),1))))</f>
        <v/>
      </c>
      <c r="AQ161" s="132"/>
      <c r="AR161" s="151" t="str">
        <f t="shared" si="2"/>
        <v/>
      </c>
      <c r="AS161" s="132"/>
    </row>
    <row r="162" spans="2:45" x14ac:dyDescent="0.4">
      <c r="B162" s="140" t="s">
        <v>1883</v>
      </c>
      <c r="C162" s="29"/>
      <c r="D162" s="131"/>
      <c r="E162" s="136"/>
      <c r="F162" s="131"/>
      <c r="G162" s="136"/>
      <c r="H162" s="131"/>
      <c r="I162" s="134"/>
      <c r="J162" s="133"/>
      <c r="K162" s="134"/>
      <c r="L162" s="133"/>
      <c r="M162" s="212"/>
      <c r="N162" s="131"/>
      <c r="O162" s="132"/>
      <c r="P162" s="131"/>
      <c r="Q162" s="132"/>
      <c r="R162" s="142"/>
      <c r="S162" s="132"/>
      <c r="T162" s="133"/>
      <c r="U162" s="132"/>
      <c r="V162" s="143"/>
      <c r="W162" s="132"/>
      <c r="X162" s="143"/>
      <c r="Y162" s="132"/>
      <c r="Z162" s="142"/>
      <c r="AA162" s="132"/>
      <c r="AB162" s="214"/>
      <c r="AC162" s="132"/>
      <c r="AD162" s="131"/>
      <c r="AE162" s="134"/>
      <c r="AF162" s="131"/>
      <c r="AG162" s="132"/>
      <c r="AH162" s="138"/>
      <c r="AI162" s="132"/>
      <c r="AJ162" s="138"/>
      <c r="AK162" s="132"/>
      <c r="AL162" s="138"/>
      <c r="AM162" s="132"/>
      <c r="AN162" s="151" t="str">
        <f>IF(AND(R162&lt;=0.1,R162&gt;0),Liste!$A$7,IF(AND(R162&gt;0.1,R162&lt;=1),Liste!$A$6,IF(AND(R162&gt;1,R162&lt;=5),Liste!$A$5,IF(AND(R162&gt;5,R162&lt;=16),Liste!$A$4,IF(AND(R162&gt;16,R162&lt;=70),Liste!$A$3,IF(R162&gt;70,Liste!$A$2,IF(R162="","","")))))))</f>
        <v/>
      </c>
      <c r="AO162" s="132"/>
      <c r="AP162" s="151" t="str">
        <f>IF(AND(X162=0,Z162=0),"",IF(AND(X162=0,Z162&gt;0),Liste!$L$16,IF(AND(X162&gt;0,Z162=0),Liste!$L$17,ROUND(2*(SQRT((Z162*1000000000)/(PI()*X162*1000000))),1))))</f>
        <v/>
      </c>
      <c r="AQ162" s="132"/>
      <c r="AR162" s="151" t="str">
        <f t="shared" si="2"/>
        <v/>
      </c>
      <c r="AS162" s="132"/>
    </row>
    <row r="163" spans="2:45" x14ac:dyDescent="0.4">
      <c r="B163" s="140" t="s">
        <v>1884</v>
      </c>
      <c r="C163" s="29"/>
      <c r="D163" s="131"/>
      <c r="E163" s="136"/>
      <c r="F163" s="131"/>
      <c r="G163" s="136"/>
      <c r="H163" s="131"/>
      <c r="I163" s="134"/>
      <c r="J163" s="133"/>
      <c r="K163" s="134"/>
      <c r="L163" s="133"/>
      <c r="M163" s="212"/>
      <c r="N163" s="131"/>
      <c r="O163" s="132"/>
      <c r="P163" s="131"/>
      <c r="Q163" s="132"/>
      <c r="R163" s="142"/>
      <c r="S163" s="132"/>
      <c r="T163" s="133"/>
      <c r="U163" s="132"/>
      <c r="V163" s="143"/>
      <c r="W163" s="132"/>
      <c r="X163" s="143"/>
      <c r="Y163" s="132"/>
      <c r="Z163" s="142"/>
      <c r="AA163" s="132"/>
      <c r="AB163" s="214"/>
      <c r="AC163" s="132"/>
      <c r="AD163" s="131"/>
      <c r="AE163" s="134"/>
      <c r="AF163" s="131"/>
      <c r="AG163" s="132"/>
      <c r="AH163" s="138"/>
      <c r="AI163" s="132"/>
      <c r="AJ163" s="138"/>
      <c r="AK163" s="132"/>
      <c r="AL163" s="138"/>
      <c r="AM163" s="132"/>
      <c r="AN163" s="151" t="str">
        <f>IF(AND(R163&lt;=0.1,R163&gt;0),Liste!$A$7,IF(AND(R163&gt;0.1,R163&lt;=1),Liste!$A$6,IF(AND(R163&gt;1,R163&lt;=5),Liste!$A$5,IF(AND(R163&gt;5,R163&lt;=16),Liste!$A$4,IF(AND(R163&gt;16,R163&lt;=70),Liste!$A$3,IF(R163&gt;70,Liste!$A$2,IF(R163="","","")))))))</f>
        <v/>
      </c>
      <c r="AO163" s="132"/>
      <c r="AP163" s="151" t="str">
        <f>IF(AND(X163=0,Z163=0),"",IF(AND(X163=0,Z163&gt;0),Liste!$L$16,IF(AND(X163&gt;0,Z163=0),Liste!$L$17,ROUND(2*(SQRT((Z163*1000000000)/(PI()*X163*1000000))),1))))</f>
        <v/>
      </c>
      <c r="AQ163" s="132"/>
      <c r="AR163" s="151" t="str">
        <f t="shared" si="2"/>
        <v/>
      </c>
      <c r="AS163" s="132"/>
    </row>
    <row r="164" spans="2:45" x14ac:dyDescent="0.4">
      <c r="B164" s="140" t="s">
        <v>1885</v>
      </c>
      <c r="C164" s="29"/>
      <c r="D164" s="131"/>
      <c r="E164" s="136"/>
      <c r="F164" s="131"/>
      <c r="G164" s="136"/>
      <c r="H164" s="131"/>
      <c r="I164" s="134"/>
      <c r="J164" s="133"/>
      <c r="K164" s="134"/>
      <c r="L164" s="133"/>
      <c r="M164" s="212"/>
      <c r="N164" s="131"/>
      <c r="O164" s="132"/>
      <c r="P164" s="131"/>
      <c r="Q164" s="132"/>
      <c r="R164" s="142"/>
      <c r="S164" s="132"/>
      <c r="T164" s="133"/>
      <c r="U164" s="132"/>
      <c r="V164" s="143"/>
      <c r="W164" s="132"/>
      <c r="X164" s="143"/>
      <c r="Y164" s="132"/>
      <c r="Z164" s="142"/>
      <c r="AA164" s="132"/>
      <c r="AB164" s="214"/>
      <c r="AC164" s="132"/>
      <c r="AD164" s="131"/>
      <c r="AE164" s="134"/>
      <c r="AF164" s="131"/>
      <c r="AG164" s="132"/>
      <c r="AH164" s="138"/>
      <c r="AI164" s="132"/>
      <c r="AJ164" s="138"/>
      <c r="AK164" s="132"/>
      <c r="AL164" s="138"/>
      <c r="AM164" s="132"/>
      <c r="AN164" s="151" t="str">
        <f>IF(AND(R164&lt;=0.1,R164&gt;0),Liste!$A$7,IF(AND(R164&gt;0.1,R164&lt;=1),Liste!$A$6,IF(AND(R164&gt;1,R164&lt;=5),Liste!$A$5,IF(AND(R164&gt;5,R164&lt;=16),Liste!$A$4,IF(AND(R164&gt;16,R164&lt;=70),Liste!$A$3,IF(R164&gt;70,Liste!$A$2,IF(R164="","","")))))))</f>
        <v/>
      </c>
      <c r="AO164" s="132"/>
      <c r="AP164" s="151" t="str">
        <f>IF(AND(X164=0,Z164=0),"",IF(AND(X164=0,Z164&gt;0),Liste!$L$16,IF(AND(X164&gt;0,Z164=0),Liste!$L$17,ROUND(2*(SQRT((Z164*1000000000)/(PI()*X164*1000000))),1))))</f>
        <v/>
      </c>
      <c r="AQ164" s="132"/>
      <c r="AR164" s="151" t="str">
        <f t="shared" si="2"/>
        <v/>
      </c>
      <c r="AS164" s="132"/>
    </row>
    <row r="165" spans="2:45" x14ac:dyDescent="0.4">
      <c r="B165" s="140" t="s">
        <v>1886</v>
      </c>
      <c r="C165" s="29"/>
      <c r="D165" s="131"/>
      <c r="E165" s="136"/>
      <c r="F165" s="131"/>
      <c r="G165" s="136"/>
      <c r="H165" s="131"/>
      <c r="I165" s="134"/>
      <c r="J165" s="133"/>
      <c r="K165" s="134"/>
      <c r="L165" s="133"/>
      <c r="M165" s="212"/>
      <c r="N165" s="131"/>
      <c r="O165" s="132"/>
      <c r="P165" s="131"/>
      <c r="Q165" s="132"/>
      <c r="R165" s="142"/>
      <c r="S165" s="132"/>
      <c r="T165" s="133"/>
      <c r="U165" s="132"/>
      <c r="V165" s="143"/>
      <c r="W165" s="132"/>
      <c r="X165" s="143"/>
      <c r="Y165" s="132"/>
      <c r="Z165" s="142"/>
      <c r="AA165" s="132"/>
      <c r="AB165" s="214"/>
      <c r="AC165" s="132"/>
      <c r="AD165" s="131"/>
      <c r="AE165" s="134"/>
      <c r="AF165" s="131"/>
      <c r="AG165" s="132"/>
      <c r="AH165" s="138"/>
      <c r="AI165" s="132"/>
      <c r="AJ165" s="138"/>
      <c r="AK165" s="132"/>
      <c r="AL165" s="138"/>
      <c r="AM165" s="132"/>
      <c r="AN165" s="151" t="str">
        <f>IF(AND(R165&lt;=0.1,R165&gt;0),Liste!$A$7,IF(AND(R165&gt;0.1,R165&lt;=1),Liste!$A$6,IF(AND(R165&gt;1,R165&lt;=5),Liste!$A$5,IF(AND(R165&gt;5,R165&lt;=16),Liste!$A$4,IF(AND(R165&gt;16,R165&lt;=70),Liste!$A$3,IF(R165&gt;70,Liste!$A$2,IF(R165="","","")))))))</f>
        <v/>
      </c>
      <c r="AO165" s="132"/>
      <c r="AP165" s="151" t="str">
        <f>IF(AND(X165=0,Z165=0),"",IF(AND(X165=0,Z165&gt;0),Liste!$L$16,IF(AND(X165&gt;0,Z165=0),Liste!$L$17,ROUND(2*(SQRT((Z165*1000000000)/(PI()*X165*1000000))),1))))</f>
        <v/>
      </c>
      <c r="AQ165" s="132"/>
      <c r="AR165" s="151" t="str">
        <f t="shared" si="2"/>
        <v/>
      </c>
      <c r="AS165" s="132"/>
    </row>
    <row r="166" spans="2:45" x14ac:dyDescent="0.4">
      <c r="B166" s="140" t="s">
        <v>1887</v>
      </c>
      <c r="C166" s="29"/>
      <c r="D166" s="131"/>
      <c r="E166" s="136"/>
      <c r="F166" s="131"/>
      <c r="G166" s="136"/>
      <c r="H166" s="131"/>
      <c r="I166" s="134"/>
      <c r="J166" s="133"/>
      <c r="K166" s="134"/>
      <c r="L166" s="133"/>
      <c r="M166" s="212"/>
      <c r="N166" s="131"/>
      <c r="O166" s="132"/>
      <c r="P166" s="131"/>
      <c r="Q166" s="132"/>
      <c r="R166" s="142"/>
      <c r="S166" s="132"/>
      <c r="T166" s="133"/>
      <c r="U166" s="132"/>
      <c r="V166" s="143"/>
      <c r="W166" s="132"/>
      <c r="X166" s="143"/>
      <c r="Y166" s="132"/>
      <c r="Z166" s="142"/>
      <c r="AA166" s="132"/>
      <c r="AB166" s="214"/>
      <c r="AC166" s="132"/>
      <c r="AD166" s="131"/>
      <c r="AE166" s="134"/>
      <c r="AF166" s="131"/>
      <c r="AG166" s="132"/>
      <c r="AH166" s="138"/>
      <c r="AI166" s="132"/>
      <c r="AJ166" s="138"/>
      <c r="AK166" s="132"/>
      <c r="AL166" s="138"/>
      <c r="AM166" s="132"/>
      <c r="AN166" s="151" t="str">
        <f>IF(AND(R166&lt;=0.1,R166&gt;0),Liste!$A$7,IF(AND(R166&gt;0.1,R166&lt;=1),Liste!$A$6,IF(AND(R166&gt;1,R166&lt;=5),Liste!$A$5,IF(AND(R166&gt;5,R166&lt;=16),Liste!$A$4,IF(AND(R166&gt;16,R166&lt;=70),Liste!$A$3,IF(R166&gt;70,Liste!$A$2,IF(R166="","","")))))))</f>
        <v/>
      </c>
      <c r="AO166" s="132"/>
      <c r="AP166" s="151" t="str">
        <f>IF(AND(X166=0,Z166=0),"",IF(AND(X166=0,Z166&gt;0),Liste!$L$16,IF(AND(X166&gt;0,Z166=0),Liste!$L$17,ROUND(2*(SQRT((Z166*1000000000)/(PI()*X166*1000000))),1))))</f>
        <v/>
      </c>
      <c r="AQ166" s="132"/>
      <c r="AR166" s="151" t="str">
        <f t="shared" si="2"/>
        <v/>
      </c>
      <c r="AS166" s="132"/>
    </row>
    <row r="167" spans="2:45" x14ac:dyDescent="0.4">
      <c r="B167" s="140" t="s">
        <v>1888</v>
      </c>
      <c r="C167" s="29"/>
      <c r="D167" s="131"/>
      <c r="E167" s="136"/>
      <c r="F167" s="131"/>
      <c r="G167" s="136"/>
      <c r="H167" s="131"/>
      <c r="I167" s="134"/>
      <c r="J167" s="133"/>
      <c r="K167" s="134"/>
      <c r="L167" s="133"/>
      <c r="M167" s="212"/>
      <c r="N167" s="131"/>
      <c r="O167" s="132"/>
      <c r="P167" s="131"/>
      <c r="Q167" s="132"/>
      <c r="R167" s="142"/>
      <c r="S167" s="132"/>
      <c r="T167" s="133"/>
      <c r="U167" s="132"/>
      <c r="V167" s="143"/>
      <c r="W167" s="132"/>
      <c r="X167" s="143"/>
      <c r="Y167" s="132"/>
      <c r="Z167" s="142"/>
      <c r="AA167" s="132"/>
      <c r="AB167" s="214"/>
      <c r="AC167" s="132"/>
      <c r="AD167" s="131"/>
      <c r="AE167" s="134"/>
      <c r="AF167" s="131"/>
      <c r="AG167" s="132"/>
      <c r="AH167" s="138"/>
      <c r="AI167" s="132"/>
      <c r="AJ167" s="138"/>
      <c r="AK167" s="132"/>
      <c r="AL167" s="138"/>
      <c r="AM167" s="132"/>
      <c r="AN167" s="151" t="str">
        <f>IF(AND(R167&lt;=0.1,R167&gt;0),Liste!$A$7,IF(AND(R167&gt;0.1,R167&lt;=1),Liste!$A$6,IF(AND(R167&gt;1,R167&lt;=5),Liste!$A$5,IF(AND(R167&gt;5,R167&lt;=16),Liste!$A$4,IF(AND(R167&gt;16,R167&lt;=70),Liste!$A$3,IF(R167&gt;70,Liste!$A$2,IF(R167="","","")))))))</f>
        <v/>
      </c>
      <c r="AO167" s="132"/>
      <c r="AP167" s="151" t="str">
        <f>IF(AND(X167=0,Z167=0),"",IF(AND(X167=0,Z167&gt;0),Liste!$L$16,IF(AND(X167&gt;0,Z167=0),Liste!$L$17,ROUND(2*(SQRT((Z167*1000000000)/(PI()*X167*1000000))),1))))</f>
        <v/>
      </c>
      <c r="AQ167" s="132"/>
      <c r="AR167" s="151" t="str">
        <f t="shared" si="2"/>
        <v/>
      </c>
      <c r="AS167" s="132"/>
    </row>
    <row r="168" spans="2:45" x14ac:dyDescent="0.4">
      <c r="B168" s="140" t="s">
        <v>1889</v>
      </c>
      <c r="C168" s="29"/>
      <c r="D168" s="131"/>
      <c r="E168" s="136"/>
      <c r="F168" s="131"/>
      <c r="G168" s="136"/>
      <c r="H168" s="131"/>
      <c r="I168" s="134"/>
      <c r="J168" s="133"/>
      <c r="K168" s="134"/>
      <c r="L168" s="133"/>
      <c r="M168" s="212"/>
      <c r="N168" s="131"/>
      <c r="O168" s="132"/>
      <c r="P168" s="131"/>
      <c r="Q168" s="132"/>
      <c r="R168" s="142"/>
      <c r="S168" s="132"/>
      <c r="T168" s="133"/>
      <c r="U168" s="132"/>
      <c r="V168" s="143"/>
      <c r="W168" s="132"/>
      <c r="X168" s="143"/>
      <c r="Y168" s="132"/>
      <c r="Z168" s="142"/>
      <c r="AA168" s="132"/>
      <c r="AB168" s="214"/>
      <c r="AC168" s="132"/>
      <c r="AD168" s="131"/>
      <c r="AE168" s="134"/>
      <c r="AF168" s="131"/>
      <c r="AG168" s="132"/>
      <c r="AH168" s="138"/>
      <c r="AI168" s="132"/>
      <c r="AJ168" s="138"/>
      <c r="AK168" s="132"/>
      <c r="AL168" s="138"/>
      <c r="AM168" s="132"/>
      <c r="AN168" s="151" t="str">
        <f>IF(AND(R168&lt;=0.1,R168&gt;0),Liste!$A$7,IF(AND(R168&gt;0.1,R168&lt;=1),Liste!$A$6,IF(AND(R168&gt;1,R168&lt;=5),Liste!$A$5,IF(AND(R168&gt;5,R168&lt;=16),Liste!$A$4,IF(AND(R168&gt;16,R168&lt;=70),Liste!$A$3,IF(R168&gt;70,Liste!$A$2,IF(R168="","","")))))))</f>
        <v/>
      </c>
      <c r="AO168" s="132"/>
      <c r="AP168" s="151" t="str">
        <f>IF(AND(X168=0,Z168=0),"",IF(AND(X168=0,Z168&gt;0),Liste!$L$16,IF(AND(X168&gt;0,Z168=0),Liste!$L$17,ROUND(2*(SQRT((Z168*1000000000)/(PI()*X168*1000000))),1))))</f>
        <v/>
      </c>
      <c r="AQ168" s="132"/>
      <c r="AR168" s="151" t="str">
        <f t="shared" si="2"/>
        <v/>
      </c>
      <c r="AS168" s="132"/>
    </row>
    <row r="169" spans="2:45" x14ac:dyDescent="0.4">
      <c r="B169" s="140" t="s">
        <v>1890</v>
      </c>
      <c r="C169" s="29"/>
      <c r="D169" s="131"/>
      <c r="E169" s="136"/>
      <c r="F169" s="131"/>
      <c r="G169" s="136"/>
      <c r="H169" s="131"/>
      <c r="I169" s="134"/>
      <c r="J169" s="133"/>
      <c r="K169" s="134"/>
      <c r="L169" s="133"/>
      <c r="M169" s="212"/>
      <c r="N169" s="131"/>
      <c r="O169" s="132"/>
      <c r="P169" s="131"/>
      <c r="Q169" s="132"/>
      <c r="R169" s="142"/>
      <c r="S169" s="132"/>
      <c r="T169" s="133"/>
      <c r="U169" s="132"/>
      <c r="V169" s="143"/>
      <c r="W169" s="132"/>
      <c r="X169" s="143"/>
      <c r="Y169" s="132"/>
      <c r="Z169" s="142"/>
      <c r="AA169" s="132"/>
      <c r="AB169" s="214"/>
      <c r="AC169" s="132"/>
      <c r="AD169" s="131"/>
      <c r="AE169" s="134"/>
      <c r="AF169" s="131"/>
      <c r="AG169" s="132"/>
      <c r="AH169" s="138"/>
      <c r="AI169" s="132"/>
      <c r="AJ169" s="138"/>
      <c r="AK169" s="132"/>
      <c r="AL169" s="138"/>
      <c r="AM169" s="132"/>
      <c r="AN169" s="151" t="str">
        <f>IF(AND(R169&lt;=0.1,R169&gt;0),Liste!$A$7,IF(AND(R169&gt;0.1,R169&lt;=1),Liste!$A$6,IF(AND(R169&gt;1,R169&lt;=5),Liste!$A$5,IF(AND(R169&gt;5,R169&lt;=16),Liste!$A$4,IF(AND(R169&gt;16,R169&lt;=70),Liste!$A$3,IF(R169&gt;70,Liste!$A$2,IF(R169="","","")))))))</f>
        <v/>
      </c>
      <c r="AO169" s="132"/>
      <c r="AP169" s="151" t="str">
        <f>IF(AND(X169=0,Z169=0),"",IF(AND(X169=0,Z169&gt;0),Liste!$L$16,IF(AND(X169&gt;0,Z169=0),Liste!$L$17,ROUND(2*(SQRT((Z169*1000000000)/(PI()*X169*1000000))),1))))</f>
        <v/>
      </c>
      <c r="AQ169" s="132"/>
      <c r="AR169" s="151" t="str">
        <f t="shared" si="2"/>
        <v/>
      </c>
      <c r="AS169" s="132"/>
    </row>
    <row r="170" spans="2:45" x14ac:dyDescent="0.4">
      <c r="B170" s="140" t="s">
        <v>1891</v>
      </c>
      <c r="C170" s="29"/>
      <c r="D170" s="131"/>
      <c r="E170" s="136"/>
      <c r="F170" s="131"/>
      <c r="G170" s="136"/>
      <c r="H170" s="131"/>
      <c r="I170" s="134"/>
      <c r="J170" s="133"/>
      <c r="K170" s="134"/>
      <c r="L170" s="133"/>
      <c r="M170" s="212"/>
      <c r="N170" s="131"/>
      <c r="O170" s="132"/>
      <c r="P170" s="131"/>
      <c r="Q170" s="132"/>
      <c r="R170" s="142"/>
      <c r="S170" s="132"/>
      <c r="T170" s="133"/>
      <c r="U170" s="132"/>
      <c r="V170" s="143"/>
      <c r="W170" s="132"/>
      <c r="X170" s="143"/>
      <c r="Y170" s="132"/>
      <c r="Z170" s="142"/>
      <c r="AA170" s="132"/>
      <c r="AB170" s="214"/>
      <c r="AC170" s="132"/>
      <c r="AD170" s="131"/>
      <c r="AE170" s="134"/>
      <c r="AF170" s="131"/>
      <c r="AG170" s="132"/>
      <c r="AH170" s="138"/>
      <c r="AI170" s="132"/>
      <c r="AJ170" s="138"/>
      <c r="AK170" s="132"/>
      <c r="AL170" s="138"/>
      <c r="AM170" s="132"/>
      <c r="AN170" s="151" t="str">
        <f>IF(AND(R170&lt;=0.1,R170&gt;0),Liste!$A$7,IF(AND(R170&gt;0.1,R170&lt;=1),Liste!$A$6,IF(AND(R170&gt;1,R170&lt;=5),Liste!$A$5,IF(AND(R170&gt;5,R170&lt;=16),Liste!$A$4,IF(AND(R170&gt;16,R170&lt;=70),Liste!$A$3,IF(R170&gt;70,Liste!$A$2,IF(R170="","","")))))))</f>
        <v/>
      </c>
      <c r="AO170" s="132"/>
      <c r="AP170" s="151" t="str">
        <f>IF(AND(X170=0,Z170=0),"",IF(AND(X170=0,Z170&gt;0),Liste!$L$16,IF(AND(X170&gt;0,Z170=0),Liste!$L$17,ROUND(2*(SQRT((Z170*1000000000)/(PI()*X170*1000000))),1))))</f>
        <v/>
      </c>
      <c r="AQ170" s="132"/>
      <c r="AR170" s="151" t="str">
        <f t="shared" si="2"/>
        <v/>
      </c>
      <c r="AS170" s="132"/>
    </row>
    <row r="171" spans="2:45" x14ac:dyDescent="0.4">
      <c r="B171" s="140" t="s">
        <v>1892</v>
      </c>
      <c r="C171" s="29"/>
      <c r="D171" s="131"/>
      <c r="E171" s="136"/>
      <c r="F171" s="131"/>
      <c r="G171" s="136"/>
      <c r="H171" s="131"/>
      <c r="I171" s="134"/>
      <c r="J171" s="133"/>
      <c r="K171" s="134"/>
      <c r="L171" s="133"/>
      <c r="M171" s="212"/>
      <c r="N171" s="131"/>
      <c r="O171" s="132"/>
      <c r="P171" s="131"/>
      <c r="Q171" s="132"/>
      <c r="R171" s="142"/>
      <c r="S171" s="132"/>
      <c r="T171" s="133"/>
      <c r="U171" s="132"/>
      <c r="V171" s="143"/>
      <c r="W171" s="132"/>
      <c r="X171" s="143"/>
      <c r="Y171" s="132"/>
      <c r="Z171" s="142"/>
      <c r="AA171" s="132"/>
      <c r="AB171" s="214"/>
      <c r="AC171" s="132"/>
      <c r="AD171" s="131"/>
      <c r="AE171" s="134"/>
      <c r="AF171" s="131"/>
      <c r="AG171" s="132"/>
      <c r="AH171" s="138"/>
      <c r="AI171" s="132"/>
      <c r="AJ171" s="138"/>
      <c r="AK171" s="132"/>
      <c r="AL171" s="138"/>
      <c r="AM171" s="132"/>
      <c r="AN171" s="151" t="str">
        <f>IF(AND(R171&lt;=0.1,R171&gt;0),Liste!$A$7,IF(AND(R171&gt;0.1,R171&lt;=1),Liste!$A$6,IF(AND(R171&gt;1,R171&lt;=5),Liste!$A$5,IF(AND(R171&gt;5,R171&lt;=16),Liste!$A$4,IF(AND(R171&gt;16,R171&lt;=70),Liste!$A$3,IF(R171&gt;70,Liste!$A$2,IF(R171="","","")))))))</f>
        <v/>
      </c>
      <c r="AO171" s="132"/>
      <c r="AP171" s="151" t="str">
        <f>IF(AND(X171=0,Z171=0),"",IF(AND(X171=0,Z171&gt;0),Liste!$L$16,IF(AND(X171&gt;0,Z171=0),Liste!$L$17,ROUND(2*(SQRT((Z171*1000000000)/(PI()*X171*1000000))),1))))</f>
        <v/>
      </c>
      <c r="AQ171" s="132"/>
      <c r="AR171" s="151" t="str">
        <f t="shared" si="2"/>
        <v/>
      </c>
      <c r="AS171" s="132"/>
    </row>
    <row r="172" spans="2:45" x14ac:dyDescent="0.4">
      <c r="B172" s="140" t="s">
        <v>1893</v>
      </c>
      <c r="C172" s="29"/>
      <c r="D172" s="131"/>
      <c r="E172" s="136"/>
      <c r="F172" s="131"/>
      <c r="G172" s="136"/>
      <c r="H172" s="131"/>
      <c r="I172" s="134"/>
      <c r="J172" s="133"/>
      <c r="K172" s="134"/>
      <c r="L172" s="133"/>
      <c r="M172" s="212"/>
      <c r="N172" s="131"/>
      <c r="O172" s="132"/>
      <c r="P172" s="131"/>
      <c r="Q172" s="132"/>
      <c r="R172" s="142"/>
      <c r="S172" s="132"/>
      <c r="T172" s="133"/>
      <c r="U172" s="132"/>
      <c r="V172" s="143"/>
      <c r="W172" s="132"/>
      <c r="X172" s="143"/>
      <c r="Y172" s="132"/>
      <c r="Z172" s="142"/>
      <c r="AA172" s="132"/>
      <c r="AB172" s="214"/>
      <c r="AC172" s="132"/>
      <c r="AD172" s="131"/>
      <c r="AE172" s="134"/>
      <c r="AF172" s="131"/>
      <c r="AG172" s="132"/>
      <c r="AH172" s="138"/>
      <c r="AI172" s="132"/>
      <c r="AJ172" s="138"/>
      <c r="AK172" s="132"/>
      <c r="AL172" s="138"/>
      <c r="AM172" s="132"/>
      <c r="AN172" s="151" t="str">
        <f>IF(AND(R172&lt;=0.1,R172&gt;0),Liste!$A$7,IF(AND(R172&gt;0.1,R172&lt;=1),Liste!$A$6,IF(AND(R172&gt;1,R172&lt;=5),Liste!$A$5,IF(AND(R172&gt;5,R172&lt;=16),Liste!$A$4,IF(AND(R172&gt;16,R172&lt;=70),Liste!$A$3,IF(R172&gt;70,Liste!$A$2,IF(R172="","","")))))))</f>
        <v/>
      </c>
      <c r="AO172" s="132"/>
      <c r="AP172" s="151" t="str">
        <f>IF(AND(X172=0,Z172=0),"",IF(AND(X172=0,Z172&gt;0),Liste!$L$16,IF(AND(X172&gt;0,Z172=0),Liste!$L$17,ROUND(2*(SQRT((Z172*1000000000)/(PI()*X172*1000000))),1))))</f>
        <v/>
      </c>
      <c r="AQ172" s="132"/>
      <c r="AR172" s="151" t="str">
        <f t="shared" si="2"/>
        <v/>
      </c>
      <c r="AS172" s="132"/>
    </row>
    <row r="173" spans="2:45" x14ac:dyDescent="0.4">
      <c r="B173" s="140" t="s">
        <v>1894</v>
      </c>
      <c r="C173" s="29"/>
      <c r="D173" s="131"/>
      <c r="E173" s="136"/>
      <c r="F173" s="131"/>
      <c r="G173" s="136"/>
      <c r="H173" s="131"/>
      <c r="I173" s="134"/>
      <c r="J173" s="133"/>
      <c r="K173" s="134"/>
      <c r="L173" s="133"/>
      <c r="M173" s="212"/>
      <c r="N173" s="131"/>
      <c r="O173" s="132"/>
      <c r="P173" s="131"/>
      <c r="Q173" s="132"/>
      <c r="R173" s="142"/>
      <c r="S173" s="132"/>
      <c r="T173" s="133"/>
      <c r="U173" s="132"/>
      <c r="V173" s="143"/>
      <c r="W173" s="132"/>
      <c r="X173" s="143"/>
      <c r="Y173" s="132"/>
      <c r="Z173" s="142"/>
      <c r="AA173" s="132"/>
      <c r="AB173" s="214"/>
      <c r="AC173" s="132"/>
      <c r="AD173" s="131"/>
      <c r="AE173" s="134"/>
      <c r="AF173" s="131"/>
      <c r="AG173" s="132"/>
      <c r="AH173" s="138"/>
      <c r="AI173" s="132"/>
      <c r="AJ173" s="138"/>
      <c r="AK173" s="132"/>
      <c r="AL173" s="138"/>
      <c r="AM173" s="132"/>
      <c r="AN173" s="151" t="str">
        <f>IF(AND(R173&lt;=0.1,R173&gt;0),Liste!$A$7,IF(AND(R173&gt;0.1,R173&lt;=1),Liste!$A$6,IF(AND(R173&gt;1,R173&lt;=5),Liste!$A$5,IF(AND(R173&gt;5,R173&lt;=16),Liste!$A$4,IF(AND(R173&gt;16,R173&lt;=70),Liste!$A$3,IF(R173&gt;70,Liste!$A$2,IF(R173="","","")))))))</f>
        <v/>
      </c>
      <c r="AO173" s="132"/>
      <c r="AP173" s="151" t="str">
        <f>IF(AND(X173=0,Z173=0),"",IF(AND(X173=0,Z173&gt;0),Liste!$L$16,IF(AND(X173&gt;0,Z173=0),Liste!$L$17,ROUND(2*(SQRT((Z173*1000000000)/(PI()*X173*1000000))),1))))</f>
        <v/>
      </c>
      <c r="AQ173" s="132"/>
      <c r="AR173" s="151" t="str">
        <f t="shared" si="2"/>
        <v/>
      </c>
      <c r="AS173" s="132"/>
    </row>
    <row r="174" spans="2:45" x14ac:dyDescent="0.4">
      <c r="B174" s="140" t="s">
        <v>1895</v>
      </c>
      <c r="C174" s="29"/>
      <c r="D174" s="131"/>
      <c r="E174" s="136"/>
      <c r="F174" s="131"/>
      <c r="G174" s="136"/>
      <c r="H174" s="131"/>
      <c r="I174" s="134"/>
      <c r="J174" s="133"/>
      <c r="K174" s="134"/>
      <c r="L174" s="133"/>
      <c r="M174" s="212"/>
      <c r="N174" s="131"/>
      <c r="O174" s="132"/>
      <c r="P174" s="131"/>
      <c r="Q174" s="132"/>
      <c r="R174" s="142"/>
      <c r="S174" s="132"/>
      <c r="T174" s="133"/>
      <c r="U174" s="132"/>
      <c r="V174" s="143"/>
      <c r="W174" s="132"/>
      <c r="X174" s="143"/>
      <c r="Y174" s="132"/>
      <c r="Z174" s="142"/>
      <c r="AA174" s="132"/>
      <c r="AB174" s="214"/>
      <c r="AC174" s="132"/>
      <c r="AD174" s="131"/>
      <c r="AE174" s="134"/>
      <c r="AF174" s="131"/>
      <c r="AG174" s="132"/>
      <c r="AH174" s="138"/>
      <c r="AI174" s="132"/>
      <c r="AJ174" s="138"/>
      <c r="AK174" s="132"/>
      <c r="AL174" s="138"/>
      <c r="AM174" s="132"/>
      <c r="AN174" s="151" t="str">
        <f>IF(AND(R174&lt;=0.1,R174&gt;0),Liste!$A$7,IF(AND(R174&gt;0.1,R174&lt;=1),Liste!$A$6,IF(AND(R174&gt;1,R174&lt;=5),Liste!$A$5,IF(AND(R174&gt;5,R174&lt;=16),Liste!$A$4,IF(AND(R174&gt;16,R174&lt;=70),Liste!$A$3,IF(R174&gt;70,Liste!$A$2,IF(R174="","","")))))))</f>
        <v/>
      </c>
      <c r="AO174" s="132"/>
      <c r="AP174" s="151" t="str">
        <f>IF(AND(X174=0,Z174=0),"",IF(AND(X174=0,Z174&gt;0),Liste!$L$16,IF(AND(X174&gt;0,Z174=0),Liste!$L$17,ROUND(2*(SQRT((Z174*1000000000)/(PI()*X174*1000000))),1))))</f>
        <v/>
      </c>
      <c r="AQ174" s="132"/>
      <c r="AR174" s="151" t="str">
        <f t="shared" si="2"/>
        <v/>
      </c>
      <c r="AS174" s="132"/>
    </row>
    <row r="175" spans="2:45" x14ac:dyDescent="0.4">
      <c r="B175" s="140" t="s">
        <v>1896</v>
      </c>
      <c r="C175" s="29"/>
      <c r="D175" s="131"/>
      <c r="E175" s="136"/>
      <c r="F175" s="131"/>
      <c r="G175" s="136"/>
      <c r="H175" s="131"/>
      <c r="I175" s="134"/>
      <c r="J175" s="133"/>
      <c r="K175" s="134"/>
      <c r="L175" s="133"/>
      <c r="M175" s="212"/>
      <c r="N175" s="131"/>
      <c r="O175" s="132"/>
      <c r="P175" s="131"/>
      <c r="Q175" s="132"/>
      <c r="R175" s="142"/>
      <c r="S175" s="132"/>
      <c r="T175" s="133"/>
      <c r="U175" s="132"/>
      <c r="V175" s="143"/>
      <c r="W175" s="132"/>
      <c r="X175" s="143"/>
      <c r="Y175" s="132"/>
      <c r="Z175" s="142"/>
      <c r="AA175" s="132"/>
      <c r="AB175" s="214"/>
      <c r="AC175" s="132"/>
      <c r="AD175" s="131"/>
      <c r="AE175" s="134"/>
      <c r="AF175" s="131"/>
      <c r="AG175" s="132"/>
      <c r="AH175" s="138"/>
      <c r="AI175" s="132"/>
      <c r="AJ175" s="138"/>
      <c r="AK175" s="132"/>
      <c r="AL175" s="138"/>
      <c r="AM175" s="132"/>
      <c r="AN175" s="151" t="str">
        <f>IF(AND(R175&lt;=0.1,R175&gt;0),Liste!$A$7,IF(AND(R175&gt;0.1,R175&lt;=1),Liste!$A$6,IF(AND(R175&gt;1,R175&lt;=5),Liste!$A$5,IF(AND(R175&gt;5,R175&lt;=16),Liste!$A$4,IF(AND(R175&gt;16,R175&lt;=70),Liste!$A$3,IF(R175&gt;70,Liste!$A$2,IF(R175="","","")))))))</f>
        <v/>
      </c>
      <c r="AO175" s="132"/>
      <c r="AP175" s="151" t="str">
        <f>IF(AND(X175=0,Z175=0),"",IF(AND(X175=0,Z175&gt;0),Liste!$L$16,IF(AND(X175&gt;0,Z175=0),Liste!$L$17,ROUND(2*(SQRT((Z175*1000000000)/(PI()*X175*1000000))),1))))</f>
        <v/>
      </c>
      <c r="AQ175" s="132"/>
      <c r="AR175" s="151" t="str">
        <f t="shared" si="2"/>
        <v/>
      </c>
      <c r="AS175" s="132"/>
    </row>
    <row r="176" spans="2:45" x14ac:dyDescent="0.4">
      <c r="B176" s="140" t="s">
        <v>1897</v>
      </c>
      <c r="C176" s="29"/>
      <c r="D176" s="131"/>
      <c r="E176" s="136"/>
      <c r="F176" s="131"/>
      <c r="G176" s="136"/>
      <c r="H176" s="131"/>
      <c r="I176" s="134"/>
      <c r="J176" s="133"/>
      <c r="K176" s="134"/>
      <c r="L176" s="133"/>
      <c r="M176" s="212"/>
      <c r="N176" s="131"/>
      <c r="O176" s="132"/>
      <c r="P176" s="131"/>
      <c r="Q176" s="132"/>
      <c r="R176" s="142"/>
      <c r="S176" s="132"/>
      <c r="T176" s="133"/>
      <c r="U176" s="132"/>
      <c r="V176" s="143"/>
      <c r="W176" s="132"/>
      <c r="X176" s="143"/>
      <c r="Y176" s="132"/>
      <c r="Z176" s="142"/>
      <c r="AA176" s="132"/>
      <c r="AB176" s="214"/>
      <c r="AC176" s="132"/>
      <c r="AD176" s="131"/>
      <c r="AE176" s="134"/>
      <c r="AF176" s="131"/>
      <c r="AG176" s="132"/>
      <c r="AH176" s="138"/>
      <c r="AI176" s="132"/>
      <c r="AJ176" s="138"/>
      <c r="AK176" s="132"/>
      <c r="AL176" s="138"/>
      <c r="AM176" s="132"/>
      <c r="AN176" s="151" t="str">
        <f>IF(AND(R176&lt;=0.1,R176&gt;0),Liste!$A$7,IF(AND(R176&gt;0.1,R176&lt;=1),Liste!$A$6,IF(AND(R176&gt;1,R176&lt;=5),Liste!$A$5,IF(AND(R176&gt;5,R176&lt;=16),Liste!$A$4,IF(AND(R176&gt;16,R176&lt;=70),Liste!$A$3,IF(R176&gt;70,Liste!$A$2,IF(R176="","","")))))))</f>
        <v/>
      </c>
      <c r="AO176" s="132"/>
      <c r="AP176" s="151" t="str">
        <f>IF(AND(X176=0,Z176=0),"",IF(AND(X176=0,Z176&gt;0),Liste!$L$16,IF(AND(X176&gt;0,Z176=0),Liste!$L$17,ROUND(2*(SQRT((Z176*1000000000)/(PI()*X176*1000000))),1))))</f>
        <v/>
      </c>
      <c r="AQ176" s="132"/>
      <c r="AR176" s="151" t="str">
        <f t="shared" si="2"/>
        <v/>
      </c>
      <c r="AS176" s="132"/>
    </row>
    <row r="177" spans="2:45" x14ac:dyDescent="0.4">
      <c r="B177" s="140" t="s">
        <v>1898</v>
      </c>
      <c r="C177" s="29"/>
      <c r="D177" s="131"/>
      <c r="E177" s="136"/>
      <c r="F177" s="131"/>
      <c r="G177" s="136"/>
      <c r="H177" s="131"/>
      <c r="I177" s="134"/>
      <c r="J177" s="133"/>
      <c r="K177" s="134"/>
      <c r="L177" s="133"/>
      <c r="M177" s="212"/>
      <c r="N177" s="131"/>
      <c r="O177" s="132"/>
      <c r="P177" s="131"/>
      <c r="Q177" s="132"/>
      <c r="R177" s="142"/>
      <c r="S177" s="132"/>
      <c r="T177" s="133"/>
      <c r="U177" s="132"/>
      <c r="V177" s="143"/>
      <c r="W177" s="132"/>
      <c r="X177" s="143"/>
      <c r="Y177" s="132"/>
      <c r="Z177" s="142"/>
      <c r="AA177" s="132"/>
      <c r="AB177" s="214"/>
      <c r="AC177" s="132"/>
      <c r="AD177" s="131"/>
      <c r="AE177" s="134"/>
      <c r="AF177" s="131"/>
      <c r="AG177" s="132"/>
      <c r="AH177" s="138"/>
      <c r="AI177" s="132"/>
      <c r="AJ177" s="138"/>
      <c r="AK177" s="132"/>
      <c r="AL177" s="138"/>
      <c r="AM177" s="132"/>
      <c r="AN177" s="151" t="str">
        <f>IF(AND(R177&lt;=0.1,R177&gt;0),Liste!$A$7,IF(AND(R177&gt;0.1,R177&lt;=1),Liste!$A$6,IF(AND(R177&gt;1,R177&lt;=5),Liste!$A$5,IF(AND(R177&gt;5,R177&lt;=16),Liste!$A$4,IF(AND(R177&gt;16,R177&lt;=70),Liste!$A$3,IF(R177&gt;70,Liste!$A$2,IF(R177="","","")))))))</f>
        <v/>
      </c>
      <c r="AO177" s="132"/>
      <c r="AP177" s="151" t="str">
        <f>IF(AND(X177=0,Z177=0),"",IF(AND(X177=0,Z177&gt;0),Liste!$L$16,IF(AND(X177&gt;0,Z177=0),Liste!$L$17,ROUND(2*(SQRT((Z177*1000000000)/(PI()*X177*1000000))),1))))</f>
        <v/>
      </c>
      <c r="AQ177" s="132"/>
      <c r="AR177" s="151" t="str">
        <f t="shared" si="2"/>
        <v/>
      </c>
      <c r="AS177" s="132"/>
    </row>
    <row r="178" spans="2:45" x14ac:dyDescent="0.4">
      <c r="B178" s="140" t="s">
        <v>1899</v>
      </c>
      <c r="C178" s="29"/>
      <c r="D178" s="131"/>
      <c r="E178" s="136"/>
      <c r="F178" s="131"/>
      <c r="G178" s="136"/>
      <c r="H178" s="131"/>
      <c r="I178" s="134"/>
      <c r="J178" s="133"/>
      <c r="K178" s="134"/>
      <c r="L178" s="133"/>
      <c r="M178" s="212"/>
      <c r="N178" s="131"/>
      <c r="O178" s="132"/>
      <c r="P178" s="131"/>
      <c r="Q178" s="132"/>
      <c r="R178" s="142"/>
      <c r="S178" s="132"/>
      <c r="T178" s="133"/>
      <c r="U178" s="132"/>
      <c r="V178" s="143"/>
      <c r="W178" s="132"/>
      <c r="X178" s="143"/>
      <c r="Y178" s="132"/>
      <c r="Z178" s="142"/>
      <c r="AA178" s="132"/>
      <c r="AB178" s="214"/>
      <c r="AC178" s="132"/>
      <c r="AD178" s="131"/>
      <c r="AE178" s="134"/>
      <c r="AF178" s="131"/>
      <c r="AG178" s="132"/>
      <c r="AH178" s="138"/>
      <c r="AI178" s="132"/>
      <c r="AJ178" s="138"/>
      <c r="AK178" s="132"/>
      <c r="AL178" s="138"/>
      <c r="AM178" s="132"/>
      <c r="AN178" s="151" t="str">
        <f>IF(AND(R178&lt;=0.1,R178&gt;0),Liste!$A$7,IF(AND(R178&gt;0.1,R178&lt;=1),Liste!$A$6,IF(AND(R178&gt;1,R178&lt;=5),Liste!$A$5,IF(AND(R178&gt;5,R178&lt;=16),Liste!$A$4,IF(AND(R178&gt;16,R178&lt;=70),Liste!$A$3,IF(R178&gt;70,Liste!$A$2,IF(R178="","","")))))))</f>
        <v/>
      </c>
      <c r="AO178" s="132"/>
      <c r="AP178" s="151" t="str">
        <f>IF(AND(X178=0,Z178=0),"",IF(AND(X178=0,Z178&gt;0),Liste!$L$16,IF(AND(X178&gt;0,Z178=0),Liste!$L$17,ROUND(2*(SQRT((Z178*1000000000)/(PI()*X178*1000000))),1))))</f>
        <v/>
      </c>
      <c r="AQ178" s="132"/>
      <c r="AR178" s="151" t="str">
        <f t="shared" si="2"/>
        <v/>
      </c>
      <c r="AS178" s="132"/>
    </row>
    <row r="179" spans="2:45" x14ac:dyDescent="0.4">
      <c r="B179" s="140" t="s">
        <v>1900</v>
      </c>
      <c r="C179" s="29"/>
      <c r="D179" s="131"/>
      <c r="E179" s="136"/>
      <c r="F179" s="131"/>
      <c r="G179" s="136"/>
      <c r="H179" s="131"/>
      <c r="I179" s="134"/>
      <c r="J179" s="133"/>
      <c r="K179" s="134"/>
      <c r="L179" s="133"/>
      <c r="M179" s="212"/>
      <c r="N179" s="131"/>
      <c r="O179" s="132"/>
      <c r="P179" s="131"/>
      <c r="Q179" s="132"/>
      <c r="R179" s="142"/>
      <c r="S179" s="132"/>
      <c r="T179" s="133"/>
      <c r="U179" s="132"/>
      <c r="V179" s="143"/>
      <c r="W179" s="132"/>
      <c r="X179" s="143"/>
      <c r="Y179" s="132"/>
      <c r="Z179" s="142"/>
      <c r="AA179" s="132"/>
      <c r="AB179" s="214"/>
      <c r="AC179" s="132"/>
      <c r="AD179" s="131"/>
      <c r="AE179" s="134"/>
      <c r="AF179" s="131"/>
      <c r="AG179" s="132"/>
      <c r="AH179" s="138"/>
      <c r="AI179" s="132"/>
      <c r="AJ179" s="138"/>
      <c r="AK179" s="132"/>
      <c r="AL179" s="138"/>
      <c r="AM179" s="132"/>
      <c r="AN179" s="151" t="str">
        <f>IF(AND(R179&lt;=0.1,R179&gt;0),Liste!$A$7,IF(AND(R179&gt;0.1,R179&lt;=1),Liste!$A$6,IF(AND(R179&gt;1,R179&lt;=5),Liste!$A$5,IF(AND(R179&gt;5,R179&lt;=16),Liste!$A$4,IF(AND(R179&gt;16,R179&lt;=70),Liste!$A$3,IF(R179&gt;70,Liste!$A$2,IF(R179="","","")))))))</f>
        <v/>
      </c>
      <c r="AO179" s="132"/>
      <c r="AP179" s="151" t="str">
        <f>IF(AND(X179=0,Z179=0),"",IF(AND(X179=0,Z179&gt;0),Liste!$L$16,IF(AND(X179&gt;0,Z179=0),Liste!$L$17,ROUND(2*(SQRT((Z179*1000000000)/(PI()*X179*1000000))),1))))</f>
        <v/>
      </c>
      <c r="AQ179" s="132"/>
      <c r="AR179" s="151" t="str">
        <f t="shared" si="2"/>
        <v/>
      </c>
      <c r="AS179" s="132"/>
    </row>
    <row r="180" spans="2:45" x14ac:dyDescent="0.4">
      <c r="B180" s="140" t="s">
        <v>1901</v>
      </c>
      <c r="C180" s="29"/>
      <c r="D180" s="131"/>
      <c r="E180" s="136"/>
      <c r="F180" s="131"/>
      <c r="G180" s="136"/>
      <c r="H180" s="131"/>
      <c r="I180" s="134"/>
      <c r="J180" s="133"/>
      <c r="K180" s="134"/>
      <c r="L180" s="133"/>
      <c r="M180" s="212"/>
      <c r="N180" s="131"/>
      <c r="O180" s="132"/>
      <c r="P180" s="131"/>
      <c r="Q180" s="132"/>
      <c r="R180" s="142"/>
      <c r="S180" s="132"/>
      <c r="T180" s="133"/>
      <c r="U180" s="132"/>
      <c r="V180" s="143"/>
      <c r="W180" s="132"/>
      <c r="X180" s="143"/>
      <c r="Y180" s="132"/>
      <c r="Z180" s="142"/>
      <c r="AA180" s="132"/>
      <c r="AB180" s="214"/>
      <c r="AC180" s="132"/>
      <c r="AD180" s="131"/>
      <c r="AE180" s="134"/>
      <c r="AF180" s="131"/>
      <c r="AG180" s="132"/>
      <c r="AH180" s="138"/>
      <c r="AI180" s="132"/>
      <c r="AJ180" s="138"/>
      <c r="AK180" s="132"/>
      <c r="AL180" s="138"/>
      <c r="AM180" s="132"/>
      <c r="AN180" s="151" t="str">
        <f>IF(AND(R180&lt;=0.1,R180&gt;0),Liste!$A$7,IF(AND(R180&gt;0.1,R180&lt;=1),Liste!$A$6,IF(AND(R180&gt;1,R180&lt;=5),Liste!$A$5,IF(AND(R180&gt;5,R180&lt;=16),Liste!$A$4,IF(AND(R180&gt;16,R180&lt;=70),Liste!$A$3,IF(R180&gt;70,Liste!$A$2,IF(R180="","","")))))))</f>
        <v/>
      </c>
      <c r="AO180" s="132"/>
      <c r="AP180" s="151" t="str">
        <f>IF(AND(X180=0,Z180=0),"",IF(AND(X180=0,Z180&gt;0),Liste!$L$16,IF(AND(X180&gt;0,Z180=0),Liste!$L$17,ROUND(2*(SQRT((Z180*1000000000)/(PI()*X180*1000000))),1))))</f>
        <v/>
      </c>
      <c r="AQ180" s="132"/>
      <c r="AR180" s="151" t="str">
        <f t="shared" si="2"/>
        <v/>
      </c>
      <c r="AS180" s="132"/>
    </row>
    <row r="181" spans="2:45" x14ac:dyDescent="0.4">
      <c r="B181" s="140" t="s">
        <v>1902</v>
      </c>
      <c r="C181" s="29"/>
      <c r="D181" s="131"/>
      <c r="E181" s="136"/>
      <c r="F181" s="131"/>
      <c r="G181" s="136"/>
      <c r="H181" s="131"/>
      <c r="I181" s="134"/>
      <c r="J181" s="133"/>
      <c r="K181" s="134"/>
      <c r="L181" s="133"/>
      <c r="M181" s="212"/>
      <c r="N181" s="131"/>
      <c r="O181" s="132"/>
      <c r="P181" s="131"/>
      <c r="Q181" s="132"/>
      <c r="R181" s="142"/>
      <c r="S181" s="132"/>
      <c r="T181" s="133"/>
      <c r="U181" s="132"/>
      <c r="V181" s="143"/>
      <c r="W181" s="132"/>
      <c r="X181" s="143"/>
      <c r="Y181" s="132"/>
      <c r="Z181" s="142"/>
      <c r="AA181" s="132"/>
      <c r="AB181" s="214"/>
      <c r="AC181" s="132"/>
      <c r="AD181" s="131"/>
      <c r="AE181" s="134"/>
      <c r="AF181" s="131"/>
      <c r="AG181" s="132"/>
      <c r="AH181" s="138"/>
      <c r="AI181" s="132"/>
      <c r="AJ181" s="138"/>
      <c r="AK181" s="132"/>
      <c r="AL181" s="138"/>
      <c r="AM181" s="132"/>
      <c r="AN181" s="151" t="str">
        <f>IF(AND(R181&lt;=0.1,R181&gt;0),Liste!$A$7,IF(AND(R181&gt;0.1,R181&lt;=1),Liste!$A$6,IF(AND(R181&gt;1,R181&lt;=5),Liste!$A$5,IF(AND(R181&gt;5,R181&lt;=16),Liste!$A$4,IF(AND(R181&gt;16,R181&lt;=70),Liste!$A$3,IF(R181&gt;70,Liste!$A$2,IF(R181="","","")))))))</f>
        <v/>
      </c>
      <c r="AO181" s="132"/>
      <c r="AP181" s="151" t="str">
        <f>IF(AND(X181=0,Z181=0),"",IF(AND(X181=0,Z181&gt;0),Liste!$L$16,IF(AND(X181&gt;0,Z181=0),Liste!$L$17,ROUND(2*(SQRT((Z181*1000000000)/(PI()*X181*1000000))),1))))</f>
        <v/>
      </c>
      <c r="AQ181" s="132"/>
      <c r="AR181" s="151" t="str">
        <f t="shared" si="2"/>
        <v/>
      </c>
      <c r="AS181" s="132"/>
    </row>
    <row r="182" spans="2:45" x14ac:dyDescent="0.4">
      <c r="B182" s="140" t="s">
        <v>1903</v>
      </c>
      <c r="C182" s="29"/>
      <c r="D182" s="131"/>
      <c r="E182" s="136"/>
      <c r="F182" s="131"/>
      <c r="G182" s="136"/>
      <c r="H182" s="131"/>
      <c r="I182" s="134"/>
      <c r="J182" s="133"/>
      <c r="K182" s="134"/>
      <c r="L182" s="133"/>
      <c r="M182" s="212"/>
      <c r="N182" s="131"/>
      <c r="O182" s="132"/>
      <c r="P182" s="131"/>
      <c r="Q182" s="132"/>
      <c r="R182" s="142"/>
      <c r="S182" s="132"/>
      <c r="T182" s="133"/>
      <c r="U182" s="132"/>
      <c r="V182" s="143"/>
      <c r="W182" s="132"/>
      <c r="X182" s="143"/>
      <c r="Y182" s="132"/>
      <c r="Z182" s="142"/>
      <c r="AA182" s="132"/>
      <c r="AB182" s="214"/>
      <c r="AC182" s="132"/>
      <c r="AD182" s="131"/>
      <c r="AE182" s="134"/>
      <c r="AF182" s="131"/>
      <c r="AG182" s="132"/>
      <c r="AH182" s="138"/>
      <c r="AI182" s="132"/>
      <c r="AJ182" s="138"/>
      <c r="AK182" s="132"/>
      <c r="AL182" s="138"/>
      <c r="AM182" s="132"/>
      <c r="AN182" s="151" t="str">
        <f>IF(AND(R182&lt;=0.1,R182&gt;0),Liste!$A$7,IF(AND(R182&gt;0.1,R182&lt;=1),Liste!$A$6,IF(AND(R182&gt;1,R182&lt;=5),Liste!$A$5,IF(AND(R182&gt;5,R182&lt;=16),Liste!$A$4,IF(AND(R182&gt;16,R182&lt;=70),Liste!$A$3,IF(R182&gt;70,Liste!$A$2,IF(R182="","","")))))))</f>
        <v/>
      </c>
      <c r="AO182" s="132"/>
      <c r="AP182" s="151" t="str">
        <f>IF(AND(X182=0,Z182=0),"",IF(AND(X182=0,Z182&gt;0),Liste!$L$16,IF(AND(X182&gt;0,Z182=0),Liste!$L$17,ROUND(2*(SQRT((Z182*1000000000)/(PI()*X182*1000000))),1))))</f>
        <v/>
      </c>
      <c r="AQ182" s="132"/>
      <c r="AR182" s="151" t="str">
        <f t="shared" si="2"/>
        <v/>
      </c>
      <c r="AS182" s="132"/>
    </row>
    <row r="183" spans="2:45" x14ac:dyDescent="0.4">
      <c r="B183" s="140" t="s">
        <v>1904</v>
      </c>
      <c r="C183" s="29"/>
      <c r="D183" s="131"/>
      <c r="E183" s="136"/>
      <c r="F183" s="131"/>
      <c r="G183" s="136"/>
      <c r="H183" s="131"/>
      <c r="I183" s="134"/>
      <c r="J183" s="133"/>
      <c r="K183" s="134"/>
      <c r="L183" s="133"/>
      <c r="M183" s="212"/>
      <c r="N183" s="131"/>
      <c r="O183" s="132"/>
      <c r="P183" s="131"/>
      <c r="Q183" s="132"/>
      <c r="R183" s="142"/>
      <c r="S183" s="132"/>
      <c r="T183" s="133"/>
      <c r="U183" s="132"/>
      <c r="V183" s="143"/>
      <c r="W183" s="132"/>
      <c r="X183" s="143"/>
      <c r="Y183" s="132"/>
      <c r="Z183" s="142"/>
      <c r="AA183" s="132"/>
      <c r="AB183" s="214"/>
      <c r="AC183" s="132"/>
      <c r="AD183" s="131"/>
      <c r="AE183" s="134"/>
      <c r="AF183" s="131"/>
      <c r="AG183" s="132"/>
      <c r="AH183" s="138"/>
      <c r="AI183" s="132"/>
      <c r="AJ183" s="138"/>
      <c r="AK183" s="132"/>
      <c r="AL183" s="138"/>
      <c r="AM183" s="132"/>
      <c r="AN183" s="151" t="str">
        <f>IF(AND(R183&lt;=0.1,R183&gt;0),Liste!$A$7,IF(AND(R183&gt;0.1,R183&lt;=1),Liste!$A$6,IF(AND(R183&gt;1,R183&lt;=5),Liste!$A$5,IF(AND(R183&gt;5,R183&lt;=16),Liste!$A$4,IF(AND(R183&gt;16,R183&lt;=70),Liste!$A$3,IF(R183&gt;70,Liste!$A$2,IF(R183="","","")))))))</f>
        <v/>
      </c>
      <c r="AO183" s="132"/>
      <c r="AP183" s="151" t="str">
        <f>IF(AND(X183=0,Z183=0),"",IF(AND(X183=0,Z183&gt;0),Liste!$L$16,IF(AND(X183&gt;0,Z183=0),Liste!$L$17,ROUND(2*(SQRT((Z183*1000000000)/(PI()*X183*1000000))),1))))</f>
        <v/>
      </c>
      <c r="AQ183" s="132"/>
      <c r="AR183" s="151" t="str">
        <f t="shared" si="2"/>
        <v/>
      </c>
      <c r="AS183" s="132"/>
    </row>
    <row r="184" spans="2:45" x14ac:dyDescent="0.4">
      <c r="B184" s="140" t="s">
        <v>1905</v>
      </c>
      <c r="C184" s="29"/>
      <c r="D184" s="131"/>
      <c r="E184" s="136"/>
      <c r="F184" s="131"/>
      <c r="G184" s="136"/>
      <c r="H184" s="131"/>
      <c r="I184" s="134"/>
      <c r="J184" s="133"/>
      <c r="K184" s="134"/>
      <c r="L184" s="133"/>
      <c r="M184" s="212"/>
      <c r="N184" s="131"/>
      <c r="O184" s="132"/>
      <c r="P184" s="131"/>
      <c r="Q184" s="132"/>
      <c r="R184" s="142"/>
      <c r="S184" s="132"/>
      <c r="T184" s="133"/>
      <c r="U184" s="132"/>
      <c r="V184" s="143"/>
      <c r="W184" s="132"/>
      <c r="X184" s="143"/>
      <c r="Y184" s="132"/>
      <c r="Z184" s="142"/>
      <c r="AA184" s="132"/>
      <c r="AB184" s="214"/>
      <c r="AC184" s="132"/>
      <c r="AD184" s="131"/>
      <c r="AE184" s="134"/>
      <c r="AF184" s="131"/>
      <c r="AG184" s="132"/>
      <c r="AH184" s="138"/>
      <c r="AI184" s="132"/>
      <c r="AJ184" s="138"/>
      <c r="AK184" s="132"/>
      <c r="AL184" s="138"/>
      <c r="AM184" s="132"/>
      <c r="AN184" s="151" t="str">
        <f>IF(AND(R184&lt;=0.1,R184&gt;0),Liste!$A$7,IF(AND(R184&gt;0.1,R184&lt;=1),Liste!$A$6,IF(AND(R184&gt;1,R184&lt;=5),Liste!$A$5,IF(AND(R184&gt;5,R184&lt;=16),Liste!$A$4,IF(AND(R184&gt;16,R184&lt;=70),Liste!$A$3,IF(R184&gt;70,Liste!$A$2,IF(R184="","","")))))))</f>
        <v/>
      </c>
      <c r="AO184" s="132"/>
      <c r="AP184" s="151" t="str">
        <f>IF(AND(X184=0,Z184=0),"",IF(AND(X184=0,Z184&gt;0),Liste!$L$16,IF(AND(X184&gt;0,Z184=0),Liste!$L$17,ROUND(2*(SQRT((Z184*1000000000)/(PI()*X184*1000000))),1))))</f>
        <v/>
      </c>
      <c r="AQ184" s="132"/>
      <c r="AR184" s="151" t="str">
        <f t="shared" si="2"/>
        <v/>
      </c>
      <c r="AS184" s="132"/>
    </row>
    <row r="185" spans="2:45" x14ac:dyDescent="0.4">
      <c r="B185" s="140" t="s">
        <v>1906</v>
      </c>
      <c r="C185" s="29"/>
      <c r="D185" s="131"/>
      <c r="E185" s="136"/>
      <c r="F185" s="131"/>
      <c r="G185" s="136"/>
      <c r="H185" s="131"/>
      <c r="I185" s="134"/>
      <c r="J185" s="133"/>
      <c r="K185" s="134"/>
      <c r="L185" s="133"/>
      <c r="M185" s="212"/>
      <c r="N185" s="131"/>
      <c r="O185" s="132"/>
      <c r="P185" s="131"/>
      <c r="Q185" s="132"/>
      <c r="R185" s="142"/>
      <c r="S185" s="132"/>
      <c r="T185" s="133"/>
      <c r="U185" s="132"/>
      <c r="V185" s="143"/>
      <c r="W185" s="132"/>
      <c r="X185" s="143"/>
      <c r="Y185" s="132"/>
      <c r="Z185" s="142"/>
      <c r="AA185" s="132"/>
      <c r="AB185" s="214"/>
      <c r="AC185" s="132"/>
      <c r="AD185" s="131"/>
      <c r="AE185" s="134"/>
      <c r="AF185" s="131"/>
      <c r="AG185" s="132"/>
      <c r="AH185" s="138"/>
      <c r="AI185" s="132"/>
      <c r="AJ185" s="138"/>
      <c r="AK185" s="132"/>
      <c r="AL185" s="138"/>
      <c r="AM185" s="132"/>
      <c r="AN185" s="151" t="str">
        <f>IF(AND(R185&lt;=0.1,R185&gt;0),Liste!$A$7,IF(AND(R185&gt;0.1,R185&lt;=1),Liste!$A$6,IF(AND(R185&gt;1,R185&lt;=5),Liste!$A$5,IF(AND(R185&gt;5,R185&lt;=16),Liste!$A$4,IF(AND(R185&gt;16,R185&lt;=70),Liste!$A$3,IF(R185&gt;70,Liste!$A$2,IF(R185="","","")))))))</f>
        <v/>
      </c>
      <c r="AO185" s="132"/>
      <c r="AP185" s="151" t="str">
        <f>IF(AND(X185=0,Z185=0),"",IF(AND(X185=0,Z185&gt;0),Liste!$L$16,IF(AND(X185&gt;0,Z185=0),Liste!$L$17,ROUND(2*(SQRT((Z185*1000000000)/(PI()*X185*1000000))),1))))</f>
        <v/>
      </c>
      <c r="AQ185" s="132"/>
      <c r="AR185" s="151" t="str">
        <f t="shared" si="2"/>
        <v/>
      </c>
      <c r="AS185" s="132"/>
    </row>
    <row r="186" spans="2:45" x14ac:dyDescent="0.4">
      <c r="B186" s="140" t="s">
        <v>1907</v>
      </c>
      <c r="C186" s="29"/>
      <c r="D186" s="131"/>
      <c r="E186" s="136"/>
      <c r="F186" s="131"/>
      <c r="G186" s="136"/>
      <c r="H186" s="131"/>
      <c r="I186" s="134"/>
      <c r="J186" s="133"/>
      <c r="K186" s="134"/>
      <c r="L186" s="133"/>
      <c r="M186" s="212"/>
      <c r="N186" s="131"/>
      <c r="O186" s="132"/>
      <c r="P186" s="131"/>
      <c r="Q186" s="132"/>
      <c r="R186" s="142"/>
      <c r="S186" s="132"/>
      <c r="T186" s="133"/>
      <c r="U186" s="132"/>
      <c r="V186" s="143"/>
      <c r="W186" s="132"/>
      <c r="X186" s="143"/>
      <c r="Y186" s="132"/>
      <c r="Z186" s="142"/>
      <c r="AA186" s="132"/>
      <c r="AB186" s="214"/>
      <c r="AC186" s="132"/>
      <c r="AD186" s="131"/>
      <c r="AE186" s="134"/>
      <c r="AF186" s="131"/>
      <c r="AG186" s="132"/>
      <c r="AH186" s="138"/>
      <c r="AI186" s="132"/>
      <c r="AJ186" s="138"/>
      <c r="AK186" s="132"/>
      <c r="AL186" s="138"/>
      <c r="AM186" s="132"/>
      <c r="AN186" s="151" t="str">
        <f>IF(AND(R186&lt;=0.1,R186&gt;0),Liste!$A$7,IF(AND(R186&gt;0.1,R186&lt;=1),Liste!$A$6,IF(AND(R186&gt;1,R186&lt;=5),Liste!$A$5,IF(AND(R186&gt;5,R186&lt;=16),Liste!$A$4,IF(AND(R186&gt;16,R186&lt;=70),Liste!$A$3,IF(R186&gt;70,Liste!$A$2,IF(R186="","","")))))))</f>
        <v/>
      </c>
      <c r="AO186" s="132"/>
      <c r="AP186" s="151" t="str">
        <f>IF(AND(X186=0,Z186=0),"",IF(AND(X186=0,Z186&gt;0),Liste!$L$16,IF(AND(X186&gt;0,Z186=0),Liste!$L$17,ROUND(2*(SQRT((Z186*1000000000)/(PI()*X186*1000000))),1))))</f>
        <v/>
      </c>
      <c r="AQ186" s="132"/>
      <c r="AR186" s="151" t="str">
        <f t="shared" si="2"/>
        <v/>
      </c>
      <c r="AS186" s="132"/>
    </row>
    <row r="187" spans="2:45" x14ac:dyDescent="0.4">
      <c r="B187" s="140" t="s">
        <v>1908</v>
      </c>
      <c r="C187" s="29"/>
      <c r="D187" s="131"/>
      <c r="E187" s="136"/>
      <c r="F187" s="131"/>
      <c r="G187" s="136"/>
      <c r="H187" s="131"/>
      <c r="I187" s="134"/>
      <c r="J187" s="133"/>
      <c r="K187" s="134"/>
      <c r="L187" s="133"/>
      <c r="M187" s="212"/>
      <c r="N187" s="131"/>
      <c r="O187" s="132"/>
      <c r="P187" s="131"/>
      <c r="Q187" s="132"/>
      <c r="R187" s="142"/>
      <c r="S187" s="132"/>
      <c r="T187" s="133"/>
      <c r="U187" s="132"/>
      <c r="V187" s="143"/>
      <c r="W187" s="132"/>
      <c r="X187" s="143"/>
      <c r="Y187" s="132"/>
      <c r="Z187" s="142"/>
      <c r="AA187" s="132"/>
      <c r="AB187" s="214"/>
      <c r="AC187" s="132"/>
      <c r="AD187" s="131"/>
      <c r="AE187" s="134"/>
      <c r="AF187" s="131"/>
      <c r="AG187" s="132"/>
      <c r="AH187" s="138"/>
      <c r="AI187" s="132"/>
      <c r="AJ187" s="138"/>
      <c r="AK187" s="132"/>
      <c r="AL187" s="138"/>
      <c r="AM187" s="132"/>
      <c r="AN187" s="151" t="str">
        <f>IF(AND(R187&lt;=0.1,R187&gt;0),Liste!$A$7,IF(AND(R187&gt;0.1,R187&lt;=1),Liste!$A$6,IF(AND(R187&gt;1,R187&lt;=5),Liste!$A$5,IF(AND(R187&gt;5,R187&lt;=16),Liste!$A$4,IF(AND(R187&gt;16,R187&lt;=70),Liste!$A$3,IF(R187&gt;70,Liste!$A$2,IF(R187="","","")))))))</f>
        <v/>
      </c>
      <c r="AO187" s="132"/>
      <c r="AP187" s="151" t="str">
        <f>IF(AND(X187=0,Z187=0),"",IF(AND(X187=0,Z187&gt;0),Liste!$L$16,IF(AND(X187&gt;0,Z187=0),Liste!$L$17,ROUND(2*(SQRT((Z187*1000000000)/(PI()*X187*1000000))),1))))</f>
        <v/>
      </c>
      <c r="AQ187" s="132"/>
      <c r="AR187" s="151" t="str">
        <f t="shared" si="2"/>
        <v/>
      </c>
      <c r="AS187" s="132"/>
    </row>
    <row r="188" spans="2:45" x14ac:dyDescent="0.4">
      <c r="B188" s="140" t="s">
        <v>1909</v>
      </c>
      <c r="C188" s="29"/>
      <c r="D188" s="131"/>
      <c r="E188" s="136"/>
      <c r="F188" s="131"/>
      <c r="G188" s="136"/>
      <c r="H188" s="131"/>
      <c r="I188" s="134"/>
      <c r="J188" s="133"/>
      <c r="K188" s="134"/>
      <c r="L188" s="133"/>
      <c r="M188" s="212"/>
      <c r="N188" s="131"/>
      <c r="O188" s="132"/>
      <c r="P188" s="131"/>
      <c r="Q188" s="132"/>
      <c r="R188" s="142"/>
      <c r="S188" s="132"/>
      <c r="T188" s="133"/>
      <c r="U188" s="132"/>
      <c r="V188" s="143"/>
      <c r="W188" s="132"/>
      <c r="X188" s="143"/>
      <c r="Y188" s="132"/>
      <c r="Z188" s="142"/>
      <c r="AA188" s="132"/>
      <c r="AB188" s="214"/>
      <c r="AC188" s="132"/>
      <c r="AD188" s="131"/>
      <c r="AE188" s="134"/>
      <c r="AF188" s="131"/>
      <c r="AG188" s="132"/>
      <c r="AH188" s="138"/>
      <c r="AI188" s="132"/>
      <c r="AJ188" s="138"/>
      <c r="AK188" s="132"/>
      <c r="AL188" s="138"/>
      <c r="AM188" s="132"/>
      <c r="AN188" s="151" t="str">
        <f>IF(AND(R188&lt;=0.1,R188&gt;0),Liste!$A$7,IF(AND(R188&gt;0.1,R188&lt;=1),Liste!$A$6,IF(AND(R188&gt;1,R188&lt;=5),Liste!$A$5,IF(AND(R188&gt;5,R188&lt;=16),Liste!$A$4,IF(AND(R188&gt;16,R188&lt;=70),Liste!$A$3,IF(R188&gt;70,Liste!$A$2,IF(R188="","","")))))))</f>
        <v/>
      </c>
      <c r="AO188" s="132"/>
      <c r="AP188" s="151" t="str">
        <f>IF(AND(X188=0,Z188=0),"",IF(AND(X188=0,Z188&gt;0),Liste!$L$16,IF(AND(X188&gt;0,Z188=0),Liste!$L$17,ROUND(2*(SQRT((Z188*1000000000)/(PI()*X188*1000000))),1))))</f>
        <v/>
      </c>
      <c r="AQ188" s="132"/>
      <c r="AR188" s="151" t="str">
        <f t="shared" si="2"/>
        <v/>
      </c>
      <c r="AS188" s="132"/>
    </row>
    <row r="189" spans="2:45" x14ac:dyDescent="0.4">
      <c r="B189" s="140" t="s">
        <v>1910</v>
      </c>
      <c r="C189" s="29"/>
      <c r="D189" s="131"/>
      <c r="E189" s="136"/>
      <c r="F189" s="131"/>
      <c r="G189" s="136"/>
      <c r="H189" s="131"/>
      <c r="I189" s="134"/>
      <c r="J189" s="133"/>
      <c r="K189" s="134"/>
      <c r="L189" s="133"/>
      <c r="M189" s="212"/>
      <c r="N189" s="131"/>
      <c r="O189" s="132"/>
      <c r="P189" s="131"/>
      <c r="Q189" s="132"/>
      <c r="R189" s="142"/>
      <c r="S189" s="132"/>
      <c r="T189" s="133"/>
      <c r="U189" s="132"/>
      <c r="V189" s="143"/>
      <c r="W189" s="132"/>
      <c r="X189" s="143"/>
      <c r="Y189" s="132"/>
      <c r="Z189" s="142"/>
      <c r="AA189" s="132"/>
      <c r="AB189" s="214"/>
      <c r="AC189" s="132"/>
      <c r="AD189" s="131"/>
      <c r="AE189" s="134"/>
      <c r="AF189" s="131"/>
      <c r="AG189" s="132"/>
      <c r="AH189" s="138"/>
      <c r="AI189" s="132"/>
      <c r="AJ189" s="138"/>
      <c r="AK189" s="132"/>
      <c r="AL189" s="138"/>
      <c r="AM189" s="132"/>
      <c r="AN189" s="151" t="str">
        <f>IF(AND(R189&lt;=0.1,R189&gt;0),Liste!$A$7,IF(AND(R189&gt;0.1,R189&lt;=1),Liste!$A$6,IF(AND(R189&gt;1,R189&lt;=5),Liste!$A$5,IF(AND(R189&gt;5,R189&lt;=16),Liste!$A$4,IF(AND(R189&gt;16,R189&lt;=70),Liste!$A$3,IF(R189&gt;70,Liste!$A$2,IF(R189="","","")))))))</f>
        <v/>
      </c>
      <c r="AO189" s="132"/>
      <c r="AP189" s="151" t="str">
        <f>IF(AND(X189=0,Z189=0),"",IF(AND(X189=0,Z189&gt;0),Liste!$L$16,IF(AND(X189&gt;0,Z189=0),Liste!$L$17,ROUND(2*(SQRT((Z189*1000000000)/(PI()*X189*1000000))),1))))</f>
        <v/>
      </c>
      <c r="AQ189" s="132"/>
      <c r="AR189" s="151" t="str">
        <f t="shared" si="2"/>
        <v/>
      </c>
      <c r="AS189" s="132"/>
    </row>
    <row r="190" spans="2:45" x14ac:dyDescent="0.4">
      <c r="B190" s="140" t="s">
        <v>1911</v>
      </c>
      <c r="C190" s="29"/>
      <c r="D190" s="131"/>
      <c r="E190" s="136"/>
      <c r="F190" s="131"/>
      <c r="G190" s="136"/>
      <c r="H190" s="131"/>
      <c r="I190" s="134"/>
      <c r="J190" s="133"/>
      <c r="K190" s="134"/>
      <c r="L190" s="133"/>
      <c r="M190" s="212"/>
      <c r="N190" s="131"/>
      <c r="O190" s="132"/>
      <c r="P190" s="131"/>
      <c r="Q190" s="132"/>
      <c r="R190" s="142"/>
      <c r="S190" s="132"/>
      <c r="T190" s="133"/>
      <c r="U190" s="132"/>
      <c r="V190" s="143"/>
      <c r="W190" s="132"/>
      <c r="X190" s="143"/>
      <c r="Y190" s="132"/>
      <c r="Z190" s="142"/>
      <c r="AA190" s="132"/>
      <c r="AB190" s="214"/>
      <c r="AC190" s="132"/>
      <c r="AD190" s="131"/>
      <c r="AE190" s="134"/>
      <c r="AF190" s="131"/>
      <c r="AG190" s="132"/>
      <c r="AH190" s="138"/>
      <c r="AI190" s="132"/>
      <c r="AJ190" s="138"/>
      <c r="AK190" s="132"/>
      <c r="AL190" s="138"/>
      <c r="AM190" s="132"/>
      <c r="AN190" s="151" t="str">
        <f>IF(AND(R190&lt;=0.1,R190&gt;0),Liste!$A$7,IF(AND(R190&gt;0.1,R190&lt;=1),Liste!$A$6,IF(AND(R190&gt;1,R190&lt;=5),Liste!$A$5,IF(AND(R190&gt;5,R190&lt;=16),Liste!$A$4,IF(AND(R190&gt;16,R190&lt;=70),Liste!$A$3,IF(R190&gt;70,Liste!$A$2,IF(R190="","","")))))))</f>
        <v/>
      </c>
      <c r="AO190" s="132"/>
      <c r="AP190" s="151" t="str">
        <f>IF(AND(X190=0,Z190=0),"",IF(AND(X190=0,Z190&gt;0),Liste!$L$16,IF(AND(X190&gt;0,Z190=0),Liste!$L$17,ROUND(2*(SQRT((Z190*1000000000)/(PI()*X190*1000000))),1))))</f>
        <v/>
      </c>
      <c r="AQ190" s="132"/>
      <c r="AR190" s="151" t="str">
        <f t="shared" si="2"/>
        <v/>
      </c>
      <c r="AS190" s="132"/>
    </row>
    <row r="191" spans="2:45" x14ac:dyDescent="0.4">
      <c r="B191" s="140" t="s">
        <v>1912</v>
      </c>
      <c r="C191" s="29"/>
      <c r="D191" s="131"/>
      <c r="E191" s="136"/>
      <c r="F191" s="131"/>
      <c r="G191" s="136"/>
      <c r="H191" s="131"/>
      <c r="I191" s="134"/>
      <c r="J191" s="133"/>
      <c r="K191" s="134"/>
      <c r="L191" s="133"/>
      <c r="M191" s="212"/>
      <c r="N191" s="131"/>
      <c r="O191" s="132"/>
      <c r="P191" s="131"/>
      <c r="Q191" s="132"/>
      <c r="R191" s="142"/>
      <c r="S191" s="132"/>
      <c r="T191" s="133"/>
      <c r="U191" s="132"/>
      <c r="V191" s="143"/>
      <c r="W191" s="132"/>
      <c r="X191" s="143"/>
      <c r="Y191" s="132"/>
      <c r="Z191" s="142"/>
      <c r="AA191" s="132"/>
      <c r="AB191" s="214"/>
      <c r="AC191" s="132"/>
      <c r="AD191" s="131"/>
      <c r="AE191" s="134"/>
      <c r="AF191" s="131"/>
      <c r="AG191" s="132"/>
      <c r="AH191" s="138"/>
      <c r="AI191" s="132"/>
      <c r="AJ191" s="138"/>
      <c r="AK191" s="132"/>
      <c r="AL191" s="138"/>
      <c r="AM191" s="132"/>
      <c r="AN191" s="151" t="str">
        <f>IF(AND(R191&lt;=0.1,R191&gt;0),Liste!$A$7,IF(AND(R191&gt;0.1,R191&lt;=1),Liste!$A$6,IF(AND(R191&gt;1,R191&lt;=5),Liste!$A$5,IF(AND(R191&gt;5,R191&lt;=16),Liste!$A$4,IF(AND(R191&gt;16,R191&lt;=70),Liste!$A$3,IF(R191&gt;70,Liste!$A$2,IF(R191="","","")))))))</f>
        <v/>
      </c>
      <c r="AO191" s="132"/>
      <c r="AP191" s="151" t="str">
        <f>IF(AND(X191=0,Z191=0),"",IF(AND(X191=0,Z191&gt;0),Liste!$L$16,IF(AND(X191&gt;0,Z191=0),Liste!$L$17,ROUND(2*(SQRT((Z191*1000000000)/(PI()*X191*1000000))),1))))</f>
        <v/>
      </c>
      <c r="AQ191" s="132"/>
      <c r="AR191" s="151" t="str">
        <f t="shared" si="2"/>
        <v/>
      </c>
      <c r="AS191" s="132"/>
    </row>
    <row r="192" spans="2:45" x14ac:dyDescent="0.4">
      <c r="B192" s="140" t="s">
        <v>1913</v>
      </c>
      <c r="C192" s="29"/>
      <c r="D192" s="131"/>
      <c r="E192" s="136"/>
      <c r="F192" s="131"/>
      <c r="G192" s="136"/>
      <c r="H192" s="131"/>
      <c r="I192" s="134"/>
      <c r="J192" s="133"/>
      <c r="K192" s="134"/>
      <c r="L192" s="133"/>
      <c r="M192" s="212"/>
      <c r="N192" s="131"/>
      <c r="O192" s="132"/>
      <c r="P192" s="131"/>
      <c r="Q192" s="132"/>
      <c r="R192" s="142"/>
      <c r="S192" s="132"/>
      <c r="T192" s="133"/>
      <c r="U192" s="132"/>
      <c r="V192" s="143"/>
      <c r="W192" s="132"/>
      <c r="X192" s="143"/>
      <c r="Y192" s="132"/>
      <c r="Z192" s="142"/>
      <c r="AA192" s="132"/>
      <c r="AB192" s="214"/>
      <c r="AC192" s="132"/>
      <c r="AD192" s="131"/>
      <c r="AE192" s="134"/>
      <c r="AF192" s="131"/>
      <c r="AG192" s="132"/>
      <c r="AH192" s="138"/>
      <c r="AI192" s="132"/>
      <c r="AJ192" s="138"/>
      <c r="AK192" s="132"/>
      <c r="AL192" s="138"/>
      <c r="AM192" s="132"/>
      <c r="AN192" s="151" t="str">
        <f>IF(AND(R192&lt;=0.1,R192&gt;0),Liste!$A$7,IF(AND(R192&gt;0.1,R192&lt;=1),Liste!$A$6,IF(AND(R192&gt;1,R192&lt;=5),Liste!$A$5,IF(AND(R192&gt;5,R192&lt;=16),Liste!$A$4,IF(AND(R192&gt;16,R192&lt;=70),Liste!$A$3,IF(R192&gt;70,Liste!$A$2,IF(R192="","","")))))))</f>
        <v/>
      </c>
      <c r="AO192" s="132"/>
      <c r="AP192" s="151" t="str">
        <f>IF(AND(X192=0,Z192=0),"",IF(AND(X192=0,Z192&gt;0),Liste!$L$16,IF(AND(X192&gt;0,Z192=0),Liste!$L$17,ROUND(2*(SQRT((Z192*1000000000)/(PI()*X192*1000000))),1))))</f>
        <v/>
      </c>
      <c r="AQ192" s="132"/>
      <c r="AR192" s="151" t="str">
        <f t="shared" si="2"/>
        <v/>
      </c>
      <c r="AS192" s="132"/>
    </row>
    <row r="193" spans="2:45" x14ac:dyDescent="0.4">
      <c r="B193" s="140" t="s">
        <v>1914</v>
      </c>
      <c r="C193" s="29"/>
      <c r="D193" s="131"/>
      <c r="E193" s="136"/>
      <c r="F193" s="131"/>
      <c r="G193" s="136"/>
      <c r="H193" s="131"/>
      <c r="I193" s="134"/>
      <c r="J193" s="133"/>
      <c r="K193" s="134"/>
      <c r="L193" s="133"/>
      <c r="M193" s="212"/>
      <c r="N193" s="131"/>
      <c r="O193" s="132"/>
      <c r="P193" s="131"/>
      <c r="Q193" s="132"/>
      <c r="R193" s="142"/>
      <c r="S193" s="132"/>
      <c r="T193" s="133"/>
      <c r="U193" s="132"/>
      <c r="V193" s="143"/>
      <c r="W193" s="132"/>
      <c r="X193" s="143"/>
      <c r="Y193" s="132"/>
      <c r="Z193" s="142"/>
      <c r="AA193" s="132"/>
      <c r="AB193" s="214"/>
      <c r="AC193" s="132"/>
      <c r="AD193" s="131"/>
      <c r="AE193" s="134"/>
      <c r="AF193" s="131"/>
      <c r="AG193" s="132"/>
      <c r="AH193" s="138"/>
      <c r="AI193" s="132"/>
      <c r="AJ193" s="138"/>
      <c r="AK193" s="132"/>
      <c r="AL193" s="138"/>
      <c r="AM193" s="132"/>
      <c r="AN193" s="151" t="str">
        <f>IF(AND(R193&lt;=0.1,R193&gt;0),Liste!$A$7,IF(AND(R193&gt;0.1,R193&lt;=1),Liste!$A$6,IF(AND(R193&gt;1,R193&lt;=5),Liste!$A$5,IF(AND(R193&gt;5,R193&lt;=16),Liste!$A$4,IF(AND(R193&gt;16,R193&lt;=70),Liste!$A$3,IF(R193&gt;70,Liste!$A$2,IF(R193="","","")))))))</f>
        <v/>
      </c>
      <c r="AO193" s="132"/>
      <c r="AP193" s="151" t="str">
        <f>IF(AND(X193=0,Z193=0),"",IF(AND(X193=0,Z193&gt;0),Liste!$L$16,IF(AND(X193&gt;0,Z193=0),Liste!$L$17,ROUND(2*(SQRT((Z193*1000000000)/(PI()*X193*1000000))),1))))</f>
        <v/>
      </c>
      <c r="AQ193" s="132"/>
      <c r="AR193" s="151" t="str">
        <f t="shared" si="2"/>
        <v/>
      </c>
      <c r="AS193" s="132"/>
    </row>
    <row r="194" spans="2:45" x14ac:dyDescent="0.4">
      <c r="B194" s="140" t="s">
        <v>1915</v>
      </c>
      <c r="C194" s="29"/>
      <c r="D194" s="131"/>
      <c r="E194" s="136"/>
      <c r="F194" s="131"/>
      <c r="G194" s="136"/>
      <c r="H194" s="131"/>
      <c r="I194" s="134"/>
      <c r="J194" s="133"/>
      <c r="K194" s="134"/>
      <c r="L194" s="133"/>
      <c r="M194" s="212"/>
      <c r="N194" s="131"/>
      <c r="O194" s="132"/>
      <c r="P194" s="131"/>
      <c r="Q194" s="132"/>
      <c r="R194" s="142"/>
      <c r="S194" s="132"/>
      <c r="T194" s="133"/>
      <c r="U194" s="132"/>
      <c r="V194" s="143"/>
      <c r="W194" s="132"/>
      <c r="X194" s="143"/>
      <c r="Y194" s="132"/>
      <c r="Z194" s="142"/>
      <c r="AA194" s="132"/>
      <c r="AB194" s="214"/>
      <c r="AC194" s="132"/>
      <c r="AD194" s="131"/>
      <c r="AE194" s="134"/>
      <c r="AF194" s="131"/>
      <c r="AG194" s="132"/>
      <c r="AH194" s="138"/>
      <c r="AI194" s="132"/>
      <c r="AJ194" s="138"/>
      <c r="AK194" s="132"/>
      <c r="AL194" s="138"/>
      <c r="AM194" s="132"/>
      <c r="AN194" s="151" t="str">
        <f>IF(AND(R194&lt;=0.1,R194&gt;0),Liste!$A$7,IF(AND(R194&gt;0.1,R194&lt;=1),Liste!$A$6,IF(AND(R194&gt;1,R194&lt;=5),Liste!$A$5,IF(AND(R194&gt;5,R194&lt;=16),Liste!$A$4,IF(AND(R194&gt;16,R194&lt;=70),Liste!$A$3,IF(R194&gt;70,Liste!$A$2,IF(R194="","","")))))))</f>
        <v/>
      </c>
      <c r="AO194" s="132"/>
      <c r="AP194" s="151" t="str">
        <f>IF(AND(X194=0,Z194=0),"",IF(AND(X194=0,Z194&gt;0),Liste!$L$16,IF(AND(X194&gt;0,Z194=0),Liste!$L$17,ROUND(2*(SQRT((Z194*1000000000)/(PI()*X194*1000000))),1))))</f>
        <v/>
      </c>
      <c r="AQ194" s="132"/>
      <c r="AR194" s="151" t="str">
        <f t="shared" si="2"/>
        <v/>
      </c>
      <c r="AS194" s="132"/>
    </row>
    <row r="195" spans="2:45" x14ac:dyDescent="0.4">
      <c r="B195" s="140" t="s">
        <v>1916</v>
      </c>
      <c r="C195" s="29"/>
      <c r="D195" s="131"/>
      <c r="E195" s="136"/>
      <c r="F195" s="131"/>
      <c r="G195" s="136"/>
      <c r="H195" s="131"/>
      <c r="I195" s="134"/>
      <c r="J195" s="133"/>
      <c r="K195" s="134"/>
      <c r="L195" s="133"/>
      <c r="M195" s="212"/>
      <c r="N195" s="131"/>
      <c r="O195" s="132"/>
      <c r="P195" s="131"/>
      <c r="Q195" s="132"/>
      <c r="R195" s="142"/>
      <c r="S195" s="132"/>
      <c r="T195" s="133"/>
      <c r="U195" s="132"/>
      <c r="V195" s="143"/>
      <c r="W195" s="132"/>
      <c r="X195" s="143"/>
      <c r="Y195" s="132"/>
      <c r="Z195" s="142"/>
      <c r="AA195" s="132"/>
      <c r="AB195" s="214"/>
      <c r="AC195" s="132"/>
      <c r="AD195" s="131"/>
      <c r="AE195" s="134"/>
      <c r="AF195" s="131"/>
      <c r="AG195" s="132"/>
      <c r="AH195" s="138"/>
      <c r="AI195" s="132"/>
      <c r="AJ195" s="138"/>
      <c r="AK195" s="132"/>
      <c r="AL195" s="138"/>
      <c r="AM195" s="132"/>
      <c r="AN195" s="151" t="str">
        <f>IF(AND(R195&lt;=0.1,R195&gt;0),Liste!$A$7,IF(AND(R195&gt;0.1,R195&lt;=1),Liste!$A$6,IF(AND(R195&gt;1,R195&lt;=5),Liste!$A$5,IF(AND(R195&gt;5,R195&lt;=16),Liste!$A$4,IF(AND(R195&gt;16,R195&lt;=70),Liste!$A$3,IF(R195&gt;70,Liste!$A$2,IF(R195="","","")))))))</f>
        <v/>
      </c>
      <c r="AO195" s="132"/>
      <c r="AP195" s="151" t="str">
        <f>IF(AND(X195=0,Z195=0),"",IF(AND(X195=0,Z195&gt;0),Liste!$L$16,IF(AND(X195&gt;0,Z195=0),Liste!$L$17,ROUND(2*(SQRT((Z195*1000000000)/(PI()*X195*1000000))),1))))</f>
        <v/>
      </c>
      <c r="AQ195" s="132"/>
      <c r="AR195" s="151" t="str">
        <f t="shared" si="2"/>
        <v/>
      </c>
      <c r="AS195" s="132"/>
    </row>
    <row r="196" spans="2:45" x14ac:dyDescent="0.4">
      <c r="B196" s="140" t="s">
        <v>1917</v>
      </c>
      <c r="C196" s="29"/>
      <c r="D196" s="131"/>
      <c r="E196" s="136"/>
      <c r="F196" s="131"/>
      <c r="G196" s="136"/>
      <c r="H196" s="131"/>
      <c r="I196" s="134"/>
      <c r="J196" s="133"/>
      <c r="K196" s="134"/>
      <c r="L196" s="133"/>
      <c r="M196" s="212"/>
      <c r="N196" s="131"/>
      <c r="O196" s="132"/>
      <c r="P196" s="131"/>
      <c r="Q196" s="132"/>
      <c r="R196" s="142"/>
      <c r="S196" s="132"/>
      <c r="T196" s="133"/>
      <c r="U196" s="132"/>
      <c r="V196" s="143"/>
      <c r="W196" s="132"/>
      <c r="X196" s="143"/>
      <c r="Y196" s="132"/>
      <c r="Z196" s="142"/>
      <c r="AA196" s="132"/>
      <c r="AB196" s="214"/>
      <c r="AC196" s="132"/>
      <c r="AD196" s="131"/>
      <c r="AE196" s="134"/>
      <c r="AF196" s="131"/>
      <c r="AG196" s="132"/>
      <c r="AH196" s="138"/>
      <c r="AI196" s="132"/>
      <c r="AJ196" s="138"/>
      <c r="AK196" s="132"/>
      <c r="AL196" s="138"/>
      <c r="AM196" s="132"/>
      <c r="AN196" s="151" t="str">
        <f>IF(AND(R196&lt;=0.1,R196&gt;0),Liste!$A$7,IF(AND(R196&gt;0.1,R196&lt;=1),Liste!$A$6,IF(AND(R196&gt;1,R196&lt;=5),Liste!$A$5,IF(AND(R196&gt;5,R196&lt;=16),Liste!$A$4,IF(AND(R196&gt;16,R196&lt;=70),Liste!$A$3,IF(R196&gt;70,Liste!$A$2,IF(R196="","","")))))))</f>
        <v/>
      </c>
      <c r="AO196" s="132"/>
      <c r="AP196" s="151" t="str">
        <f>IF(AND(X196=0,Z196=0),"",IF(AND(X196=0,Z196&gt;0),Liste!$L$16,IF(AND(X196&gt;0,Z196=0),Liste!$L$17,ROUND(2*(SQRT((Z196*1000000000)/(PI()*X196*1000000))),1))))</f>
        <v/>
      </c>
      <c r="AQ196" s="132"/>
      <c r="AR196" s="151" t="str">
        <f t="shared" si="2"/>
        <v/>
      </c>
      <c r="AS196" s="132"/>
    </row>
    <row r="197" spans="2:45" x14ac:dyDescent="0.4">
      <c r="B197" s="140" t="s">
        <v>1918</v>
      </c>
      <c r="C197" s="29"/>
      <c r="D197" s="131"/>
      <c r="E197" s="136"/>
      <c r="F197" s="131"/>
      <c r="G197" s="136"/>
      <c r="H197" s="131"/>
      <c r="I197" s="134"/>
      <c r="J197" s="133"/>
      <c r="K197" s="134"/>
      <c r="L197" s="133"/>
      <c r="M197" s="212"/>
      <c r="N197" s="131"/>
      <c r="O197" s="132"/>
      <c r="P197" s="131"/>
      <c r="Q197" s="132"/>
      <c r="R197" s="142"/>
      <c r="S197" s="132"/>
      <c r="T197" s="133"/>
      <c r="U197" s="132"/>
      <c r="V197" s="143"/>
      <c r="W197" s="132"/>
      <c r="X197" s="143"/>
      <c r="Y197" s="132"/>
      <c r="Z197" s="142"/>
      <c r="AA197" s="132"/>
      <c r="AB197" s="214"/>
      <c r="AC197" s="132"/>
      <c r="AD197" s="131"/>
      <c r="AE197" s="134"/>
      <c r="AF197" s="131"/>
      <c r="AG197" s="132"/>
      <c r="AH197" s="138"/>
      <c r="AI197" s="132"/>
      <c r="AJ197" s="138"/>
      <c r="AK197" s="132"/>
      <c r="AL197" s="138"/>
      <c r="AM197" s="132"/>
      <c r="AN197" s="151" t="str">
        <f>IF(AND(R197&lt;=0.1,R197&gt;0),Liste!$A$7,IF(AND(R197&gt;0.1,R197&lt;=1),Liste!$A$6,IF(AND(R197&gt;1,R197&lt;=5),Liste!$A$5,IF(AND(R197&gt;5,R197&lt;=16),Liste!$A$4,IF(AND(R197&gt;16,R197&lt;=70),Liste!$A$3,IF(R197&gt;70,Liste!$A$2,IF(R197="","","")))))))</f>
        <v/>
      </c>
      <c r="AO197" s="132"/>
      <c r="AP197" s="151" t="str">
        <f>IF(AND(X197=0,Z197=0),"",IF(AND(X197=0,Z197&gt;0),Liste!$L$16,IF(AND(X197&gt;0,Z197=0),Liste!$L$17,ROUND(2*(SQRT((Z197*1000000000)/(PI()*X197*1000000))),1))))</f>
        <v/>
      </c>
      <c r="AQ197" s="132"/>
      <c r="AR197" s="151" t="str">
        <f t="shared" si="2"/>
        <v/>
      </c>
      <c r="AS197" s="132"/>
    </row>
    <row r="198" spans="2:45" x14ac:dyDescent="0.4">
      <c r="B198" s="140" t="s">
        <v>1919</v>
      </c>
      <c r="C198" s="29"/>
      <c r="D198" s="131"/>
      <c r="E198" s="136"/>
      <c r="F198" s="131"/>
      <c r="G198" s="136"/>
      <c r="H198" s="131"/>
      <c r="I198" s="134"/>
      <c r="J198" s="133"/>
      <c r="K198" s="134"/>
      <c r="L198" s="133"/>
      <c r="M198" s="212"/>
      <c r="N198" s="131"/>
      <c r="O198" s="132"/>
      <c r="P198" s="131"/>
      <c r="Q198" s="132"/>
      <c r="R198" s="142"/>
      <c r="S198" s="132"/>
      <c r="T198" s="133"/>
      <c r="U198" s="132"/>
      <c r="V198" s="143"/>
      <c r="W198" s="132"/>
      <c r="X198" s="143"/>
      <c r="Y198" s="132"/>
      <c r="Z198" s="142"/>
      <c r="AA198" s="132"/>
      <c r="AB198" s="214"/>
      <c r="AC198" s="132"/>
      <c r="AD198" s="131"/>
      <c r="AE198" s="134"/>
      <c r="AF198" s="131"/>
      <c r="AG198" s="132"/>
      <c r="AH198" s="138"/>
      <c r="AI198" s="132"/>
      <c r="AJ198" s="138"/>
      <c r="AK198" s="132"/>
      <c r="AL198" s="138"/>
      <c r="AM198" s="132"/>
      <c r="AN198" s="151" t="str">
        <f>IF(AND(R198&lt;=0.1,R198&gt;0),Liste!$A$7,IF(AND(R198&gt;0.1,R198&lt;=1),Liste!$A$6,IF(AND(R198&gt;1,R198&lt;=5),Liste!$A$5,IF(AND(R198&gt;5,R198&lt;=16),Liste!$A$4,IF(AND(R198&gt;16,R198&lt;=70),Liste!$A$3,IF(R198&gt;70,Liste!$A$2,IF(R198="","","")))))))</f>
        <v/>
      </c>
      <c r="AO198" s="132"/>
      <c r="AP198" s="151" t="str">
        <f>IF(AND(X198=0,Z198=0),"",IF(AND(X198=0,Z198&gt;0),Liste!$L$16,IF(AND(X198&gt;0,Z198=0),Liste!$L$17,ROUND(2*(SQRT((Z198*1000000000)/(PI()*X198*1000000))),1))))</f>
        <v/>
      </c>
      <c r="AQ198" s="132"/>
      <c r="AR198" s="151" t="str">
        <f t="shared" si="2"/>
        <v/>
      </c>
      <c r="AS198" s="132"/>
    </row>
    <row r="199" spans="2:45" x14ac:dyDescent="0.4">
      <c r="B199" s="140" t="s">
        <v>1920</v>
      </c>
      <c r="C199" s="29"/>
      <c r="D199" s="131"/>
      <c r="E199" s="136"/>
      <c r="F199" s="131"/>
      <c r="G199" s="136"/>
      <c r="H199" s="131"/>
      <c r="I199" s="134"/>
      <c r="J199" s="133"/>
      <c r="K199" s="134"/>
      <c r="L199" s="133"/>
      <c r="M199" s="212"/>
      <c r="N199" s="131"/>
      <c r="O199" s="132"/>
      <c r="P199" s="131"/>
      <c r="Q199" s="132"/>
      <c r="R199" s="142"/>
      <c r="S199" s="132"/>
      <c r="T199" s="133"/>
      <c r="U199" s="132"/>
      <c r="V199" s="143"/>
      <c r="W199" s="132"/>
      <c r="X199" s="143"/>
      <c r="Y199" s="132"/>
      <c r="Z199" s="142"/>
      <c r="AA199" s="132"/>
      <c r="AB199" s="214"/>
      <c r="AC199" s="132"/>
      <c r="AD199" s="131"/>
      <c r="AE199" s="134"/>
      <c r="AF199" s="131"/>
      <c r="AG199" s="132"/>
      <c r="AH199" s="138"/>
      <c r="AI199" s="132"/>
      <c r="AJ199" s="138"/>
      <c r="AK199" s="132"/>
      <c r="AL199" s="138"/>
      <c r="AM199" s="132"/>
      <c r="AN199" s="151" t="str">
        <f>IF(AND(R199&lt;=0.1,R199&gt;0),Liste!$A$7,IF(AND(R199&gt;0.1,R199&lt;=1),Liste!$A$6,IF(AND(R199&gt;1,R199&lt;=5),Liste!$A$5,IF(AND(R199&gt;5,R199&lt;=16),Liste!$A$4,IF(AND(R199&gt;16,R199&lt;=70),Liste!$A$3,IF(R199&gt;70,Liste!$A$2,IF(R199="","","")))))))</f>
        <v/>
      </c>
      <c r="AO199" s="132"/>
      <c r="AP199" s="151" t="str">
        <f>IF(AND(X199=0,Z199=0),"",IF(AND(X199=0,Z199&gt;0),Liste!$L$16,IF(AND(X199&gt;0,Z199=0),Liste!$L$17,ROUND(2*(SQRT((Z199*1000000000)/(PI()*X199*1000000))),1))))</f>
        <v/>
      </c>
      <c r="AQ199" s="132"/>
      <c r="AR199" s="151" t="str">
        <f t="shared" si="2"/>
        <v/>
      </c>
      <c r="AS199" s="132"/>
    </row>
    <row r="200" spans="2:45" x14ac:dyDescent="0.4">
      <c r="B200" s="140" t="s">
        <v>1921</v>
      </c>
      <c r="C200" s="29"/>
      <c r="D200" s="131"/>
      <c r="E200" s="136"/>
      <c r="F200" s="131"/>
      <c r="G200" s="136"/>
      <c r="H200" s="131"/>
      <c r="I200" s="134"/>
      <c r="J200" s="133"/>
      <c r="K200" s="134"/>
      <c r="L200" s="133"/>
      <c r="M200" s="212"/>
      <c r="N200" s="131"/>
      <c r="O200" s="132"/>
      <c r="P200" s="131"/>
      <c r="Q200" s="132"/>
      <c r="R200" s="142"/>
      <c r="S200" s="132"/>
      <c r="T200" s="133"/>
      <c r="U200" s="132"/>
      <c r="V200" s="143"/>
      <c r="W200" s="132"/>
      <c r="X200" s="143"/>
      <c r="Y200" s="132"/>
      <c r="Z200" s="142"/>
      <c r="AA200" s="132"/>
      <c r="AB200" s="214"/>
      <c r="AC200" s="132"/>
      <c r="AD200" s="131"/>
      <c r="AE200" s="134"/>
      <c r="AF200" s="131"/>
      <c r="AG200" s="132"/>
      <c r="AH200" s="138"/>
      <c r="AI200" s="132"/>
      <c r="AJ200" s="138"/>
      <c r="AK200" s="132"/>
      <c r="AL200" s="138"/>
      <c r="AM200" s="132"/>
      <c r="AN200" s="151" t="str">
        <f>IF(AND(R200&lt;=0.1,R200&gt;0),Liste!$A$7,IF(AND(R200&gt;0.1,R200&lt;=1),Liste!$A$6,IF(AND(R200&gt;1,R200&lt;=5),Liste!$A$5,IF(AND(R200&gt;5,R200&lt;=16),Liste!$A$4,IF(AND(R200&gt;16,R200&lt;=70),Liste!$A$3,IF(R200&gt;70,Liste!$A$2,IF(R200="","","")))))))</f>
        <v/>
      </c>
      <c r="AO200" s="132"/>
      <c r="AP200" s="151" t="str">
        <f>IF(AND(X200=0,Z200=0),"",IF(AND(X200=0,Z200&gt;0),Liste!$L$16,IF(AND(X200&gt;0,Z200=0),Liste!$L$17,ROUND(2*(SQRT((Z200*1000000000)/(PI()*X200*1000000))),1))))</f>
        <v/>
      </c>
      <c r="AQ200" s="132"/>
      <c r="AR200" s="151" t="str">
        <f t="shared" ref="AR200:AR263" si="3">IF(Z200*$AB200=0,"",Z200*$AB200)</f>
        <v/>
      </c>
      <c r="AS200" s="132"/>
    </row>
    <row r="201" spans="2:45" x14ac:dyDescent="0.4">
      <c r="B201" s="140" t="s">
        <v>1922</v>
      </c>
      <c r="C201" s="29"/>
      <c r="D201" s="131"/>
      <c r="E201" s="136"/>
      <c r="F201" s="131"/>
      <c r="G201" s="136"/>
      <c r="H201" s="131"/>
      <c r="I201" s="134"/>
      <c r="J201" s="133"/>
      <c r="K201" s="134"/>
      <c r="L201" s="133"/>
      <c r="M201" s="212"/>
      <c r="N201" s="131"/>
      <c r="O201" s="132"/>
      <c r="P201" s="131"/>
      <c r="Q201" s="132"/>
      <c r="R201" s="142"/>
      <c r="S201" s="132"/>
      <c r="T201" s="133"/>
      <c r="U201" s="132"/>
      <c r="V201" s="143"/>
      <c r="W201" s="132"/>
      <c r="X201" s="143"/>
      <c r="Y201" s="132"/>
      <c r="Z201" s="142"/>
      <c r="AA201" s="132"/>
      <c r="AB201" s="214"/>
      <c r="AC201" s="132"/>
      <c r="AD201" s="131"/>
      <c r="AE201" s="134"/>
      <c r="AF201" s="131"/>
      <c r="AG201" s="132"/>
      <c r="AH201" s="138"/>
      <c r="AI201" s="132"/>
      <c r="AJ201" s="138"/>
      <c r="AK201" s="132"/>
      <c r="AL201" s="138"/>
      <c r="AM201" s="132"/>
      <c r="AN201" s="151" t="str">
        <f>IF(AND(R201&lt;=0.1,R201&gt;0),Liste!$A$7,IF(AND(R201&gt;0.1,R201&lt;=1),Liste!$A$6,IF(AND(R201&gt;1,R201&lt;=5),Liste!$A$5,IF(AND(R201&gt;5,R201&lt;=16),Liste!$A$4,IF(AND(R201&gt;16,R201&lt;=70),Liste!$A$3,IF(R201&gt;70,Liste!$A$2,IF(R201="","","")))))))</f>
        <v/>
      </c>
      <c r="AO201" s="132"/>
      <c r="AP201" s="151" t="str">
        <f>IF(AND(X201=0,Z201=0),"",IF(AND(X201=0,Z201&gt;0),Liste!$L$16,IF(AND(X201&gt;0,Z201=0),Liste!$L$17,ROUND(2*(SQRT((Z201*1000000000)/(PI()*X201*1000000))),1))))</f>
        <v/>
      </c>
      <c r="AQ201" s="132"/>
      <c r="AR201" s="151" t="str">
        <f t="shared" si="3"/>
        <v/>
      </c>
      <c r="AS201" s="132"/>
    </row>
    <row r="202" spans="2:45" x14ac:dyDescent="0.4">
      <c r="B202" s="140" t="s">
        <v>1923</v>
      </c>
      <c r="C202" s="29"/>
      <c r="D202" s="131"/>
      <c r="E202" s="136"/>
      <c r="F202" s="131"/>
      <c r="G202" s="136"/>
      <c r="H202" s="131"/>
      <c r="I202" s="134"/>
      <c r="J202" s="133"/>
      <c r="K202" s="134"/>
      <c r="L202" s="133"/>
      <c r="M202" s="212"/>
      <c r="N202" s="131"/>
      <c r="O202" s="132"/>
      <c r="P202" s="131"/>
      <c r="Q202" s="132"/>
      <c r="R202" s="142"/>
      <c r="S202" s="132"/>
      <c r="T202" s="133"/>
      <c r="U202" s="132"/>
      <c r="V202" s="143"/>
      <c r="W202" s="132"/>
      <c r="X202" s="143"/>
      <c r="Y202" s="132"/>
      <c r="Z202" s="142"/>
      <c r="AA202" s="132"/>
      <c r="AB202" s="214"/>
      <c r="AC202" s="132"/>
      <c r="AD202" s="131"/>
      <c r="AE202" s="134"/>
      <c r="AF202" s="131"/>
      <c r="AG202" s="132"/>
      <c r="AH202" s="138"/>
      <c r="AI202" s="132"/>
      <c r="AJ202" s="138"/>
      <c r="AK202" s="132"/>
      <c r="AL202" s="138"/>
      <c r="AM202" s="132"/>
      <c r="AN202" s="151" t="str">
        <f>IF(AND(R202&lt;=0.1,R202&gt;0),Liste!$A$7,IF(AND(R202&gt;0.1,R202&lt;=1),Liste!$A$6,IF(AND(R202&gt;1,R202&lt;=5),Liste!$A$5,IF(AND(R202&gt;5,R202&lt;=16),Liste!$A$4,IF(AND(R202&gt;16,R202&lt;=70),Liste!$A$3,IF(R202&gt;70,Liste!$A$2,IF(R202="","","")))))))</f>
        <v/>
      </c>
      <c r="AO202" s="132"/>
      <c r="AP202" s="151" t="str">
        <f>IF(AND(X202=0,Z202=0),"",IF(AND(X202=0,Z202&gt;0),Liste!$L$16,IF(AND(X202&gt;0,Z202=0),Liste!$L$17,ROUND(2*(SQRT((Z202*1000000000)/(PI()*X202*1000000))),1))))</f>
        <v/>
      </c>
      <c r="AQ202" s="132"/>
      <c r="AR202" s="151" t="str">
        <f t="shared" si="3"/>
        <v/>
      </c>
      <c r="AS202" s="132"/>
    </row>
    <row r="203" spans="2:45" x14ac:dyDescent="0.4">
      <c r="B203" s="140" t="s">
        <v>1924</v>
      </c>
      <c r="C203" s="29"/>
      <c r="D203" s="131"/>
      <c r="E203" s="136"/>
      <c r="F203" s="131"/>
      <c r="G203" s="136"/>
      <c r="H203" s="131"/>
      <c r="I203" s="134"/>
      <c r="J203" s="133"/>
      <c r="K203" s="134"/>
      <c r="L203" s="133"/>
      <c r="M203" s="212"/>
      <c r="N203" s="131"/>
      <c r="O203" s="132"/>
      <c r="P203" s="131"/>
      <c r="Q203" s="132"/>
      <c r="R203" s="142"/>
      <c r="S203" s="132"/>
      <c r="T203" s="133"/>
      <c r="U203" s="132"/>
      <c r="V203" s="143"/>
      <c r="W203" s="132"/>
      <c r="X203" s="143"/>
      <c r="Y203" s="132"/>
      <c r="Z203" s="142"/>
      <c r="AA203" s="132"/>
      <c r="AB203" s="214"/>
      <c r="AC203" s="132"/>
      <c r="AD203" s="131"/>
      <c r="AE203" s="134"/>
      <c r="AF203" s="131"/>
      <c r="AG203" s="132"/>
      <c r="AH203" s="138"/>
      <c r="AI203" s="132"/>
      <c r="AJ203" s="138"/>
      <c r="AK203" s="132"/>
      <c r="AL203" s="138"/>
      <c r="AM203" s="132"/>
      <c r="AN203" s="151" t="str">
        <f>IF(AND(R203&lt;=0.1,R203&gt;0),Liste!$A$7,IF(AND(R203&gt;0.1,R203&lt;=1),Liste!$A$6,IF(AND(R203&gt;1,R203&lt;=5),Liste!$A$5,IF(AND(R203&gt;5,R203&lt;=16),Liste!$A$4,IF(AND(R203&gt;16,R203&lt;=70),Liste!$A$3,IF(R203&gt;70,Liste!$A$2,IF(R203="","","")))))))</f>
        <v/>
      </c>
      <c r="AO203" s="132"/>
      <c r="AP203" s="151" t="str">
        <f>IF(AND(X203=0,Z203=0),"",IF(AND(X203=0,Z203&gt;0),Liste!$L$16,IF(AND(X203&gt;0,Z203=0),Liste!$L$17,ROUND(2*(SQRT((Z203*1000000000)/(PI()*X203*1000000))),1))))</f>
        <v/>
      </c>
      <c r="AQ203" s="132"/>
      <c r="AR203" s="151" t="str">
        <f t="shared" si="3"/>
        <v/>
      </c>
      <c r="AS203" s="132"/>
    </row>
    <row r="204" spans="2:45" x14ac:dyDescent="0.4">
      <c r="B204" s="140" t="s">
        <v>1925</v>
      </c>
      <c r="C204" s="29"/>
      <c r="D204" s="131"/>
      <c r="E204" s="136"/>
      <c r="F204" s="131"/>
      <c r="G204" s="136"/>
      <c r="H204" s="131"/>
      <c r="I204" s="134"/>
      <c r="J204" s="133"/>
      <c r="K204" s="134"/>
      <c r="L204" s="133"/>
      <c r="M204" s="212"/>
      <c r="N204" s="131"/>
      <c r="O204" s="132"/>
      <c r="P204" s="131"/>
      <c r="Q204" s="132"/>
      <c r="R204" s="142"/>
      <c r="S204" s="132"/>
      <c r="T204" s="133"/>
      <c r="U204" s="132"/>
      <c r="V204" s="143"/>
      <c r="W204" s="132"/>
      <c r="X204" s="143"/>
      <c r="Y204" s="132"/>
      <c r="Z204" s="142"/>
      <c r="AA204" s="132"/>
      <c r="AB204" s="214"/>
      <c r="AC204" s="132"/>
      <c r="AD204" s="131"/>
      <c r="AE204" s="134"/>
      <c r="AF204" s="131"/>
      <c r="AG204" s="132"/>
      <c r="AH204" s="138"/>
      <c r="AI204" s="132"/>
      <c r="AJ204" s="138"/>
      <c r="AK204" s="132"/>
      <c r="AL204" s="138"/>
      <c r="AM204" s="132"/>
      <c r="AN204" s="151" t="str">
        <f>IF(AND(R204&lt;=0.1,R204&gt;0),Liste!$A$7,IF(AND(R204&gt;0.1,R204&lt;=1),Liste!$A$6,IF(AND(R204&gt;1,R204&lt;=5),Liste!$A$5,IF(AND(R204&gt;5,R204&lt;=16),Liste!$A$4,IF(AND(R204&gt;16,R204&lt;=70),Liste!$A$3,IF(R204&gt;70,Liste!$A$2,IF(R204="","","")))))))</f>
        <v/>
      </c>
      <c r="AO204" s="132"/>
      <c r="AP204" s="151" t="str">
        <f>IF(AND(X204=0,Z204=0),"",IF(AND(X204=0,Z204&gt;0),Liste!$L$16,IF(AND(X204&gt;0,Z204=0),Liste!$L$17,ROUND(2*(SQRT((Z204*1000000000)/(PI()*X204*1000000))),1))))</f>
        <v/>
      </c>
      <c r="AQ204" s="132"/>
      <c r="AR204" s="151" t="str">
        <f t="shared" si="3"/>
        <v/>
      </c>
      <c r="AS204" s="132"/>
    </row>
    <row r="205" spans="2:45" x14ac:dyDescent="0.4">
      <c r="B205" s="140" t="s">
        <v>1926</v>
      </c>
      <c r="C205" s="29"/>
      <c r="D205" s="131"/>
      <c r="E205" s="136"/>
      <c r="F205" s="131"/>
      <c r="G205" s="136"/>
      <c r="H205" s="131"/>
      <c r="I205" s="134"/>
      <c r="J205" s="133"/>
      <c r="K205" s="134"/>
      <c r="L205" s="133"/>
      <c r="M205" s="212"/>
      <c r="N205" s="131"/>
      <c r="O205" s="132"/>
      <c r="P205" s="131"/>
      <c r="Q205" s="132"/>
      <c r="R205" s="142"/>
      <c r="S205" s="132"/>
      <c r="T205" s="133"/>
      <c r="U205" s="132"/>
      <c r="V205" s="143"/>
      <c r="W205" s="132"/>
      <c r="X205" s="143"/>
      <c r="Y205" s="132"/>
      <c r="Z205" s="142"/>
      <c r="AA205" s="132"/>
      <c r="AB205" s="214"/>
      <c r="AC205" s="132"/>
      <c r="AD205" s="131"/>
      <c r="AE205" s="134"/>
      <c r="AF205" s="131"/>
      <c r="AG205" s="132"/>
      <c r="AH205" s="138"/>
      <c r="AI205" s="132"/>
      <c r="AJ205" s="138"/>
      <c r="AK205" s="132"/>
      <c r="AL205" s="138"/>
      <c r="AM205" s="132"/>
      <c r="AN205" s="151" t="str">
        <f>IF(AND(R205&lt;=0.1,R205&gt;0),Liste!$A$7,IF(AND(R205&gt;0.1,R205&lt;=1),Liste!$A$6,IF(AND(R205&gt;1,R205&lt;=5),Liste!$A$5,IF(AND(R205&gt;5,R205&lt;=16),Liste!$A$4,IF(AND(R205&gt;16,R205&lt;=70),Liste!$A$3,IF(R205&gt;70,Liste!$A$2,IF(R205="","","")))))))</f>
        <v/>
      </c>
      <c r="AO205" s="132"/>
      <c r="AP205" s="151" t="str">
        <f>IF(AND(X205=0,Z205=0),"",IF(AND(X205=0,Z205&gt;0),Liste!$L$16,IF(AND(X205&gt;0,Z205=0),Liste!$L$17,ROUND(2*(SQRT((Z205*1000000000)/(PI()*X205*1000000))),1))))</f>
        <v/>
      </c>
      <c r="AQ205" s="132"/>
      <c r="AR205" s="151" t="str">
        <f t="shared" si="3"/>
        <v/>
      </c>
      <c r="AS205" s="132"/>
    </row>
    <row r="206" spans="2:45" x14ac:dyDescent="0.4">
      <c r="B206" s="140" t="s">
        <v>1927</v>
      </c>
      <c r="C206" s="29"/>
      <c r="D206" s="131"/>
      <c r="E206" s="136"/>
      <c r="F206" s="131"/>
      <c r="G206" s="136"/>
      <c r="H206" s="131"/>
      <c r="I206" s="134"/>
      <c r="J206" s="133"/>
      <c r="K206" s="134"/>
      <c r="L206" s="133"/>
      <c r="M206" s="212"/>
      <c r="N206" s="131"/>
      <c r="O206" s="132"/>
      <c r="P206" s="131"/>
      <c r="Q206" s="132"/>
      <c r="R206" s="142"/>
      <c r="S206" s="132"/>
      <c r="T206" s="133"/>
      <c r="U206" s="132"/>
      <c r="V206" s="143"/>
      <c r="W206" s="132"/>
      <c r="X206" s="143"/>
      <c r="Y206" s="132"/>
      <c r="Z206" s="142"/>
      <c r="AA206" s="132"/>
      <c r="AB206" s="214"/>
      <c r="AC206" s="132"/>
      <c r="AD206" s="131"/>
      <c r="AE206" s="134"/>
      <c r="AF206" s="131"/>
      <c r="AG206" s="132"/>
      <c r="AH206" s="138"/>
      <c r="AI206" s="132"/>
      <c r="AJ206" s="138"/>
      <c r="AK206" s="132"/>
      <c r="AL206" s="138"/>
      <c r="AM206" s="132"/>
      <c r="AN206" s="151" t="str">
        <f>IF(AND(R206&lt;=0.1,R206&gt;0),Liste!$A$7,IF(AND(R206&gt;0.1,R206&lt;=1),Liste!$A$6,IF(AND(R206&gt;1,R206&lt;=5),Liste!$A$5,IF(AND(R206&gt;5,R206&lt;=16),Liste!$A$4,IF(AND(R206&gt;16,R206&lt;=70),Liste!$A$3,IF(R206&gt;70,Liste!$A$2,IF(R206="","","")))))))</f>
        <v/>
      </c>
      <c r="AO206" s="132"/>
      <c r="AP206" s="151" t="str">
        <f>IF(AND(X206=0,Z206=0),"",IF(AND(X206=0,Z206&gt;0),Liste!$L$16,IF(AND(X206&gt;0,Z206=0),Liste!$L$17,ROUND(2*(SQRT((Z206*1000000000)/(PI()*X206*1000000))),1))))</f>
        <v/>
      </c>
      <c r="AQ206" s="132"/>
      <c r="AR206" s="151" t="str">
        <f t="shared" si="3"/>
        <v/>
      </c>
      <c r="AS206" s="132"/>
    </row>
    <row r="207" spans="2:45" x14ac:dyDescent="0.4">
      <c r="B207" s="140" t="s">
        <v>1928</v>
      </c>
      <c r="C207" s="29"/>
      <c r="D207" s="131"/>
      <c r="E207" s="136"/>
      <c r="F207" s="131"/>
      <c r="G207" s="136"/>
      <c r="H207" s="131"/>
      <c r="I207" s="134"/>
      <c r="J207" s="133"/>
      <c r="K207" s="134"/>
      <c r="L207" s="133"/>
      <c r="M207" s="212"/>
      <c r="N207" s="131"/>
      <c r="O207" s="132"/>
      <c r="P207" s="131"/>
      <c r="Q207" s="132"/>
      <c r="R207" s="142"/>
      <c r="S207" s="132"/>
      <c r="T207" s="133"/>
      <c r="U207" s="132"/>
      <c r="V207" s="143"/>
      <c r="W207" s="132"/>
      <c r="X207" s="143"/>
      <c r="Y207" s="132"/>
      <c r="Z207" s="142"/>
      <c r="AA207" s="132"/>
      <c r="AB207" s="214"/>
      <c r="AC207" s="132"/>
      <c r="AD207" s="131"/>
      <c r="AE207" s="134"/>
      <c r="AF207" s="131"/>
      <c r="AG207" s="132"/>
      <c r="AH207" s="138"/>
      <c r="AI207" s="132"/>
      <c r="AJ207" s="138"/>
      <c r="AK207" s="132"/>
      <c r="AL207" s="138"/>
      <c r="AM207" s="132"/>
      <c r="AN207" s="151" t="str">
        <f>IF(AND(R207&lt;=0.1,R207&gt;0),Liste!$A$7,IF(AND(R207&gt;0.1,R207&lt;=1),Liste!$A$6,IF(AND(R207&gt;1,R207&lt;=5),Liste!$A$5,IF(AND(R207&gt;5,R207&lt;=16),Liste!$A$4,IF(AND(R207&gt;16,R207&lt;=70),Liste!$A$3,IF(R207&gt;70,Liste!$A$2,IF(R207="","","")))))))</f>
        <v/>
      </c>
      <c r="AO207" s="132"/>
      <c r="AP207" s="151" t="str">
        <f>IF(AND(X207=0,Z207=0),"",IF(AND(X207=0,Z207&gt;0),Liste!$L$16,IF(AND(X207&gt;0,Z207=0),Liste!$L$17,ROUND(2*(SQRT((Z207*1000000000)/(PI()*X207*1000000))),1))))</f>
        <v/>
      </c>
      <c r="AQ207" s="132"/>
      <c r="AR207" s="151" t="str">
        <f t="shared" si="3"/>
        <v/>
      </c>
      <c r="AS207" s="132"/>
    </row>
    <row r="208" spans="2:45" x14ac:dyDescent="0.4">
      <c r="B208" s="140" t="s">
        <v>1929</v>
      </c>
      <c r="C208" s="29"/>
      <c r="D208" s="131"/>
      <c r="E208" s="136"/>
      <c r="F208" s="131"/>
      <c r="G208" s="136"/>
      <c r="H208" s="131"/>
      <c r="I208" s="134"/>
      <c r="J208" s="133"/>
      <c r="K208" s="134"/>
      <c r="L208" s="133"/>
      <c r="M208" s="212"/>
      <c r="N208" s="131"/>
      <c r="O208" s="132"/>
      <c r="P208" s="131"/>
      <c r="Q208" s="132"/>
      <c r="R208" s="142"/>
      <c r="S208" s="132"/>
      <c r="T208" s="133"/>
      <c r="U208" s="132"/>
      <c r="V208" s="143"/>
      <c r="W208" s="132"/>
      <c r="X208" s="143"/>
      <c r="Y208" s="132"/>
      <c r="Z208" s="142"/>
      <c r="AA208" s="132"/>
      <c r="AB208" s="214"/>
      <c r="AC208" s="132"/>
      <c r="AD208" s="131"/>
      <c r="AE208" s="134"/>
      <c r="AF208" s="131"/>
      <c r="AG208" s="132"/>
      <c r="AH208" s="138"/>
      <c r="AI208" s="132"/>
      <c r="AJ208" s="138"/>
      <c r="AK208" s="132"/>
      <c r="AL208" s="138"/>
      <c r="AM208" s="132"/>
      <c r="AN208" s="151" t="str">
        <f>IF(AND(R208&lt;=0.1,R208&gt;0),Liste!$A$7,IF(AND(R208&gt;0.1,R208&lt;=1),Liste!$A$6,IF(AND(R208&gt;1,R208&lt;=5),Liste!$A$5,IF(AND(R208&gt;5,R208&lt;=16),Liste!$A$4,IF(AND(R208&gt;16,R208&lt;=70),Liste!$A$3,IF(R208&gt;70,Liste!$A$2,IF(R208="","","")))))))</f>
        <v/>
      </c>
      <c r="AO208" s="132"/>
      <c r="AP208" s="151" t="str">
        <f>IF(AND(X208=0,Z208=0),"",IF(AND(X208=0,Z208&gt;0),Liste!$L$16,IF(AND(X208&gt;0,Z208=0),Liste!$L$17,ROUND(2*(SQRT((Z208*1000000000)/(PI()*X208*1000000))),1))))</f>
        <v/>
      </c>
      <c r="AQ208" s="132"/>
      <c r="AR208" s="151" t="str">
        <f t="shared" si="3"/>
        <v/>
      </c>
      <c r="AS208" s="132"/>
    </row>
    <row r="209" spans="2:45" x14ac:dyDescent="0.4">
      <c r="B209" s="140" t="s">
        <v>1930</v>
      </c>
      <c r="C209" s="29"/>
      <c r="D209" s="131"/>
      <c r="E209" s="136"/>
      <c r="F209" s="131"/>
      <c r="G209" s="136"/>
      <c r="H209" s="131"/>
      <c r="I209" s="134"/>
      <c r="J209" s="133"/>
      <c r="K209" s="134"/>
      <c r="L209" s="133"/>
      <c r="M209" s="212"/>
      <c r="N209" s="131"/>
      <c r="O209" s="132"/>
      <c r="P209" s="131"/>
      <c r="Q209" s="132"/>
      <c r="R209" s="142"/>
      <c r="S209" s="132"/>
      <c r="T209" s="133"/>
      <c r="U209" s="132"/>
      <c r="V209" s="143"/>
      <c r="W209" s="132"/>
      <c r="X209" s="143"/>
      <c r="Y209" s="132"/>
      <c r="Z209" s="142"/>
      <c r="AA209" s="132"/>
      <c r="AB209" s="214"/>
      <c r="AC209" s="132"/>
      <c r="AD209" s="131"/>
      <c r="AE209" s="134"/>
      <c r="AF209" s="131"/>
      <c r="AG209" s="132"/>
      <c r="AH209" s="138"/>
      <c r="AI209" s="132"/>
      <c r="AJ209" s="138"/>
      <c r="AK209" s="132"/>
      <c r="AL209" s="138"/>
      <c r="AM209" s="132"/>
      <c r="AN209" s="151" t="str">
        <f>IF(AND(R209&lt;=0.1,R209&gt;0),Liste!$A$7,IF(AND(R209&gt;0.1,R209&lt;=1),Liste!$A$6,IF(AND(R209&gt;1,R209&lt;=5),Liste!$A$5,IF(AND(R209&gt;5,R209&lt;=16),Liste!$A$4,IF(AND(R209&gt;16,R209&lt;=70),Liste!$A$3,IF(R209&gt;70,Liste!$A$2,IF(R209="","","")))))))</f>
        <v/>
      </c>
      <c r="AO209" s="132"/>
      <c r="AP209" s="151" t="str">
        <f>IF(AND(X209=0,Z209=0),"",IF(AND(X209=0,Z209&gt;0),Liste!$L$16,IF(AND(X209&gt;0,Z209=0),Liste!$L$17,ROUND(2*(SQRT((Z209*1000000000)/(PI()*X209*1000000))),1))))</f>
        <v/>
      </c>
      <c r="AQ209" s="132"/>
      <c r="AR209" s="151" t="str">
        <f t="shared" si="3"/>
        <v/>
      </c>
      <c r="AS209" s="132"/>
    </row>
    <row r="210" spans="2:45" x14ac:dyDescent="0.4">
      <c r="B210" s="140" t="s">
        <v>1931</v>
      </c>
      <c r="C210" s="29"/>
      <c r="D210" s="131"/>
      <c r="E210" s="136"/>
      <c r="F210" s="131"/>
      <c r="G210" s="136"/>
      <c r="H210" s="131"/>
      <c r="I210" s="134"/>
      <c r="J210" s="133"/>
      <c r="K210" s="134"/>
      <c r="L210" s="133"/>
      <c r="M210" s="212"/>
      <c r="N210" s="131"/>
      <c r="O210" s="132"/>
      <c r="P210" s="131"/>
      <c r="Q210" s="132"/>
      <c r="R210" s="142"/>
      <c r="S210" s="132"/>
      <c r="T210" s="133"/>
      <c r="U210" s="132"/>
      <c r="V210" s="143"/>
      <c r="W210" s="132"/>
      <c r="X210" s="143"/>
      <c r="Y210" s="132"/>
      <c r="Z210" s="142"/>
      <c r="AA210" s="132"/>
      <c r="AB210" s="214"/>
      <c r="AC210" s="132"/>
      <c r="AD210" s="131"/>
      <c r="AE210" s="134"/>
      <c r="AF210" s="131"/>
      <c r="AG210" s="132"/>
      <c r="AH210" s="138"/>
      <c r="AI210" s="132"/>
      <c r="AJ210" s="138"/>
      <c r="AK210" s="132"/>
      <c r="AL210" s="138"/>
      <c r="AM210" s="132"/>
      <c r="AN210" s="151" t="str">
        <f>IF(AND(R210&lt;=0.1,R210&gt;0),Liste!$A$7,IF(AND(R210&gt;0.1,R210&lt;=1),Liste!$A$6,IF(AND(R210&gt;1,R210&lt;=5),Liste!$A$5,IF(AND(R210&gt;5,R210&lt;=16),Liste!$A$4,IF(AND(R210&gt;16,R210&lt;=70),Liste!$A$3,IF(R210&gt;70,Liste!$A$2,IF(R210="","","")))))))</f>
        <v/>
      </c>
      <c r="AO210" s="132"/>
      <c r="AP210" s="151" t="str">
        <f>IF(AND(X210=0,Z210=0),"",IF(AND(X210=0,Z210&gt;0),Liste!$L$16,IF(AND(X210&gt;0,Z210=0),Liste!$L$17,ROUND(2*(SQRT((Z210*1000000000)/(PI()*X210*1000000))),1))))</f>
        <v/>
      </c>
      <c r="AQ210" s="132"/>
      <c r="AR210" s="151" t="str">
        <f t="shared" si="3"/>
        <v/>
      </c>
      <c r="AS210" s="132"/>
    </row>
    <row r="211" spans="2:45" x14ac:dyDescent="0.4">
      <c r="B211" s="140" t="s">
        <v>1932</v>
      </c>
      <c r="C211" s="29"/>
      <c r="D211" s="131"/>
      <c r="E211" s="136"/>
      <c r="F211" s="131"/>
      <c r="G211" s="136"/>
      <c r="H211" s="131"/>
      <c r="I211" s="134"/>
      <c r="J211" s="133"/>
      <c r="K211" s="134"/>
      <c r="L211" s="133"/>
      <c r="M211" s="212"/>
      <c r="N211" s="131"/>
      <c r="O211" s="132"/>
      <c r="P211" s="131"/>
      <c r="Q211" s="132"/>
      <c r="R211" s="142"/>
      <c r="S211" s="132"/>
      <c r="T211" s="133"/>
      <c r="U211" s="132"/>
      <c r="V211" s="143"/>
      <c r="W211" s="132"/>
      <c r="X211" s="143"/>
      <c r="Y211" s="132"/>
      <c r="Z211" s="142"/>
      <c r="AA211" s="132"/>
      <c r="AB211" s="214"/>
      <c r="AC211" s="132"/>
      <c r="AD211" s="131"/>
      <c r="AE211" s="134"/>
      <c r="AF211" s="131"/>
      <c r="AG211" s="132"/>
      <c r="AH211" s="138"/>
      <c r="AI211" s="132"/>
      <c r="AJ211" s="138"/>
      <c r="AK211" s="132"/>
      <c r="AL211" s="138"/>
      <c r="AM211" s="132"/>
      <c r="AN211" s="151" t="str">
        <f>IF(AND(R211&lt;=0.1,R211&gt;0),Liste!$A$7,IF(AND(R211&gt;0.1,R211&lt;=1),Liste!$A$6,IF(AND(R211&gt;1,R211&lt;=5),Liste!$A$5,IF(AND(R211&gt;5,R211&lt;=16),Liste!$A$4,IF(AND(R211&gt;16,R211&lt;=70),Liste!$A$3,IF(R211&gt;70,Liste!$A$2,IF(R211="","","")))))))</f>
        <v/>
      </c>
      <c r="AO211" s="132"/>
      <c r="AP211" s="151" t="str">
        <f>IF(AND(X211=0,Z211=0),"",IF(AND(X211=0,Z211&gt;0),Liste!$L$16,IF(AND(X211&gt;0,Z211=0),Liste!$L$17,ROUND(2*(SQRT((Z211*1000000000)/(PI()*X211*1000000))),1))))</f>
        <v/>
      </c>
      <c r="AQ211" s="132"/>
      <c r="AR211" s="151" t="str">
        <f t="shared" si="3"/>
        <v/>
      </c>
      <c r="AS211" s="132"/>
    </row>
    <row r="212" spans="2:45" x14ac:dyDescent="0.4">
      <c r="B212" s="140" t="s">
        <v>1933</v>
      </c>
      <c r="C212" s="29"/>
      <c r="D212" s="131"/>
      <c r="E212" s="136"/>
      <c r="F212" s="131"/>
      <c r="G212" s="136"/>
      <c r="H212" s="131"/>
      <c r="I212" s="134"/>
      <c r="J212" s="133"/>
      <c r="K212" s="134"/>
      <c r="L212" s="133"/>
      <c r="M212" s="212"/>
      <c r="N212" s="131"/>
      <c r="O212" s="132"/>
      <c r="P212" s="131"/>
      <c r="Q212" s="132"/>
      <c r="R212" s="142"/>
      <c r="S212" s="132"/>
      <c r="T212" s="133"/>
      <c r="U212" s="132"/>
      <c r="V212" s="143"/>
      <c r="W212" s="132"/>
      <c r="X212" s="143"/>
      <c r="Y212" s="132"/>
      <c r="Z212" s="142"/>
      <c r="AA212" s="132"/>
      <c r="AB212" s="214"/>
      <c r="AC212" s="132"/>
      <c r="AD212" s="131"/>
      <c r="AE212" s="134"/>
      <c r="AF212" s="131"/>
      <c r="AG212" s="132"/>
      <c r="AH212" s="138"/>
      <c r="AI212" s="132"/>
      <c r="AJ212" s="138"/>
      <c r="AK212" s="132"/>
      <c r="AL212" s="138"/>
      <c r="AM212" s="132"/>
      <c r="AN212" s="151" t="str">
        <f>IF(AND(R212&lt;=0.1,R212&gt;0),Liste!$A$7,IF(AND(R212&gt;0.1,R212&lt;=1),Liste!$A$6,IF(AND(R212&gt;1,R212&lt;=5),Liste!$A$5,IF(AND(R212&gt;5,R212&lt;=16),Liste!$A$4,IF(AND(R212&gt;16,R212&lt;=70),Liste!$A$3,IF(R212&gt;70,Liste!$A$2,IF(R212="","","")))))))</f>
        <v/>
      </c>
      <c r="AO212" s="132"/>
      <c r="AP212" s="151" t="str">
        <f>IF(AND(X212=0,Z212=0),"",IF(AND(X212=0,Z212&gt;0),Liste!$L$16,IF(AND(X212&gt;0,Z212=0),Liste!$L$17,ROUND(2*(SQRT((Z212*1000000000)/(PI()*X212*1000000))),1))))</f>
        <v/>
      </c>
      <c r="AQ212" s="132"/>
      <c r="AR212" s="151" t="str">
        <f t="shared" si="3"/>
        <v/>
      </c>
      <c r="AS212" s="132"/>
    </row>
    <row r="213" spans="2:45" x14ac:dyDescent="0.4">
      <c r="B213" s="140" t="s">
        <v>1934</v>
      </c>
      <c r="C213" s="29"/>
      <c r="D213" s="131"/>
      <c r="E213" s="136"/>
      <c r="F213" s="131"/>
      <c r="G213" s="136"/>
      <c r="H213" s="131"/>
      <c r="I213" s="134"/>
      <c r="J213" s="133"/>
      <c r="K213" s="134"/>
      <c r="L213" s="133"/>
      <c r="M213" s="212"/>
      <c r="N213" s="131"/>
      <c r="O213" s="132"/>
      <c r="P213" s="131"/>
      <c r="Q213" s="132"/>
      <c r="R213" s="142"/>
      <c r="S213" s="132"/>
      <c r="T213" s="133"/>
      <c r="U213" s="132"/>
      <c r="V213" s="143"/>
      <c r="W213" s="132"/>
      <c r="X213" s="143"/>
      <c r="Y213" s="132"/>
      <c r="Z213" s="142"/>
      <c r="AA213" s="132"/>
      <c r="AB213" s="214"/>
      <c r="AC213" s="132"/>
      <c r="AD213" s="131"/>
      <c r="AE213" s="134"/>
      <c r="AF213" s="131"/>
      <c r="AG213" s="132"/>
      <c r="AH213" s="138"/>
      <c r="AI213" s="132"/>
      <c r="AJ213" s="138"/>
      <c r="AK213" s="132"/>
      <c r="AL213" s="138"/>
      <c r="AM213" s="132"/>
      <c r="AN213" s="151" t="str">
        <f>IF(AND(R213&lt;=0.1,R213&gt;0),Liste!$A$7,IF(AND(R213&gt;0.1,R213&lt;=1),Liste!$A$6,IF(AND(R213&gt;1,R213&lt;=5),Liste!$A$5,IF(AND(R213&gt;5,R213&lt;=16),Liste!$A$4,IF(AND(R213&gt;16,R213&lt;=70),Liste!$A$3,IF(R213&gt;70,Liste!$A$2,IF(R213="","","")))))))</f>
        <v/>
      </c>
      <c r="AO213" s="132"/>
      <c r="AP213" s="151" t="str">
        <f>IF(AND(X213=0,Z213=0),"",IF(AND(X213=0,Z213&gt;0),Liste!$L$16,IF(AND(X213&gt;0,Z213=0),Liste!$L$17,ROUND(2*(SQRT((Z213*1000000000)/(PI()*X213*1000000))),1))))</f>
        <v/>
      </c>
      <c r="AQ213" s="132"/>
      <c r="AR213" s="151" t="str">
        <f t="shared" si="3"/>
        <v/>
      </c>
      <c r="AS213" s="132"/>
    </row>
    <row r="214" spans="2:45" x14ac:dyDescent="0.4">
      <c r="B214" s="140" t="s">
        <v>1935</v>
      </c>
      <c r="C214" s="29"/>
      <c r="D214" s="131"/>
      <c r="E214" s="136"/>
      <c r="F214" s="131"/>
      <c r="G214" s="136"/>
      <c r="H214" s="131"/>
      <c r="I214" s="134"/>
      <c r="J214" s="133"/>
      <c r="K214" s="134"/>
      <c r="L214" s="133"/>
      <c r="M214" s="212"/>
      <c r="N214" s="131"/>
      <c r="O214" s="132"/>
      <c r="P214" s="131"/>
      <c r="Q214" s="132"/>
      <c r="R214" s="142"/>
      <c r="S214" s="132"/>
      <c r="T214" s="133"/>
      <c r="U214" s="132"/>
      <c r="V214" s="143"/>
      <c r="W214" s="132"/>
      <c r="X214" s="143"/>
      <c r="Y214" s="132"/>
      <c r="Z214" s="142"/>
      <c r="AA214" s="132"/>
      <c r="AB214" s="214"/>
      <c r="AC214" s="132"/>
      <c r="AD214" s="131"/>
      <c r="AE214" s="134"/>
      <c r="AF214" s="131"/>
      <c r="AG214" s="132"/>
      <c r="AH214" s="138"/>
      <c r="AI214" s="132"/>
      <c r="AJ214" s="138"/>
      <c r="AK214" s="132"/>
      <c r="AL214" s="138"/>
      <c r="AM214" s="132"/>
      <c r="AN214" s="151" t="str">
        <f>IF(AND(R214&lt;=0.1,R214&gt;0),Liste!$A$7,IF(AND(R214&gt;0.1,R214&lt;=1),Liste!$A$6,IF(AND(R214&gt;1,R214&lt;=5),Liste!$A$5,IF(AND(R214&gt;5,R214&lt;=16),Liste!$A$4,IF(AND(R214&gt;16,R214&lt;=70),Liste!$A$3,IF(R214&gt;70,Liste!$A$2,IF(R214="","","")))))))</f>
        <v/>
      </c>
      <c r="AO214" s="132"/>
      <c r="AP214" s="151" t="str">
        <f>IF(AND(X214=0,Z214=0),"",IF(AND(X214=0,Z214&gt;0),Liste!$L$16,IF(AND(X214&gt;0,Z214=0),Liste!$L$17,ROUND(2*(SQRT((Z214*1000000000)/(PI()*X214*1000000))),1))))</f>
        <v/>
      </c>
      <c r="AQ214" s="132"/>
      <c r="AR214" s="151" t="str">
        <f t="shared" si="3"/>
        <v/>
      </c>
      <c r="AS214" s="132"/>
    </row>
    <row r="215" spans="2:45" x14ac:dyDescent="0.4">
      <c r="B215" s="140" t="s">
        <v>1936</v>
      </c>
      <c r="C215" s="29"/>
      <c r="D215" s="131"/>
      <c r="E215" s="136"/>
      <c r="F215" s="131"/>
      <c r="G215" s="136"/>
      <c r="H215" s="131"/>
      <c r="I215" s="134"/>
      <c r="J215" s="133"/>
      <c r="K215" s="134"/>
      <c r="L215" s="133"/>
      <c r="M215" s="212"/>
      <c r="N215" s="131"/>
      <c r="O215" s="132"/>
      <c r="P215" s="131"/>
      <c r="Q215" s="132"/>
      <c r="R215" s="142"/>
      <c r="S215" s="132"/>
      <c r="T215" s="133"/>
      <c r="U215" s="132"/>
      <c r="V215" s="143"/>
      <c r="W215" s="132"/>
      <c r="X215" s="143"/>
      <c r="Y215" s="132"/>
      <c r="Z215" s="142"/>
      <c r="AA215" s="132"/>
      <c r="AB215" s="214"/>
      <c r="AC215" s="132"/>
      <c r="AD215" s="131"/>
      <c r="AE215" s="134"/>
      <c r="AF215" s="131"/>
      <c r="AG215" s="132"/>
      <c r="AH215" s="138"/>
      <c r="AI215" s="132"/>
      <c r="AJ215" s="138"/>
      <c r="AK215" s="132"/>
      <c r="AL215" s="138"/>
      <c r="AM215" s="132"/>
      <c r="AN215" s="151" t="str">
        <f>IF(AND(R215&lt;=0.1,R215&gt;0),Liste!$A$7,IF(AND(R215&gt;0.1,R215&lt;=1),Liste!$A$6,IF(AND(R215&gt;1,R215&lt;=5),Liste!$A$5,IF(AND(R215&gt;5,R215&lt;=16),Liste!$A$4,IF(AND(R215&gt;16,R215&lt;=70),Liste!$A$3,IF(R215&gt;70,Liste!$A$2,IF(R215="","","")))))))</f>
        <v/>
      </c>
      <c r="AO215" s="132"/>
      <c r="AP215" s="151" t="str">
        <f>IF(AND(X215=0,Z215=0),"",IF(AND(X215=0,Z215&gt;0),Liste!$L$16,IF(AND(X215&gt;0,Z215=0),Liste!$L$17,ROUND(2*(SQRT((Z215*1000000000)/(PI()*X215*1000000))),1))))</f>
        <v/>
      </c>
      <c r="AQ215" s="132"/>
      <c r="AR215" s="151" t="str">
        <f t="shared" si="3"/>
        <v/>
      </c>
      <c r="AS215" s="132"/>
    </row>
    <row r="216" spans="2:45" x14ac:dyDescent="0.4">
      <c r="B216" s="140" t="s">
        <v>1937</v>
      </c>
      <c r="C216" s="29"/>
      <c r="D216" s="131"/>
      <c r="E216" s="136"/>
      <c r="F216" s="131"/>
      <c r="G216" s="136"/>
      <c r="H216" s="131"/>
      <c r="I216" s="134"/>
      <c r="J216" s="133"/>
      <c r="K216" s="134"/>
      <c r="L216" s="133"/>
      <c r="M216" s="212"/>
      <c r="N216" s="131"/>
      <c r="O216" s="132"/>
      <c r="P216" s="131"/>
      <c r="Q216" s="132"/>
      <c r="R216" s="142"/>
      <c r="S216" s="132"/>
      <c r="T216" s="133"/>
      <c r="U216" s="132"/>
      <c r="V216" s="143"/>
      <c r="W216" s="132"/>
      <c r="X216" s="143"/>
      <c r="Y216" s="132"/>
      <c r="Z216" s="142"/>
      <c r="AA216" s="132"/>
      <c r="AB216" s="214"/>
      <c r="AC216" s="132"/>
      <c r="AD216" s="131"/>
      <c r="AE216" s="134"/>
      <c r="AF216" s="131"/>
      <c r="AG216" s="132"/>
      <c r="AH216" s="138"/>
      <c r="AI216" s="132"/>
      <c r="AJ216" s="138"/>
      <c r="AK216" s="132"/>
      <c r="AL216" s="138"/>
      <c r="AM216" s="132"/>
      <c r="AN216" s="151" t="str">
        <f>IF(AND(R216&lt;=0.1,R216&gt;0),Liste!$A$7,IF(AND(R216&gt;0.1,R216&lt;=1),Liste!$A$6,IF(AND(R216&gt;1,R216&lt;=5),Liste!$A$5,IF(AND(R216&gt;5,R216&lt;=16),Liste!$A$4,IF(AND(R216&gt;16,R216&lt;=70),Liste!$A$3,IF(R216&gt;70,Liste!$A$2,IF(R216="","","")))))))</f>
        <v/>
      </c>
      <c r="AO216" s="132"/>
      <c r="AP216" s="151" t="str">
        <f>IF(AND(X216=0,Z216=0),"",IF(AND(X216=0,Z216&gt;0),Liste!$L$16,IF(AND(X216&gt;0,Z216=0),Liste!$L$17,ROUND(2*(SQRT((Z216*1000000000)/(PI()*X216*1000000))),1))))</f>
        <v/>
      </c>
      <c r="AQ216" s="132"/>
      <c r="AR216" s="151" t="str">
        <f t="shared" si="3"/>
        <v/>
      </c>
      <c r="AS216" s="132"/>
    </row>
    <row r="217" spans="2:45" x14ac:dyDescent="0.4">
      <c r="B217" s="140" t="s">
        <v>1938</v>
      </c>
      <c r="C217" s="29"/>
      <c r="D217" s="131"/>
      <c r="E217" s="136"/>
      <c r="F217" s="131"/>
      <c r="G217" s="136"/>
      <c r="H217" s="131"/>
      <c r="I217" s="134"/>
      <c r="J217" s="133"/>
      <c r="K217" s="134"/>
      <c r="L217" s="133"/>
      <c r="M217" s="212"/>
      <c r="N217" s="131"/>
      <c r="O217" s="132"/>
      <c r="P217" s="131"/>
      <c r="Q217" s="132"/>
      <c r="R217" s="142"/>
      <c r="S217" s="132"/>
      <c r="T217" s="133"/>
      <c r="U217" s="132"/>
      <c r="V217" s="143"/>
      <c r="W217" s="132"/>
      <c r="X217" s="143"/>
      <c r="Y217" s="132"/>
      <c r="Z217" s="142"/>
      <c r="AA217" s="132"/>
      <c r="AB217" s="214"/>
      <c r="AC217" s="132"/>
      <c r="AD217" s="131"/>
      <c r="AE217" s="134"/>
      <c r="AF217" s="131"/>
      <c r="AG217" s="132"/>
      <c r="AH217" s="138"/>
      <c r="AI217" s="132"/>
      <c r="AJ217" s="138"/>
      <c r="AK217" s="132"/>
      <c r="AL217" s="138"/>
      <c r="AM217" s="132"/>
      <c r="AN217" s="151" t="str">
        <f>IF(AND(R217&lt;=0.1,R217&gt;0),Liste!$A$7,IF(AND(R217&gt;0.1,R217&lt;=1),Liste!$A$6,IF(AND(R217&gt;1,R217&lt;=5),Liste!$A$5,IF(AND(R217&gt;5,R217&lt;=16),Liste!$A$4,IF(AND(R217&gt;16,R217&lt;=70),Liste!$A$3,IF(R217&gt;70,Liste!$A$2,IF(R217="","","")))))))</f>
        <v/>
      </c>
      <c r="AO217" s="132"/>
      <c r="AP217" s="151" t="str">
        <f>IF(AND(X217=0,Z217=0),"",IF(AND(X217=0,Z217&gt;0),Liste!$L$16,IF(AND(X217&gt;0,Z217=0),Liste!$L$17,ROUND(2*(SQRT((Z217*1000000000)/(PI()*X217*1000000))),1))))</f>
        <v/>
      </c>
      <c r="AQ217" s="132"/>
      <c r="AR217" s="151" t="str">
        <f t="shared" si="3"/>
        <v/>
      </c>
      <c r="AS217" s="132"/>
    </row>
    <row r="218" spans="2:45" x14ac:dyDescent="0.4">
      <c r="B218" s="140" t="s">
        <v>1939</v>
      </c>
      <c r="C218" s="29"/>
      <c r="D218" s="131"/>
      <c r="E218" s="136"/>
      <c r="F218" s="131"/>
      <c r="G218" s="136"/>
      <c r="H218" s="131"/>
      <c r="I218" s="134"/>
      <c r="J218" s="133"/>
      <c r="K218" s="134"/>
      <c r="L218" s="133"/>
      <c r="M218" s="212"/>
      <c r="N218" s="131"/>
      <c r="O218" s="132"/>
      <c r="P218" s="131"/>
      <c r="Q218" s="132"/>
      <c r="R218" s="142"/>
      <c r="S218" s="132"/>
      <c r="T218" s="133"/>
      <c r="U218" s="132"/>
      <c r="V218" s="143"/>
      <c r="W218" s="132"/>
      <c r="X218" s="143"/>
      <c r="Y218" s="132"/>
      <c r="Z218" s="142"/>
      <c r="AA218" s="132"/>
      <c r="AB218" s="214"/>
      <c r="AC218" s="132"/>
      <c r="AD218" s="131"/>
      <c r="AE218" s="134"/>
      <c r="AF218" s="131"/>
      <c r="AG218" s="132"/>
      <c r="AH218" s="138"/>
      <c r="AI218" s="132"/>
      <c r="AJ218" s="138"/>
      <c r="AK218" s="132"/>
      <c r="AL218" s="138"/>
      <c r="AM218" s="132"/>
      <c r="AN218" s="151" t="str">
        <f>IF(AND(R218&lt;=0.1,R218&gt;0),Liste!$A$7,IF(AND(R218&gt;0.1,R218&lt;=1),Liste!$A$6,IF(AND(R218&gt;1,R218&lt;=5),Liste!$A$5,IF(AND(R218&gt;5,R218&lt;=16),Liste!$A$4,IF(AND(R218&gt;16,R218&lt;=70),Liste!$A$3,IF(R218&gt;70,Liste!$A$2,IF(R218="","","")))))))</f>
        <v/>
      </c>
      <c r="AO218" s="132"/>
      <c r="AP218" s="151" t="str">
        <f>IF(AND(X218=0,Z218=0),"",IF(AND(X218=0,Z218&gt;0),Liste!$L$16,IF(AND(X218&gt;0,Z218=0),Liste!$L$17,ROUND(2*(SQRT((Z218*1000000000)/(PI()*X218*1000000))),1))))</f>
        <v/>
      </c>
      <c r="AQ218" s="132"/>
      <c r="AR218" s="151" t="str">
        <f t="shared" si="3"/>
        <v/>
      </c>
      <c r="AS218" s="132"/>
    </row>
    <row r="219" spans="2:45" x14ac:dyDescent="0.4">
      <c r="B219" s="140" t="s">
        <v>1940</v>
      </c>
      <c r="C219" s="29"/>
      <c r="D219" s="131"/>
      <c r="E219" s="136"/>
      <c r="F219" s="131"/>
      <c r="G219" s="136"/>
      <c r="H219" s="131"/>
      <c r="I219" s="134"/>
      <c r="J219" s="133"/>
      <c r="K219" s="134"/>
      <c r="L219" s="133"/>
      <c r="M219" s="212"/>
      <c r="N219" s="131"/>
      <c r="O219" s="132"/>
      <c r="P219" s="131"/>
      <c r="Q219" s="132"/>
      <c r="R219" s="142"/>
      <c r="S219" s="132"/>
      <c r="T219" s="133"/>
      <c r="U219" s="132"/>
      <c r="V219" s="143"/>
      <c r="W219" s="132"/>
      <c r="X219" s="143"/>
      <c r="Y219" s="132"/>
      <c r="Z219" s="142"/>
      <c r="AA219" s="132"/>
      <c r="AB219" s="214"/>
      <c r="AC219" s="132"/>
      <c r="AD219" s="131"/>
      <c r="AE219" s="134"/>
      <c r="AF219" s="131"/>
      <c r="AG219" s="132"/>
      <c r="AH219" s="138"/>
      <c r="AI219" s="132"/>
      <c r="AJ219" s="138"/>
      <c r="AK219" s="132"/>
      <c r="AL219" s="138"/>
      <c r="AM219" s="132"/>
      <c r="AN219" s="151" t="str">
        <f>IF(AND(R219&lt;=0.1,R219&gt;0),Liste!$A$7,IF(AND(R219&gt;0.1,R219&lt;=1),Liste!$A$6,IF(AND(R219&gt;1,R219&lt;=5),Liste!$A$5,IF(AND(R219&gt;5,R219&lt;=16),Liste!$A$4,IF(AND(R219&gt;16,R219&lt;=70),Liste!$A$3,IF(R219&gt;70,Liste!$A$2,IF(R219="","","")))))))</f>
        <v/>
      </c>
      <c r="AO219" s="132"/>
      <c r="AP219" s="151" t="str">
        <f>IF(AND(X219=0,Z219=0),"",IF(AND(X219=0,Z219&gt;0),Liste!$L$16,IF(AND(X219&gt;0,Z219=0),Liste!$L$17,ROUND(2*(SQRT((Z219*1000000000)/(PI()*X219*1000000))),1))))</f>
        <v/>
      </c>
      <c r="AQ219" s="132"/>
      <c r="AR219" s="151" t="str">
        <f t="shared" si="3"/>
        <v/>
      </c>
      <c r="AS219" s="132"/>
    </row>
    <row r="220" spans="2:45" x14ac:dyDescent="0.4">
      <c r="B220" s="140" t="s">
        <v>1941</v>
      </c>
      <c r="C220" s="29"/>
      <c r="D220" s="131"/>
      <c r="E220" s="136"/>
      <c r="F220" s="131"/>
      <c r="G220" s="136"/>
      <c r="H220" s="131"/>
      <c r="I220" s="134"/>
      <c r="J220" s="133"/>
      <c r="K220" s="134"/>
      <c r="L220" s="133"/>
      <c r="M220" s="212"/>
      <c r="N220" s="131"/>
      <c r="O220" s="132"/>
      <c r="P220" s="131"/>
      <c r="Q220" s="132"/>
      <c r="R220" s="142"/>
      <c r="S220" s="132"/>
      <c r="T220" s="133"/>
      <c r="U220" s="132"/>
      <c r="V220" s="143"/>
      <c r="W220" s="132"/>
      <c r="X220" s="143"/>
      <c r="Y220" s="132"/>
      <c r="Z220" s="142"/>
      <c r="AA220" s="132"/>
      <c r="AB220" s="214"/>
      <c r="AC220" s="132"/>
      <c r="AD220" s="131"/>
      <c r="AE220" s="134"/>
      <c r="AF220" s="131"/>
      <c r="AG220" s="132"/>
      <c r="AH220" s="138"/>
      <c r="AI220" s="132"/>
      <c r="AJ220" s="138"/>
      <c r="AK220" s="132"/>
      <c r="AL220" s="138"/>
      <c r="AM220" s="132"/>
      <c r="AN220" s="151" t="str">
        <f>IF(AND(R220&lt;=0.1,R220&gt;0),Liste!$A$7,IF(AND(R220&gt;0.1,R220&lt;=1),Liste!$A$6,IF(AND(R220&gt;1,R220&lt;=5),Liste!$A$5,IF(AND(R220&gt;5,R220&lt;=16),Liste!$A$4,IF(AND(R220&gt;16,R220&lt;=70),Liste!$A$3,IF(R220&gt;70,Liste!$A$2,IF(R220="","","")))))))</f>
        <v/>
      </c>
      <c r="AO220" s="132"/>
      <c r="AP220" s="151" t="str">
        <f>IF(AND(X220=0,Z220=0),"",IF(AND(X220=0,Z220&gt;0),Liste!$L$16,IF(AND(X220&gt;0,Z220=0),Liste!$L$17,ROUND(2*(SQRT((Z220*1000000000)/(PI()*X220*1000000))),1))))</f>
        <v/>
      </c>
      <c r="AQ220" s="132"/>
      <c r="AR220" s="151" t="str">
        <f t="shared" si="3"/>
        <v/>
      </c>
      <c r="AS220" s="132"/>
    </row>
    <row r="221" spans="2:45" x14ac:dyDescent="0.4">
      <c r="B221" s="140" t="s">
        <v>1942</v>
      </c>
      <c r="C221" s="29"/>
      <c r="D221" s="131"/>
      <c r="E221" s="136"/>
      <c r="F221" s="131"/>
      <c r="G221" s="136"/>
      <c r="H221" s="131"/>
      <c r="I221" s="134"/>
      <c r="J221" s="133"/>
      <c r="K221" s="134"/>
      <c r="L221" s="133"/>
      <c r="M221" s="212"/>
      <c r="N221" s="131"/>
      <c r="O221" s="132"/>
      <c r="P221" s="131"/>
      <c r="Q221" s="132"/>
      <c r="R221" s="142"/>
      <c r="S221" s="132"/>
      <c r="T221" s="133"/>
      <c r="U221" s="132"/>
      <c r="V221" s="143"/>
      <c r="W221" s="132"/>
      <c r="X221" s="143"/>
      <c r="Y221" s="132"/>
      <c r="Z221" s="142"/>
      <c r="AA221" s="132"/>
      <c r="AB221" s="214"/>
      <c r="AC221" s="132"/>
      <c r="AD221" s="131"/>
      <c r="AE221" s="134"/>
      <c r="AF221" s="131"/>
      <c r="AG221" s="132"/>
      <c r="AH221" s="138"/>
      <c r="AI221" s="132"/>
      <c r="AJ221" s="138"/>
      <c r="AK221" s="132"/>
      <c r="AL221" s="138"/>
      <c r="AM221" s="132"/>
      <c r="AN221" s="151" t="str">
        <f>IF(AND(R221&lt;=0.1,R221&gt;0),Liste!$A$7,IF(AND(R221&gt;0.1,R221&lt;=1),Liste!$A$6,IF(AND(R221&gt;1,R221&lt;=5),Liste!$A$5,IF(AND(R221&gt;5,R221&lt;=16),Liste!$A$4,IF(AND(R221&gt;16,R221&lt;=70),Liste!$A$3,IF(R221&gt;70,Liste!$A$2,IF(R221="","","")))))))</f>
        <v/>
      </c>
      <c r="AO221" s="132"/>
      <c r="AP221" s="151" t="str">
        <f>IF(AND(X221=0,Z221=0),"",IF(AND(X221=0,Z221&gt;0),Liste!$L$16,IF(AND(X221&gt;0,Z221=0),Liste!$L$17,ROUND(2*(SQRT((Z221*1000000000)/(PI()*X221*1000000))),1))))</f>
        <v/>
      </c>
      <c r="AQ221" s="132"/>
      <c r="AR221" s="151" t="str">
        <f t="shared" si="3"/>
        <v/>
      </c>
      <c r="AS221" s="132"/>
    </row>
    <row r="222" spans="2:45" x14ac:dyDescent="0.4">
      <c r="B222" s="140" t="s">
        <v>1943</v>
      </c>
      <c r="C222" s="29"/>
      <c r="D222" s="131"/>
      <c r="E222" s="136"/>
      <c r="F222" s="131"/>
      <c r="G222" s="136"/>
      <c r="H222" s="131"/>
      <c r="I222" s="134"/>
      <c r="J222" s="133"/>
      <c r="K222" s="134"/>
      <c r="L222" s="133"/>
      <c r="M222" s="212"/>
      <c r="N222" s="131"/>
      <c r="O222" s="132"/>
      <c r="P222" s="131"/>
      <c r="Q222" s="132"/>
      <c r="R222" s="142"/>
      <c r="S222" s="132"/>
      <c r="T222" s="133"/>
      <c r="U222" s="132"/>
      <c r="V222" s="143"/>
      <c r="W222" s="132"/>
      <c r="X222" s="143"/>
      <c r="Y222" s="132"/>
      <c r="Z222" s="142"/>
      <c r="AA222" s="132"/>
      <c r="AB222" s="214"/>
      <c r="AC222" s="132"/>
      <c r="AD222" s="131"/>
      <c r="AE222" s="134"/>
      <c r="AF222" s="131"/>
      <c r="AG222" s="132"/>
      <c r="AH222" s="138"/>
      <c r="AI222" s="132"/>
      <c r="AJ222" s="138"/>
      <c r="AK222" s="132"/>
      <c r="AL222" s="138"/>
      <c r="AM222" s="132"/>
      <c r="AN222" s="151" t="str">
        <f>IF(AND(R222&lt;=0.1,R222&gt;0),Liste!$A$7,IF(AND(R222&gt;0.1,R222&lt;=1),Liste!$A$6,IF(AND(R222&gt;1,R222&lt;=5),Liste!$A$5,IF(AND(R222&gt;5,R222&lt;=16),Liste!$A$4,IF(AND(R222&gt;16,R222&lt;=70),Liste!$A$3,IF(R222&gt;70,Liste!$A$2,IF(R222="","","")))))))</f>
        <v/>
      </c>
      <c r="AO222" s="132"/>
      <c r="AP222" s="151" t="str">
        <f>IF(AND(X222=0,Z222=0),"",IF(AND(X222=0,Z222&gt;0),Liste!$L$16,IF(AND(X222&gt;0,Z222=0),Liste!$L$17,ROUND(2*(SQRT((Z222*1000000000)/(PI()*X222*1000000))),1))))</f>
        <v/>
      </c>
      <c r="AQ222" s="132"/>
      <c r="AR222" s="151" t="str">
        <f t="shared" si="3"/>
        <v/>
      </c>
      <c r="AS222" s="132"/>
    </row>
    <row r="223" spans="2:45" x14ac:dyDescent="0.4">
      <c r="B223" s="140" t="s">
        <v>1944</v>
      </c>
      <c r="C223" s="29"/>
      <c r="D223" s="131"/>
      <c r="E223" s="136"/>
      <c r="F223" s="131"/>
      <c r="G223" s="136"/>
      <c r="H223" s="131"/>
      <c r="I223" s="134"/>
      <c r="J223" s="133"/>
      <c r="K223" s="134"/>
      <c r="L223" s="133"/>
      <c r="M223" s="212"/>
      <c r="N223" s="131"/>
      <c r="O223" s="132"/>
      <c r="P223" s="131"/>
      <c r="Q223" s="132"/>
      <c r="R223" s="142"/>
      <c r="S223" s="132"/>
      <c r="T223" s="133"/>
      <c r="U223" s="132"/>
      <c r="V223" s="143"/>
      <c r="W223" s="132"/>
      <c r="X223" s="143"/>
      <c r="Y223" s="132"/>
      <c r="Z223" s="142"/>
      <c r="AA223" s="132"/>
      <c r="AB223" s="214"/>
      <c r="AC223" s="132"/>
      <c r="AD223" s="131"/>
      <c r="AE223" s="134"/>
      <c r="AF223" s="131"/>
      <c r="AG223" s="132"/>
      <c r="AH223" s="138"/>
      <c r="AI223" s="132"/>
      <c r="AJ223" s="138"/>
      <c r="AK223" s="132"/>
      <c r="AL223" s="138"/>
      <c r="AM223" s="132"/>
      <c r="AN223" s="151" t="str">
        <f>IF(AND(R223&lt;=0.1,R223&gt;0),Liste!$A$7,IF(AND(R223&gt;0.1,R223&lt;=1),Liste!$A$6,IF(AND(R223&gt;1,R223&lt;=5),Liste!$A$5,IF(AND(R223&gt;5,R223&lt;=16),Liste!$A$4,IF(AND(R223&gt;16,R223&lt;=70),Liste!$A$3,IF(R223&gt;70,Liste!$A$2,IF(R223="","","")))))))</f>
        <v/>
      </c>
      <c r="AO223" s="132"/>
      <c r="AP223" s="151" t="str">
        <f>IF(AND(X223=0,Z223=0),"",IF(AND(X223=0,Z223&gt;0),Liste!$L$16,IF(AND(X223&gt;0,Z223=0),Liste!$L$17,ROUND(2*(SQRT((Z223*1000000000)/(PI()*X223*1000000))),1))))</f>
        <v/>
      </c>
      <c r="AQ223" s="132"/>
      <c r="AR223" s="151" t="str">
        <f t="shared" si="3"/>
        <v/>
      </c>
      <c r="AS223" s="132"/>
    </row>
    <row r="224" spans="2:45" x14ac:dyDescent="0.4">
      <c r="B224" s="140" t="s">
        <v>1945</v>
      </c>
      <c r="C224" s="29"/>
      <c r="D224" s="131"/>
      <c r="E224" s="136"/>
      <c r="F224" s="131"/>
      <c r="G224" s="136"/>
      <c r="H224" s="131"/>
      <c r="I224" s="134"/>
      <c r="J224" s="133"/>
      <c r="K224" s="134"/>
      <c r="L224" s="133"/>
      <c r="M224" s="212"/>
      <c r="N224" s="131"/>
      <c r="O224" s="132"/>
      <c r="P224" s="131"/>
      <c r="Q224" s="132"/>
      <c r="R224" s="142"/>
      <c r="S224" s="132"/>
      <c r="T224" s="133"/>
      <c r="U224" s="132"/>
      <c r="V224" s="143"/>
      <c r="W224" s="132"/>
      <c r="X224" s="143"/>
      <c r="Y224" s="132"/>
      <c r="Z224" s="142"/>
      <c r="AA224" s="132"/>
      <c r="AB224" s="214"/>
      <c r="AC224" s="132"/>
      <c r="AD224" s="131"/>
      <c r="AE224" s="134"/>
      <c r="AF224" s="131"/>
      <c r="AG224" s="132"/>
      <c r="AH224" s="138"/>
      <c r="AI224" s="132"/>
      <c r="AJ224" s="138"/>
      <c r="AK224" s="132"/>
      <c r="AL224" s="138"/>
      <c r="AM224" s="132"/>
      <c r="AN224" s="151" t="str">
        <f>IF(AND(R224&lt;=0.1,R224&gt;0),Liste!$A$7,IF(AND(R224&gt;0.1,R224&lt;=1),Liste!$A$6,IF(AND(R224&gt;1,R224&lt;=5),Liste!$A$5,IF(AND(R224&gt;5,R224&lt;=16),Liste!$A$4,IF(AND(R224&gt;16,R224&lt;=70),Liste!$A$3,IF(R224&gt;70,Liste!$A$2,IF(R224="","","")))))))</f>
        <v/>
      </c>
      <c r="AO224" s="132"/>
      <c r="AP224" s="151" t="str">
        <f>IF(AND(X224=0,Z224=0),"",IF(AND(X224=0,Z224&gt;0),Liste!$L$16,IF(AND(X224&gt;0,Z224=0),Liste!$L$17,ROUND(2*(SQRT((Z224*1000000000)/(PI()*X224*1000000))),1))))</f>
        <v/>
      </c>
      <c r="AQ224" s="132"/>
      <c r="AR224" s="151" t="str">
        <f t="shared" si="3"/>
        <v/>
      </c>
      <c r="AS224" s="132"/>
    </row>
    <row r="225" spans="2:45" x14ac:dyDescent="0.4">
      <c r="B225" s="140" t="s">
        <v>1946</v>
      </c>
      <c r="C225" s="29"/>
      <c r="D225" s="131"/>
      <c r="E225" s="136"/>
      <c r="F225" s="131"/>
      <c r="G225" s="136"/>
      <c r="H225" s="131"/>
      <c r="I225" s="134"/>
      <c r="J225" s="133"/>
      <c r="K225" s="134"/>
      <c r="L225" s="133"/>
      <c r="M225" s="212"/>
      <c r="N225" s="131"/>
      <c r="O225" s="132"/>
      <c r="P225" s="131"/>
      <c r="Q225" s="132"/>
      <c r="R225" s="142"/>
      <c r="S225" s="132"/>
      <c r="T225" s="133"/>
      <c r="U225" s="132"/>
      <c r="V225" s="143"/>
      <c r="W225" s="132"/>
      <c r="X225" s="143"/>
      <c r="Y225" s="132"/>
      <c r="Z225" s="142"/>
      <c r="AA225" s="132"/>
      <c r="AB225" s="214"/>
      <c r="AC225" s="132"/>
      <c r="AD225" s="131"/>
      <c r="AE225" s="134"/>
      <c r="AF225" s="131"/>
      <c r="AG225" s="132"/>
      <c r="AH225" s="138"/>
      <c r="AI225" s="132"/>
      <c r="AJ225" s="138"/>
      <c r="AK225" s="132"/>
      <c r="AL225" s="138"/>
      <c r="AM225" s="132"/>
      <c r="AN225" s="151" t="str">
        <f>IF(AND(R225&lt;=0.1,R225&gt;0),Liste!$A$7,IF(AND(R225&gt;0.1,R225&lt;=1),Liste!$A$6,IF(AND(R225&gt;1,R225&lt;=5),Liste!$A$5,IF(AND(R225&gt;5,R225&lt;=16),Liste!$A$4,IF(AND(R225&gt;16,R225&lt;=70),Liste!$A$3,IF(R225&gt;70,Liste!$A$2,IF(R225="","","")))))))</f>
        <v/>
      </c>
      <c r="AO225" s="132"/>
      <c r="AP225" s="151" t="str">
        <f>IF(AND(X225=0,Z225=0),"",IF(AND(X225=0,Z225&gt;0),Liste!$L$16,IF(AND(X225&gt;0,Z225=0),Liste!$L$17,ROUND(2*(SQRT((Z225*1000000000)/(PI()*X225*1000000))),1))))</f>
        <v/>
      </c>
      <c r="AQ225" s="132"/>
      <c r="AR225" s="151" t="str">
        <f t="shared" si="3"/>
        <v/>
      </c>
      <c r="AS225" s="132"/>
    </row>
    <row r="226" spans="2:45" x14ac:dyDescent="0.4">
      <c r="B226" s="140" t="s">
        <v>1947</v>
      </c>
      <c r="C226" s="29"/>
      <c r="D226" s="131"/>
      <c r="E226" s="136"/>
      <c r="F226" s="131"/>
      <c r="G226" s="136"/>
      <c r="H226" s="131"/>
      <c r="I226" s="134"/>
      <c r="J226" s="133"/>
      <c r="K226" s="134"/>
      <c r="L226" s="133"/>
      <c r="M226" s="212"/>
      <c r="N226" s="131"/>
      <c r="O226" s="132"/>
      <c r="P226" s="131"/>
      <c r="Q226" s="132"/>
      <c r="R226" s="142"/>
      <c r="S226" s="132"/>
      <c r="T226" s="133"/>
      <c r="U226" s="132"/>
      <c r="V226" s="143"/>
      <c r="W226" s="132"/>
      <c r="X226" s="143"/>
      <c r="Y226" s="132"/>
      <c r="Z226" s="142"/>
      <c r="AA226" s="132"/>
      <c r="AB226" s="214"/>
      <c r="AC226" s="132"/>
      <c r="AD226" s="131"/>
      <c r="AE226" s="134"/>
      <c r="AF226" s="131"/>
      <c r="AG226" s="132"/>
      <c r="AH226" s="138"/>
      <c r="AI226" s="132"/>
      <c r="AJ226" s="138"/>
      <c r="AK226" s="132"/>
      <c r="AL226" s="138"/>
      <c r="AM226" s="132"/>
      <c r="AN226" s="151" t="str">
        <f>IF(AND(R226&lt;=0.1,R226&gt;0),Liste!$A$7,IF(AND(R226&gt;0.1,R226&lt;=1),Liste!$A$6,IF(AND(R226&gt;1,R226&lt;=5),Liste!$A$5,IF(AND(R226&gt;5,R226&lt;=16),Liste!$A$4,IF(AND(R226&gt;16,R226&lt;=70),Liste!$A$3,IF(R226&gt;70,Liste!$A$2,IF(R226="","","")))))))</f>
        <v/>
      </c>
      <c r="AO226" s="132"/>
      <c r="AP226" s="151" t="str">
        <f>IF(AND(X226=0,Z226=0),"",IF(AND(X226=0,Z226&gt;0),Liste!$L$16,IF(AND(X226&gt;0,Z226=0),Liste!$L$17,ROUND(2*(SQRT((Z226*1000000000)/(PI()*X226*1000000))),1))))</f>
        <v/>
      </c>
      <c r="AQ226" s="132"/>
      <c r="AR226" s="151" t="str">
        <f t="shared" si="3"/>
        <v/>
      </c>
      <c r="AS226" s="132"/>
    </row>
    <row r="227" spans="2:45" x14ac:dyDescent="0.4">
      <c r="B227" s="140" t="s">
        <v>1948</v>
      </c>
      <c r="C227" s="29"/>
      <c r="D227" s="131"/>
      <c r="E227" s="136"/>
      <c r="F227" s="131"/>
      <c r="G227" s="136"/>
      <c r="H227" s="131"/>
      <c r="I227" s="134"/>
      <c r="J227" s="133"/>
      <c r="K227" s="134"/>
      <c r="L227" s="133"/>
      <c r="M227" s="212"/>
      <c r="N227" s="131"/>
      <c r="O227" s="132"/>
      <c r="P227" s="131"/>
      <c r="Q227" s="132"/>
      <c r="R227" s="142"/>
      <c r="S227" s="132"/>
      <c r="T227" s="133"/>
      <c r="U227" s="132"/>
      <c r="V227" s="143"/>
      <c r="W227" s="132"/>
      <c r="X227" s="143"/>
      <c r="Y227" s="132"/>
      <c r="Z227" s="142"/>
      <c r="AA227" s="132"/>
      <c r="AB227" s="214"/>
      <c r="AC227" s="132"/>
      <c r="AD227" s="131"/>
      <c r="AE227" s="134"/>
      <c r="AF227" s="131"/>
      <c r="AG227" s="132"/>
      <c r="AH227" s="138"/>
      <c r="AI227" s="132"/>
      <c r="AJ227" s="138"/>
      <c r="AK227" s="132"/>
      <c r="AL227" s="138"/>
      <c r="AM227" s="132"/>
      <c r="AN227" s="151" t="str">
        <f>IF(AND(R227&lt;=0.1,R227&gt;0),Liste!$A$7,IF(AND(R227&gt;0.1,R227&lt;=1),Liste!$A$6,IF(AND(R227&gt;1,R227&lt;=5),Liste!$A$5,IF(AND(R227&gt;5,R227&lt;=16),Liste!$A$4,IF(AND(R227&gt;16,R227&lt;=70),Liste!$A$3,IF(R227&gt;70,Liste!$A$2,IF(R227="","","")))))))</f>
        <v/>
      </c>
      <c r="AO227" s="132"/>
      <c r="AP227" s="151" t="str">
        <f>IF(AND(X227=0,Z227=0),"",IF(AND(X227=0,Z227&gt;0),Liste!$L$16,IF(AND(X227&gt;0,Z227=0),Liste!$L$17,ROUND(2*(SQRT((Z227*1000000000)/(PI()*X227*1000000))),1))))</f>
        <v/>
      </c>
      <c r="AQ227" s="132"/>
      <c r="AR227" s="151" t="str">
        <f t="shared" si="3"/>
        <v/>
      </c>
      <c r="AS227" s="132"/>
    </row>
    <row r="228" spans="2:45" x14ac:dyDescent="0.4">
      <c r="B228" s="140" t="s">
        <v>1949</v>
      </c>
      <c r="C228" s="29"/>
      <c r="D228" s="131"/>
      <c r="E228" s="136"/>
      <c r="F228" s="131"/>
      <c r="G228" s="136"/>
      <c r="H228" s="131"/>
      <c r="I228" s="134"/>
      <c r="J228" s="133"/>
      <c r="K228" s="134"/>
      <c r="L228" s="133"/>
      <c r="M228" s="212"/>
      <c r="N228" s="131"/>
      <c r="O228" s="132"/>
      <c r="P228" s="131"/>
      <c r="Q228" s="132"/>
      <c r="R228" s="142"/>
      <c r="S228" s="132"/>
      <c r="T228" s="133"/>
      <c r="U228" s="132"/>
      <c r="V228" s="143"/>
      <c r="W228" s="132"/>
      <c r="X228" s="143"/>
      <c r="Y228" s="132"/>
      <c r="Z228" s="142"/>
      <c r="AA228" s="132"/>
      <c r="AB228" s="214"/>
      <c r="AC228" s="132"/>
      <c r="AD228" s="131"/>
      <c r="AE228" s="134"/>
      <c r="AF228" s="131"/>
      <c r="AG228" s="132"/>
      <c r="AH228" s="138"/>
      <c r="AI228" s="132"/>
      <c r="AJ228" s="138"/>
      <c r="AK228" s="132"/>
      <c r="AL228" s="138"/>
      <c r="AM228" s="132"/>
      <c r="AN228" s="151" t="str">
        <f>IF(AND(R228&lt;=0.1,R228&gt;0),Liste!$A$7,IF(AND(R228&gt;0.1,R228&lt;=1),Liste!$A$6,IF(AND(R228&gt;1,R228&lt;=5),Liste!$A$5,IF(AND(R228&gt;5,R228&lt;=16),Liste!$A$4,IF(AND(R228&gt;16,R228&lt;=70),Liste!$A$3,IF(R228&gt;70,Liste!$A$2,IF(R228="","","")))))))</f>
        <v/>
      </c>
      <c r="AO228" s="132"/>
      <c r="AP228" s="151" t="str">
        <f>IF(AND(X228=0,Z228=0),"",IF(AND(X228=0,Z228&gt;0),Liste!$L$16,IF(AND(X228&gt;0,Z228=0),Liste!$L$17,ROUND(2*(SQRT((Z228*1000000000)/(PI()*X228*1000000))),1))))</f>
        <v/>
      </c>
      <c r="AQ228" s="132"/>
      <c r="AR228" s="151" t="str">
        <f t="shared" si="3"/>
        <v/>
      </c>
      <c r="AS228" s="132"/>
    </row>
    <row r="229" spans="2:45" x14ac:dyDescent="0.4">
      <c r="B229" s="140" t="s">
        <v>1950</v>
      </c>
      <c r="C229" s="29"/>
      <c r="D229" s="131"/>
      <c r="E229" s="136"/>
      <c r="F229" s="131"/>
      <c r="G229" s="136"/>
      <c r="H229" s="131"/>
      <c r="I229" s="134"/>
      <c r="J229" s="133"/>
      <c r="K229" s="134"/>
      <c r="L229" s="133"/>
      <c r="M229" s="212"/>
      <c r="N229" s="131"/>
      <c r="O229" s="132"/>
      <c r="P229" s="131"/>
      <c r="Q229" s="132"/>
      <c r="R229" s="142"/>
      <c r="S229" s="132"/>
      <c r="T229" s="133"/>
      <c r="U229" s="132"/>
      <c r="V229" s="143"/>
      <c r="W229" s="132"/>
      <c r="X229" s="143"/>
      <c r="Y229" s="132"/>
      <c r="Z229" s="142"/>
      <c r="AA229" s="132"/>
      <c r="AB229" s="214"/>
      <c r="AC229" s="132"/>
      <c r="AD229" s="131"/>
      <c r="AE229" s="134"/>
      <c r="AF229" s="131"/>
      <c r="AG229" s="132"/>
      <c r="AH229" s="138"/>
      <c r="AI229" s="132"/>
      <c r="AJ229" s="138"/>
      <c r="AK229" s="132"/>
      <c r="AL229" s="138"/>
      <c r="AM229" s="132"/>
      <c r="AN229" s="151" t="str">
        <f>IF(AND(R229&lt;=0.1,R229&gt;0),Liste!$A$7,IF(AND(R229&gt;0.1,R229&lt;=1),Liste!$A$6,IF(AND(R229&gt;1,R229&lt;=5),Liste!$A$5,IF(AND(R229&gt;5,R229&lt;=16),Liste!$A$4,IF(AND(R229&gt;16,R229&lt;=70),Liste!$A$3,IF(R229&gt;70,Liste!$A$2,IF(R229="","","")))))))</f>
        <v/>
      </c>
      <c r="AO229" s="132"/>
      <c r="AP229" s="151" t="str">
        <f>IF(AND(X229=0,Z229=0),"",IF(AND(X229=0,Z229&gt;0),Liste!$L$16,IF(AND(X229&gt;0,Z229=0),Liste!$L$17,ROUND(2*(SQRT((Z229*1000000000)/(PI()*X229*1000000))),1))))</f>
        <v/>
      </c>
      <c r="AQ229" s="132"/>
      <c r="AR229" s="151" t="str">
        <f t="shared" si="3"/>
        <v/>
      </c>
      <c r="AS229" s="132"/>
    </row>
    <row r="230" spans="2:45" x14ac:dyDescent="0.4">
      <c r="B230" s="140" t="s">
        <v>1951</v>
      </c>
      <c r="C230" s="29"/>
      <c r="D230" s="131"/>
      <c r="E230" s="136"/>
      <c r="F230" s="131"/>
      <c r="G230" s="136"/>
      <c r="H230" s="131"/>
      <c r="I230" s="134"/>
      <c r="J230" s="133"/>
      <c r="K230" s="134"/>
      <c r="L230" s="133"/>
      <c r="M230" s="212"/>
      <c r="N230" s="131"/>
      <c r="O230" s="132"/>
      <c r="P230" s="131"/>
      <c r="Q230" s="132"/>
      <c r="R230" s="142"/>
      <c r="S230" s="132"/>
      <c r="T230" s="133"/>
      <c r="U230" s="132"/>
      <c r="V230" s="143"/>
      <c r="W230" s="132"/>
      <c r="X230" s="143"/>
      <c r="Y230" s="132"/>
      <c r="Z230" s="142"/>
      <c r="AA230" s="132"/>
      <c r="AB230" s="214"/>
      <c r="AC230" s="132"/>
      <c r="AD230" s="131"/>
      <c r="AE230" s="134"/>
      <c r="AF230" s="131"/>
      <c r="AG230" s="132"/>
      <c r="AH230" s="138"/>
      <c r="AI230" s="132"/>
      <c r="AJ230" s="138"/>
      <c r="AK230" s="132"/>
      <c r="AL230" s="138"/>
      <c r="AM230" s="132"/>
      <c r="AN230" s="151" t="str">
        <f>IF(AND(R230&lt;=0.1,R230&gt;0),Liste!$A$7,IF(AND(R230&gt;0.1,R230&lt;=1),Liste!$A$6,IF(AND(R230&gt;1,R230&lt;=5),Liste!$A$5,IF(AND(R230&gt;5,R230&lt;=16),Liste!$A$4,IF(AND(R230&gt;16,R230&lt;=70),Liste!$A$3,IF(R230&gt;70,Liste!$A$2,IF(R230="","","")))))))</f>
        <v/>
      </c>
      <c r="AO230" s="132"/>
      <c r="AP230" s="151" t="str">
        <f>IF(AND(X230=0,Z230=0),"",IF(AND(X230=0,Z230&gt;0),Liste!$L$16,IF(AND(X230&gt;0,Z230=0),Liste!$L$17,ROUND(2*(SQRT((Z230*1000000000)/(PI()*X230*1000000))),1))))</f>
        <v/>
      </c>
      <c r="AQ230" s="132"/>
      <c r="AR230" s="151" t="str">
        <f t="shared" si="3"/>
        <v/>
      </c>
      <c r="AS230" s="132"/>
    </row>
    <row r="231" spans="2:45" x14ac:dyDescent="0.4">
      <c r="B231" s="140" t="s">
        <v>1952</v>
      </c>
      <c r="C231" s="29"/>
      <c r="D231" s="131"/>
      <c r="E231" s="136"/>
      <c r="F231" s="131"/>
      <c r="G231" s="136"/>
      <c r="H231" s="131"/>
      <c r="I231" s="134"/>
      <c r="J231" s="133"/>
      <c r="K231" s="134"/>
      <c r="L231" s="133"/>
      <c r="M231" s="212"/>
      <c r="N231" s="131"/>
      <c r="O231" s="132"/>
      <c r="P231" s="131"/>
      <c r="Q231" s="132"/>
      <c r="R231" s="142"/>
      <c r="S231" s="132"/>
      <c r="T231" s="133"/>
      <c r="U231" s="132"/>
      <c r="V231" s="143"/>
      <c r="W231" s="132"/>
      <c r="X231" s="143"/>
      <c r="Y231" s="132"/>
      <c r="Z231" s="142"/>
      <c r="AA231" s="132"/>
      <c r="AB231" s="214"/>
      <c r="AC231" s="132"/>
      <c r="AD231" s="131"/>
      <c r="AE231" s="134"/>
      <c r="AF231" s="131"/>
      <c r="AG231" s="132"/>
      <c r="AH231" s="138"/>
      <c r="AI231" s="132"/>
      <c r="AJ231" s="138"/>
      <c r="AK231" s="132"/>
      <c r="AL231" s="138"/>
      <c r="AM231" s="132"/>
      <c r="AN231" s="151" t="str">
        <f>IF(AND(R231&lt;=0.1,R231&gt;0),Liste!$A$7,IF(AND(R231&gt;0.1,R231&lt;=1),Liste!$A$6,IF(AND(R231&gt;1,R231&lt;=5),Liste!$A$5,IF(AND(R231&gt;5,R231&lt;=16),Liste!$A$4,IF(AND(R231&gt;16,R231&lt;=70),Liste!$A$3,IF(R231&gt;70,Liste!$A$2,IF(R231="","","")))))))</f>
        <v/>
      </c>
      <c r="AO231" s="132"/>
      <c r="AP231" s="151" t="str">
        <f>IF(AND(X231=0,Z231=0),"",IF(AND(X231=0,Z231&gt;0),Liste!$L$16,IF(AND(X231&gt;0,Z231=0),Liste!$L$17,ROUND(2*(SQRT((Z231*1000000000)/(PI()*X231*1000000))),1))))</f>
        <v/>
      </c>
      <c r="AQ231" s="132"/>
      <c r="AR231" s="151" t="str">
        <f t="shared" si="3"/>
        <v/>
      </c>
      <c r="AS231" s="132"/>
    </row>
    <row r="232" spans="2:45" x14ac:dyDescent="0.4">
      <c r="B232" s="140" t="s">
        <v>1953</v>
      </c>
      <c r="C232" s="29"/>
      <c r="D232" s="131"/>
      <c r="E232" s="136"/>
      <c r="F232" s="131"/>
      <c r="G232" s="136"/>
      <c r="H232" s="131"/>
      <c r="I232" s="134"/>
      <c r="J232" s="133"/>
      <c r="K232" s="134"/>
      <c r="L232" s="133"/>
      <c r="M232" s="212"/>
      <c r="N232" s="131"/>
      <c r="O232" s="132"/>
      <c r="P232" s="131"/>
      <c r="Q232" s="132"/>
      <c r="R232" s="142"/>
      <c r="S232" s="132"/>
      <c r="T232" s="133"/>
      <c r="U232" s="132"/>
      <c r="V232" s="143"/>
      <c r="W232" s="132"/>
      <c r="X232" s="143"/>
      <c r="Y232" s="132"/>
      <c r="Z232" s="142"/>
      <c r="AA232" s="132"/>
      <c r="AB232" s="214"/>
      <c r="AC232" s="132"/>
      <c r="AD232" s="131"/>
      <c r="AE232" s="134"/>
      <c r="AF232" s="131"/>
      <c r="AG232" s="132"/>
      <c r="AH232" s="138"/>
      <c r="AI232" s="132"/>
      <c r="AJ232" s="138"/>
      <c r="AK232" s="132"/>
      <c r="AL232" s="138"/>
      <c r="AM232" s="132"/>
      <c r="AN232" s="151" t="str">
        <f>IF(AND(R232&lt;=0.1,R232&gt;0),Liste!$A$7,IF(AND(R232&gt;0.1,R232&lt;=1),Liste!$A$6,IF(AND(R232&gt;1,R232&lt;=5),Liste!$A$5,IF(AND(R232&gt;5,R232&lt;=16),Liste!$A$4,IF(AND(R232&gt;16,R232&lt;=70),Liste!$A$3,IF(R232&gt;70,Liste!$A$2,IF(R232="","","")))))))</f>
        <v/>
      </c>
      <c r="AO232" s="132"/>
      <c r="AP232" s="151" t="str">
        <f>IF(AND(X232=0,Z232=0),"",IF(AND(X232=0,Z232&gt;0),Liste!$L$16,IF(AND(X232&gt;0,Z232=0),Liste!$L$17,ROUND(2*(SQRT((Z232*1000000000)/(PI()*X232*1000000))),1))))</f>
        <v/>
      </c>
      <c r="AQ232" s="132"/>
      <c r="AR232" s="151" t="str">
        <f t="shared" si="3"/>
        <v/>
      </c>
      <c r="AS232" s="132"/>
    </row>
    <row r="233" spans="2:45" x14ac:dyDescent="0.4">
      <c r="B233" s="140" t="s">
        <v>1954</v>
      </c>
      <c r="C233" s="29"/>
      <c r="D233" s="131"/>
      <c r="E233" s="136"/>
      <c r="F233" s="131"/>
      <c r="G233" s="136"/>
      <c r="H233" s="131"/>
      <c r="I233" s="134"/>
      <c r="J233" s="133"/>
      <c r="K233" s="134"/>
      <c r="L233" s="133"/>
      <c r="M233" s="212"/>
      <c r="N233" s="131"/>
      <c r="O233" s="132"/>
      <c r="P233" s="131"/>
      <c r="Q233" s="132"/>
      <c r="R233" s="142"/>
      <c r="S233" s="132"/>
      <c r="T233" s="133"/>
      <c r="U233" s="132"/>
      <c r="V233" s="143"/>
      <c r="W233" s="132"/>
      <c r="X233" s="143"/>
      <c r="Y233" s="132"/>
      <c r="Z233" s="142"/>
      <c r="AA233" s="132"/>
      <c r="AB233" s="214"/>
      <c r="AC233" s="132"/>
      <c r="AD233" s="131"/>
      <c r="AE233" s="134"/>
      <c r="AF233" s="131"/>
      <c r="AG233" s="132"/>
      <c r="AH233" s="138"/>
      <c r="AI233" s="132"/>
      <c r="AJ233" s="138"/>
      <c r="AK233" s="132"/>
      <c r="AL233" s="138"/>
      <c r="AM233" s="132"/>
      <c r="AN233" s="151" t="str">
        <f>IF(AND(R233&lt;=0.1,R233&gt;0),Liste!$A$7,IF(AND(R233&gt;0.1,R233&lt;=1),Liste!$A$6,IF(AND(R233&gt;1,R233&lt;=5),Liste!$A$5,IF(AND(R233&gt;5,R233&lt;=16),Liste!$A$4,IF(AND(R233&gt;16,R233&lt;=70),Liste!$A$3,IF(R233&gt;70,Liste!$A$2,IF(R233="","","")))))))</f>
        <v/>
      </c>
      <c r="AO233" s="132"/>
      <c r="AP233" s="151" t="str">
        <f>IF(AND(X233=0,Z233=0),"",IF(AND(X233=0,Z233&gt;0),Liste!$L$16,IF(AND(X233&gt;0,Z233=0),Liste!$L$17,ROUND(2*(SQRT((Z233*1000000000)/(PI()*X233*1000000))),1))))</f>
        <v/>
      </c>
      <c r="AQ233" s="132"/>
      <c r="AR233" s="151" t="str">
        <f t="shared" si="3"/>
        <v/>
      </c>
      <c r="AS233" s="132"/>
    </row>
    <row r="234" spans="2:45" x14ac:dyDescent="0.4">
      <c r="B234" s="140" t="s">
        <v>1955</v>
      </c>
      <c r="C234" s="29"/>
      <c r="D234" s="131"/>
      <c r="E234" s="136"/>
      <c r="F234" s="131"/>
      <c r="G234" s="136"/>
      <c r="H234" s="131"/>
      <c r="I234" s="134"/>
      <c r="J234" s="133"/>
      <c r="K234" s="134"/>
      <c r="L234" s="133"/>
      <c r="M234" s="212"/>
      <c r="N234" s="131"/>
      <c r="O234" s="132"/>
      <c r="P234" s="131"/>
      <c r="Q234" s="132"/>
      <c r="R234" s="142"/>
      <c r="S234" s="132"/>
      <c r="T234" s="133"/>
      <c r="U234" s="132"/>
      <c r="V234" s="143"/>
      <c r="W234" s="132"/>
      <c r="X234" s="143"/>
      <c r="Y234" s="132"/>
      <c r="Z234" s="142"/>
      <c r="AA234" s="132"/>
      <c r="AB234" s="214"/>
      <c r="AC234" s="132"/>
      <c r="AD234" s="131"/>
      <c r="AE234" s="134"/>
      <c r="AF234" s="131"/>
      <c r="AG234" s="132"/>
      <c r="AH234" s="138"/>
      <c r="AI234" s="132"/>
      <c r="AJ234" s="138"/>
      <c r="AK234" s="132"/>
      <c r="AL234" s="138"/>
      <c r="AM234" s="132"/>
      <c r="AN234" s="151" t="str">
        <f>IF(AND(R234&lt;=0.1,R234&gt;0),Liste!$A$7,IF(AND(R234&gt;0.1,R234&lt;=1),Liste!$A$6,IF(AND(R234&gt;1,R234&lt;=5),Liste!$A$5,IF(AND(R234&gt;5,R234&lt;=16),Liste!$A$4,IF(AND(R234&gt;16,R234&lt;=70),Liste!$A$3,IF(R234&gt;70,Liste!$A$2,IF(R234="","","")))))))</f>
        <v/>
      </c>
      <c r="AO234" s="132"/>
      <c r="AP234" s="151" t="str">
        <f>IF(AND(X234=0,Z234=0),"",IF(AND(X234=0,Z234&gt;0),Liste!$L$16,IF(AND(X234&gt;0,Z234=0),Liste!$L$17,ROUND(2*(SQRT((Z234*1000000000)/(PI()*X234*1000000))),1))))</f>
        <v/>
      </c>
      <c r="AQ234" s="132"/>
      <c r="AR234" s="151" t="str">
        <f t="shared" si="3"/>
        <v/>
      </c>
      <c r="AS234" s="132"/>
    </row>
    <row r="235" spans="2:45" x14ac:dyDescent="0.4">
      <c r="B235" s="140" t="s">
        <v>1956</v>
      </c>
      <c r="C235" s="29"/>
      <c r="D235" s="131"/>
      <c r="E235" s="136"/>
      <c r="F235" s="131"/>
      <c r="G235" s="136"/>
      <c r="H235" s="131"/>
      <c r="I235" s="134"/>
      <c r="J235" s="133"/>
      <c r="K235" s="134"/>
      <c r="L235" s="133"/>
      <c r="M235" s="212"/>
      <c r="N235" s="131"/>
      <c r="O235" s="132"/>
      <c r="P235" s="131"/>
      <c r="Q235" s="132"/>
      <c r="R235" s="142"/>
      <c r="S235" s="132"/>
      <c r="T235" s="133"/>
      <c r="U235" s="132"/>
      <c r="V235" s="143"/>
      <c r="W235" s="132"/>
      <c r="X235" s="143"/>
      <c r="Y235" s="132"/>
      <c r="Z235" s="142"/>
      <c r="AA235" s="132"/>
      <c r="AB235" s="214"/>
      <c r="AC235" s="132"/>
      <c r="AD235" s="131"/>
      <c r="AE235" s="134"/>
      <c r="AF235" s="131"/>
      <c r="AG235" s="132"/>
      <c r="AH235" s="138"/>
      <c r="AI235" s="132"/>
      <c r="AJ235" s="138"/>
      <c r="AK235" s="132"/>
      <c r="AL235" s="138"/>
      <c r="AM235" s="132"/>
      <c r="AN235" s="151" t="str">
        <f>IF(AND(R235&lt;=0.1,R235&gt;0),Liste!$A$7,IF(AND(R235&gt;0.1,R235&lt;=1),Liste!$A$6,IF(AND(R235&gt;1,R235&lt;=5),Liste!$A$5,IF(AND(R235&gt;5,R235&lt;=16),Liste!$A$4,IF(AND(R235&gt;16,R235&lt;=70),Liste!$A$3,IF(R235&gt;70,Liste!$A$2,IF(R235="","","")))))))</f>
        <v/>
      </c>
      <c r="AO235" s="132"/>
      <c r="AP235" s="151" t="str">
        <f>IF(AND(X235=0,Z235=0),"",IF(AND(X235=0,Z235&gt;0),Liste!$L$16,IF(AND(X235&gt;0,Z235=0),Liste!$L$17,ROUND(2*(SQRT((Z235*1000000000)/(PI()*X235*1000000))),1))))</f>
        <v/>
      </c>
      <c r="AQ235" s="132"/>
      <c r="AR235" s="151" t="str">
        <f t="shared" si="3"/>
        <v/>
      </c>
      <c r="AS235" s="132"/>
    </row>
    <row r="236" spans="2:45" x14ac:dyDescent="0.4">
      <c r="B236" s="140" t="s">
        <v>1957</v>
      </c>
      <c r="C236" s="29"/>
      <c r="D236" s="131"/>
      <c r="E236" s="136"/>
      <c r="F236" s="131"/>
      <c r="G236" s="136"/>
      <c r="H236" s="131"/>
      <c r="I236" s="134"/>
      <c r="J236" s="133"/>
      <c r="K236" s="134"/>
      <c r="L236" s="133"/>
      <c r="M236" s="212"/>
      <c r="N236" s="131"/>
      <c r="O236" s="132"/>
      <c r="P236" s="131"/>
      <c r="Q236" s="132"/>
      <c r="R236" s="142"/>
      <c r="S236" s="132"/>
      <c r="T236" s="133"/>
      <c r="U236" s="132"/>
      <c r="V236" s="143"/>
      <c r="W236" s="132"/>
      <c r="X236" s="143"/>
      <c r="Y236" s="132"/>
      <c r="Z236" s="142"/>
      <c r="AA236" s="132"/>
      <c r="AB236" s="214"/>
      <c r="AC236" s="132"/>
      <c r="AD236" s="131"/>
      <c r="AE236" s="134"/>
      <c r="AF236" s="131"/>
      <c r="AG236" s="132"/>
      <c r="AH236" s="138"/>
      <c r="AI236" s="132"/>
      <c r="AJ236" s="138"/>
      <c r="AK236" s="132"/>
      <c r="AL236" s="138"/>
      <c r="AM236" s="132"/>
      <c r="AN236" s="151" t="str">
        <f>IF(AND(R236&lt;=0.1,R236&gt;0),Liste!$A$7,IF(AND(R236&gt;0.1,R236&lt;=1),Liste!$A$6,IF(AND(R236&gt;1,R236&lt;=5),Liste!$A$5,IF(AND(R236&gt;5,R236&lt;=16),Liste!$A$4,IF(AND(R236&gt;16,R236&lt;=70),Liste!$A$3,IF(R236&gt;70,Liste!$A$2,IF(R236="","","")))))))</f>
        <v/>
      </c>
      <c r="AO236" s="132"/>
      <c r="AP236" s="151" t="str">
        <f>IF(AND(X236=0,Z236=0),"",IF(AND(X236=0,Z236&gt;0),Liste!$L$16,IF(AND(X236&gt;0,Z236=0),Liste!$L$17,ROUND(2*(SQRT((Z236*1000000000)/(PI()*X236*1000000))),1))))</f>
        <v/>
      </c>
      <c r="AQ236" s="132"/>
      <c r="AR236" s="151" t="str">
        <f t="shared" si="3"/>
        <v/>
      </c>
      <c r="AS236" s="132"/>
    </row>
    <row r="237" spans="2:45" x14ac:dyDescent="0.4">
      <c r="B237" s="140" t="s">
        <v>1958</v>
      </c>
      <c r="C237" s="29"/>
      <c r="D237" s="131"/>
      <c r="E237" s="136"/>
      <c r="F237" s="131"/>
      <c r="G237" s="136"/>
      <c r="H237" s="131"/>
      <c r="I237" s="134"/>
      <c r="J237" s="133"/>
      <c r="K237" s="134"/>
      <c r="L237" s="133"/>
      <c r="M237" s="212"/>
      <c r="N237" s="131"/>
      <c r="O237" s="132"/>
      <c r="P237" s="131"/>
      <c r="Q237" s="132"/>
      <c r="R237" s="142"/>
      <c r="S237" s="132"/>
      <c r="T237" s="133"/>
      <c r="U237" s="132"/>
      <c r="V237" s="143"/>
      <c r="W237" s="132"/>
      <c r="X237" s="143"/>
      <c r="Y237" s="132"/>
      <c r="Z237" s="142"/>
      <c r="AA237" s="132"/>
      <c r="AB237" s="214"/>
      <c r="AC237" s="132"/>
      <c r="AD237" s="131"/>
      <c r="AE237" s="134"/>
      <c r="AF237" s="131"/>
      <c r="AG237" s="132"/>
      <c r="AH237" s="138"/>
      <c r="AI237" s="132"/>
      <c r="AJ237" s="138"/>
      <c r="AK237" s="132"/>
      <c r="AL237" s="138"/>
      <c r="AM237" s="132"/>
      <c r="AN237" s="151" t="str">
        <f>IF(AND(R237&lt;=0.1,R237&gt;0),Liste!$A$7,IF(AND(R237&gt;0.1,R237&lt;=1),Liste!$A$6,IF(AND(R237&gt;1,R237&lt;=5),Liste!$A$5,IF(AND(R237&gt;5,R237&lt;=16),Liste!$A$4,IF(AND(R237&gt;16,R237&lt;=70),Liste!$A$3,IF(R237&gt;70,Liste!$A$2,IF(R237="","","")))))))</f>
        <v/>
      </c>
      <c r="AO237" s="132"/>
      <c r="AP237" s="151" t="str">
        <f>IF(AND(X237=0,Z237=0),"",IF(AND(X237=0,Z237&gt;0),Liste!$L$16,IF(AND(X237&gt;0,Z237=0),Liste!$L$17,ROUND(2*(SQRT((Z237*1000000000)/(PI()*X237*1000000))),1))))</f>
        <v/>
      </c>
      <c r="AQ237" s="132"/>
      <c r="AR237" s="151" t="str">
        <f t="shared" si="3"/>
        <v/>
      </c>
      <c r="AS237" s="132"/>
    </row>
    <row r="238" spans="2:45" x14ac:dyDescent="0.4">
      <c r="B238" s="140" t="s">
        <v>1959</v>
      </c>
      <c r="C238" s="29"/>
      <c r="D238" s="131"/>
      <c r="E238" s="136"/>
      <c r="F238" s="131"/>
      <c r="G238" s="136"/>
      <c r="H238" s="131"/>
      <c r="I238" s="134"/>
      <c r="J238" s="133"/>
      <c r="K238" s="134"/>
      <c r="L238" s="133"/>
      <c r="M238" s="212"/>
      <c r="N238" s="131"/>
      <c r="O238" s="132"/>
      <c r="P238" s="131"/>
      <c r="Q238" s="132"/>
      <c r="R238" s="142"/>
      <c r="S238" s="132"/>
      <c r="T238" s="133"/>
      <c r="U238" s="132"/>
      <c r="V238" s="143"/>
      <c r="W238" s="132"/>
      <c r="X238" s="143"/>
      <c r="Y238" s="132"/>
      <c r="Z238" s="142"/>
      <c r="AA238" s="132"/>
      <c r="AB238" s="214"/>
      <c r="AC238" s="132"/>
      <c r="AD238" s="131"/>
      <c r="AE238" s="134"/>
      <c r="AF238" s="131"/>
      <c r="AG238" s="132"/>
      <c r="AH238" s="138"/>
      <c r="AI238" s="132"/>
      <c r="AJ238" s="138"/>
      <c r="AK238" s="132"/>
      <c r="AL238" s="138"/>
      <c r="AM238" s="132"/>
      <c r="AN238" s="151" t="str">
        <f>IF(AND(R238&lt;=0.1,R238&gt;0),Liste!$A$7,IF(AND(R238&gt;0.1,R238&lt;=1),Liste!$A$6,IF(AND(R238&gt;1,R238&lt;=5),Liste!$A$5,IF(AND(R238&gt;5,R238&lt;=16),Liste!$A$4,IF(AND(R238&gt;16,R238&lt;=70),Liste!$A$3,IF(R238&gt;70,Liste!$A$2,IF(R238="","","")))))))</f>
        <v/>
      </c>
      <c r="AO238" s="132"/>
      <c r="AP238" s="151" t="str">
        <f>IF(AND(X238=0,Z238=0),"",IF(AND(X238=0,Z238&gt;0),Liste!$L$16,IF(AND(X238&gt;0,Z238=0),Liste!$L$17,ROUND(2*(SQRT((Z238*1000000000)/(PI()*X238*1000000))),1))))</f>
        <v/>
      </c>
      <c r="AQ238" s="132"/>
      <c r="AR238" s="151" t="str">
        <f t="shared" si="3"/>
        <v/>
      </c>
      <c r="AS238" s="132"/>
    </row>
    <row r="239" spans="2:45" x14ac:dyDescent="0.4">
      <c r="B239" s="140" t="s">
        <v>1960</v>
      </c>
      <c r="C239" s="29"/>
      <c r="D239" s="131"/>
      <c r="E239" s="136"/>
      <c r="F239" s="131"/>
      <c r="G239" s="136"/>
      <c r="H239" s="131"/>
      <c r="I239" s="134"/>
      <c r="J239" s="133"/>
      <c r="K239" s="134"/>
      <c r="L239" s="133"/>
      <c r="M239" s="212"/>
      <c r="N239" s="131"/>
      <c r="O239" s="132"/>
      <c r="P239" s="131"/>
      <c r="Q239" s="132"/>
      <c r="R239" s="142"/>
      <c r="S239" s="132"/>
      <c r="T239" s="133"/>
      <c r="U239" s="132"/>
      <c r="V239" s="143"/>
      <c r="W239" s="132"/>
      <c r="X239" s="143"/>
      <c r="Y239" s="132"/>
      <c r="Z239" s="142"/>
      <c r="AA239" s="132"/>
      <c r="AB239" s="214"/>
      <c r="AC239" s="132"/>
      <c r="AD239" s="131"/>
      <c r="AE239" s="134"/>
      <c r="AF239" s="131"/>
      <c r="AG239" s="132"/>
      <c r="AH239" s="138"/>
      <c r="AI239" s="132"/>
      <c r="AJ239" s="138"/>
      <c r="AK239" s="132"/>
      <c r="AL239" s="138"/>
      <c r="AM239" s="132"/>
      <c r="AN239" s="151" t="str">
        <f>IF(AND(R239&lt;=0.1,R239&gt;0),Liste!$A$7,IF(AND(R239&gt;0.1,R239&lt;=1),Liste!$A$6,IF(AND(R239&gt;1,R239&lt;=5),Liste!$A$5,IF(AND(R239&gt;5,R239&lt;=16),Liste!$A$4,IF(AND(R239&gt;16,R239&lt;=70),Liste!$A$3,IF(R239&gt;70,Liste!$A$2,IF(R239="","","")))))))</f>
        <v/>
      </c>
      <c r="AO239" s="132"/>
      <c r="AP239" s="151" t="str">
        <f>IF(AND(X239=0,Z239=0),"",IF(AND(X239=0,Z239&gt;0),Liste!$L$16,IF(AND(X239&gt;0,Z239=0),Liste!$L$17,ROUND(2*(SQRT((Z239*1000000000)/(PI()*X239*1000000))),1))))</f>
        <v/>
      </c>
      <c r="AQ239" s="132"/>
      <c r="AR239" s="151" t="str">
        <f t="shared" si="3"/>
        <v/>
      </c>
      <c r="AS239" s="132"/>
    </row>
    <row r="240" spans="2:45" x14ac:dyDescent="0.4">
      <c r="B240" s="140" t="s">
        <v>1961</v>
      </c>
      <c r="C240" s="29"/>
      <c r="D240" s="131"/>
      <c r="E240" s="136"/>
      <c r="F240" s="131"/>
      <c r="G240" s="136"/>
      <c r="H240" s="131"/>
      <c r="I240" s="134"/>
      <c r="J240" s="133"/>
      <c r="K240" s="134"/>
      <c r="L240" s="133"/>
      <c r="M240" s="212"/>
      <c r="N240" s="131"/>
      <c r="O240" s="132"/>
      <c r="P240" s="131"/>
      <c r="Q240" s="132"/>
      <c r="R240" s="142"/>
      <c r="S240" s="132"/>
      <c r="T240" s="133"/>
      <c r="U240" s="132"/>
      <c r="V240" s="143"/>
      <c r="W240" s="132"/>
      <c r="X240" s="143"/>
      <c r="Y240" s="132"/>
      <c r="Z240" s="142"/>
      <c r="AA240" s="132"/>
      <c r="AB240" s="214"/>
      <c r="AC240" s="132"/>
      <c r="AD240" s="131"/>
      <c r="AE240" s="134"/>
      <c r="AF240" s="131"/>
      <c r="AG240" s="132"/>
      <c r="AH240" s="138"/>
      <c r="AI240" s="132"/>
      <c r="AJ240" s="138"/>
      <c r="AK240" s="132"/>
      <c r="AL240" s="138"/>
      <c r="AM240" s="132"/>
      <c r="AN240" s="151" t="str">
        <f>IF(AND(R240&lt;=0.1,R240&gt;0),Liste!$A$7,IF(AND(R240&gt;0.1,R240&lt;=1),Liste!$A$6,IF(AND(R240&gt;1,R240&lt;=5),Liste!$A$5,IF(AND(R240&gt;5,R240&lt;=16),Liste!$A$4,IF(AND(R240&gt;16,R240&lt;=70),Liste!$A$3,IF(R240&gt;70,Liste!$A$2,IF(R240="","","")))))))</f>
        <v/>
      </c>
      <c r="AO240" s="132"/>
      <c r="AP240" s="151" t="str">
        <f>IF(AND(X240=0,Z240=0),"",IF(AND(X240=0,Z240&gt;0),Liste!$L$16,IF(AND(X240&gt;0,Z240=0),Liste!$L$17,ROUND(2*(SQRT((Z240*1000000000)/(PI()*X240*1000000))),1))))</f>
        <v/>
      </c>
      <c r="AQ240" s="132"/>
      <c r="AR240" s="151" t="str">
        <f t="shared" si="3"/>
        <v/>
      </c>
      <c r="AS240" s="132"/>
    </row>
    <row r="241" spans="2:45" x14ac:dyDescent="0.4">
      <c r="B241" s="140" t="s">
        <v>1962</v>
      </c>
      <c r="C241" s="29"/>
      <c r="D241" s="131"/>
      <c r="E241" s="136"/>
      <c r="F241" s="131"/>
      <c r="G241" s="136"/>
      <c r="H241" s="131"/>
      <c r="I241" s="134"/>
      <c r="J241" s="133"/>
      <c r="K241" s="134"/>
      <c r="L241" s="133"/>
      <c r="M241" s="212"/>
      <c r="N241" s="131"/>
      <c r="O241" s="132"/>
      <c r="P241" s="131"/>
      <c r="Q241" s="132"/>
      <c r="R241" s="142"/>
      <c r="S241" s="132"/>
      <c r="T241" s="133"/>
      <c r="U241" s="132"/>
      <c r="V241" s="143"/>
      <c r="W241" s="132"/>
      <c r="X241" s="143"/>
      <c r="Y241" s="132"/>
      <c r="Z241" s="142"/>
      <c r="AA241" s="132"/>
      <c r="AB241" s="214"/>
      <c r="AC241" s="132"/>
      <c r="AD241" s="131"/>
      <c r="AE241" s="134"/>
      <c r="AF241" s="131"/>
      <c r="AG241" s="132"/>
      <c r="AH241" s="138"/>
      <c r="AI241" s="132"/>
      <c r="AJ241" s="138"/>
      <c r="AK241" s="132"/>
      <c r="AL241" s="138"/>
      <c r="AM241" s="132"/>
      <c r="AN241" s="151" t="str">
        <f>IF(AND(R241&lt;=0.1,R241&gt;0),Liste!$A$7,IF(AND(R241&gt;0.1,R241&lt;=1),Liste!$A$6,IF(AND(R241&gt;1,R241&lt;=5),Liste!$A$5,IF(AND(R241&gt;5,R241&lt;=16),Liste!$A$4,IF(AND(R241&gt;16,R241&lt;=70),Liste!$A$3,IF(R241&gt;70,Liste!$A$2,IF(R241="","","")))))))</f>
        <v/>
      </c>
      <c r="AO241" s="132"/>
      <c r="AP241" s="151" t="str">
        <f>IF(AND(X241=0,Z241=0),"",IF(AND(X241=0,Z241&gt;0),Liste!$L$16,IF(AND(X241&gt;0,Z241=0),Liste!$L$17,ROUND(2*(SQRT((Z241*1000000000)/(PI()*X241*1000000))),1))))</f>
        <v/>
      </c>
      <c r="AQ241" s="132"/>
      <c r="AR241" s="151" t="str">
        <f t="shared" si="3"/>
        <v/>
      </c>
      <c r="AS241" s="132"/>
    </row>
    <row r="242" spans="2:45" x14ac:dyDescent="0.4">
      <c r="B242" s="140" t="s">
        <v>1963</v>
      </c>
      <c r="C242" s="29"/>
      <c r="D242" s="131"/>
      <c r="E242" s="136"/>
      <c r="F242" s="131"/>
      <c r="G242" s="136"/>
      <c r="H242" s="131"/>
      <c r="I242" s="134"/>
      <c r="J242" s="133"/>
      <c r="K242" s="134"/>
      <c r="L242" s="133"/>
      <c r="M242" s="212"/>
      <c r="N242" s="131"/>
      <c r="O242" s="132"/>
      <c r="P242" s="131"/>
      <c r="Q242" s="132"/>
      <c r="R242" s="142"/>
      <c r="S242" s="132"/>
      <c r="T242" s="133"/>
      <c r="U242" s="132"/>
      <c r="V242" s="143"/>
      <c r="W242" s="132"/>
      <c r="X242" s="143"/>
      <c r="Y242" s="132"/>
      <c r="Z242" s="142"/>
      <c r="AA242" s="132"/>
      <c r="AB242" s="214"/>
      <c r="AC242" s="132"/>
      <c r="AD242" s="131"/>
      <c r="AE242" s="134"/>
      <c r="AF242" s="131"/>
      <c r="AG242" s="132"/>
      <c r="AH242" s="138"/>
      <c r="AI242" s="132"/>
      <c r="AJ242" s="138"/>
      <c r="AK242" s="132"/>
      <c r="AL242" s="138"/>
      <c r="AM242" s="132"/>
      <c r="AN242" s="151" t="str">
        <f>IF(AND(R242&lt;=0.1,R242&gt;0),Liste!$A$7,IF(AND(R242&gt;0.1,R242&lt;=1),Liste!$A$6,IF(AND(R242&gt;1,R242&lt;=5),Liste!$A$5,IF(AND(R242&gt;5,R242&lt;=16),Liste!$A$4,IF(AND(R242&gt;16,R242&lt;=70),Liste!$A$3,IF(R242&gt;70,Liste!$A$2,IF(R242="","","")))))))</f>
        <v/>
      </c>
      <c r="AO242" s="132"/>
      <c r="AP242" s="151" t="str">
        <f>IF(AND(X242=0,Z242=0),"",IF(AND(X242=0,Z242&gt;0),Liste!$L$16,IF(AND(X242&gt;0,Z242=0),Liste!$L$17,ROUND(2*(SQRT((Z242*1000000000)/(PI()*X242*1000000))),1))))</f>
        <v/>
      </c>
      <c r="AQ242" s="132"/>
      <c r="AR242" s="151" t="str">
        <f t="shared" si="3"/>
        <v/>
      </c>
      <c r="AS242" s="132"/>
    </row>
    <row r="243" spans="2:45" x14ac:dyDescent="0.4">
      <c r="B243" s="140" t="s">
        <v>1964</v>
      </c>
      <c r="C243" s="29"/>
      <c r="D243" s="131"/>
      <c r="E243" s="136"/>
      <c r="F243" s="131"/>
      <c r="G243" s="136"/>
      <c r="H243" s="131"/>
      <c r="I243" s="134"/>
      <c r="J243" s="133"/>
      <c r="K243" s="134"/>
      <c r="L243" s="133"/>
      <c r="M243" s="212"/>
      <c r="N243" s="131"/>
      <c r="O243" s="132"/>
      <c r="P243" s="131"/>
      <c r="Q243" s="132"/>
      <c r="R243" s="142"/>
      <c r="S243" s="132"/>
      <c r="T243" s="133"/>
      <c r="U243" s="132"/>
      <c r="V243" s="143"/>
      <c r="W243" s="132"/>
      <c r="X243" s="143"/>
      <c r="Y243" s="132"/>
      <c r="Z243" s="142"/>
      <c r="AA243" s="132"/>
      <c r="AB243" s="214"/>
      <c r="AC243" s="132"/>
      <c r="AD243" s="131"/>
      <c r="AE243" s="134"/>
      <c r="AF243" s="131"/>
      <c r="AG243" s="132"/>
      <c r="AH243" s="138"/>
      <c r="AI243" s="132"/>
      <c r="AJ243" s="138"/>
      <c r="AK243" s="132"/>
      <c r="AL243" s="138"/>
      <c r="AM243" s="132"/>
      <c r="AN243" s="151" t="str">
        <f>IF(AND(R243&lt;=0.1,R243&gt;0),Liste!$A$7,IF(AND(R243&gt;0.1,R243&lt;=1),Liste!$A$6,IF(AND(R243&gt;1,R243&lt;=5),Liste!$A$5,IF(AND(R243&gt;5,R243&lt;=16),Liste!$A$4,IF(AND(R243&gt;16,R243&lt;=70),Liste!$A$3,IF(R243&gt;70,Liste!$A$2,IF(R243="","","")))))))</f>
        <v/>
      </c>
      <c r="AO243" s="132"/>
      <c r="AP243" s="151" t="str">
        <f>IF(AND(X243=0,Z243=0),"",IF(AND(X243=0,Z243&gt;0),Liste!$L$16,IF(AND(X243&gt;0,Z243=0),Liste!$L$17,ROUND(2*(SQRT((Z243*1000000000)/(PI()*X243*1000000))),1))))</f>
        <v/>
      </c>
      <c r="AQ243" s="132"/>
      <c r="AR243" s="151" t="str">
        <f t="shared" si="3"/>
        <v/>
      </c>
      <c r="AS243" s="132"/>
    </row>
    <row r="244" spans="2:45" x14ac:dyDescent="0.4">
      <c r="B244" s="140" t="s">
        <v>1965</v>
      </c>
      <c r="C244" s="29"/>
      <c r="D244" s="131"/>
      <c r="E244" s="136"/>
      <c r="F244" s="131"/>
      <c r="G244" s="136"/>
      <c r="H244" s="131"/>
      <c r="I244" s="134"/>
      <c r="J244" s="133"/>
      <c r="K244" s="134"/>
      <c r="L244" s="133"/>
      <c r="M244" s="212"/>
      <c r="N244" s="131"/>
      <c r="O244" s="132"/>
      <c r="P244" s="131"/>
      <c r="Q244" s="132"/>
      <c r="R244" s="142"/>
      <c r="S244" s="132"/>
      <c r="T244" s="133"/>
      <c r="U244" s="132"/>
      <c r="V244" s="143"/>
      <c r="W244" s="132"/>
      <c r="X244" s="143"/>
      <c r="Y244" s="132"/>
      <c r="Z244" s="142"/>
      <c r="AA244" s="132"/>
      <c r="AB244" s="214"/>
      <c r="AC244" s="132"/>
      <c r="AD244" s="131"/>
      <c r="AE244" s="134"/>
      <c r="AF244" s="131"/>
      <c r="AG244" s="132"/>
      <c r="AH244" s="138"/>
      <c r="AI244" s="132"/>
      <c r="AJ244" s="138"/>
      <c r="AK244" s="132"/>
      <c r="AL244" s="138"/>
      <c r="AM244" s="132"/>
      <c r="AN244" s="151" t="str">
        <f>IF(AND(R244&lt;=0.1,R244&gt;0),Liste!$A$7,IF(AND(R244&gt;0.1,R244&lt;=1),Liste!$A$6,IF(AND(R244&gt;1,R244&lt;=5),Liste!$A$5,IF(AND(R244&gt;5,R244&lt;=16),Liste!$A$4,IF(AND(R244&gt;16,R244&lt;=70),Liste!$A$3,IF(R244&gt;70,Liste!$A$2,IF(R244="","","")))))))</f>
        <v/>
      </c>
      <c r="AO244" s="132"/>
      <c r="AP244" s="151" t="str">
        <f>IF(AND(X244=0,Z244=0),"",IF(AND(X244=0,Z244&gt;0),Liste!$L$16,IF(AND(X244&gt;0,Z244=0),Liste!$L$17,ROUND(2*(SQRT((Z244*1000000000)/(PI()*X244*1000000))),1))))</f>
        <v/>
      </c>
      <c r="AQ244" s="132"/>
      <c r="AR244" s="151" t="str">
        <f t="shared" si="3"/>
        <v/>
      </c>
      <c r="AS244" s="132"/>
    </row>
    <row r="245" spans="2:45" x14ac:dyDescent="0.4">
      <c r="B245" s="140" t="s">
        <v>1966</v>
      </c>
      <c r="C245" s="29"/>
      <c r="D245" s="131"/>
      <c r="E245" s="136"/>
      <c r="F245" s="131"/>
      <c r="G245" s="136"/>
      <c r="H245" s="131"/>
      <c r="I245" s="134"/>
      <c r="J245" s="133"/>
      <c r="K245" s="134"/>
      <c r="L245" s="133"/>
      <c r="M245" s="212"/>
      <c r="N245" s="131"/>
      <c r="O245" s="132"/>
      <c r="P245" s="131"/>
      <c r="Q245" s="132"/>
      <c r="R245" s="142"/>
      <c r="S245" s="132"/>
      <c r="T245" s="133"/>
      <c r="U245" s="132"/>
      <c r="V245" s="143"/>
      <c r="W245" s="132"/>
      <c r="X245" s="143"/>
      <c r="Y245" s="132"/>
      <c r="Z245" s="142"/>
      <c r="AA245" s="132"/>
      <c r="AB245" s="214"/>
      <c r="AC245" s="132"/>
      <c r="AD245" s="131"/>
      <c r="AE245" s="134"/>
      <c r="AF245" s="131"/>
      <c r="AG245" s="132"/>
      <c r="AH245" s="138"/>
      <c r="AI245" s="132"/>
      <c r="AJ245" s="138"/>
      <c r="AK245" s="132"/>
      <c r="AL245" s="138"/>
      <c r="AM245" s="132"/>
      <c r="AN245" s="151" t="str">
        <f>IF(AND(R245&lt;=0.1,R245&gt;0),Liste!$A$7,IF(AND(R245&gt;0.1,R245&lt;=1),Liste!$A$6,IF(AND(R245&gt;1,R245&lt;=5),Liste!$A$5,IF(AND(R245&gt;5,R245&lt;=16),Liste!$A$4,IF(AND(R245&gt;16,R245&lt;=70),Liste!$A$3,IF(R245&gt;70,Liste!$A$2,IF(R245="","","")))))))</f>
        <v/>
      </c>
      <c r="AO245" s="132"/>
      <c r="AP245" s="151" t="str">
        <f>IF(AND(X245=0,Z245=0),"",IF(AND(X245=0,Z245&gt;0),Liste!$L$16,IF(AND(X245&gt;0,Z245=0),Liste!$L$17,ROUND(2*(SQRT((Z245*1000000000)/(PI()*X245*1000000))),1))))</f>
        <v/>
      </c>
      <c r="AQ245" s="132"/>
      <c r="AR245" s="151" t="str">
        <f t="shared" si="3"/>
        <v/>
      </c>
      <c r="AS245" s="132"/>
    </row>
    <row r="246" spans="2:45" x14ac:dyDescent="0.4">
      <c r="B246" s="140" t="s">
        <v>1967</v>
      </c>
      <c r="C246" s="29"/>
      <c r="D246" s="131"/>
      <c r="E246" s="136"/>
      <c r="F246" s="131"/>
      <c r="G246" s="136"/>
      <c r="H246" s="131"/>
      <c r="I246" s="134"/>
      <c r="J246" s="133"/>
      <c r="K246" s="134"/>
      <c r="L246" s="133"/>
      <c r="M246" s="212"/>
      <c r="N246" s="131"/>
      <c r="O246" s="132"/>
      <c r="P246" s="131"/>
      <c r="Q246" s="132"/>
      <c r="R246" s="142"/>
      <c r="S246" s="132"/>
      <c r="T246" s="133"/>
      <c r="U246" s="132"/>
      <c r="V246" s="143"/>
      <c r="W246" s="132"/>
      <c r="X246" s="143"/>
      <c r="Y246" s="132"/>
      <c r="Z246" s="142"/>
      <c r="AA246" s="132"/>
      <c r="AB246" s="214"/>
      <c r="AC246" s="132"/>
      <c r="AD246" s="131"/>
      <c r="AE246" s="134"/>
      <c r="AF246" s="131"/>
      <c r="AG246" s="132"/>
      <c r="AH246" s="138"/>
      <c r="AI246" s="132"/>
      <c r="AJ246" s="138"/>
      <c r="AK246" s="132"/>
      <c r="AL246" s="138"/>
      <c r="AM246" s="132"/>
      <c r="AN246" s="151" t="str">
        <f>IF(AND(R246&lt;=0.1,R246&gt;0),Liste!$A$7,IF(AND(R246&gt;0.1,R246&lt;=1),Liste!$A$6,IF(AND(R246&gt;1,R246&lt;=5),Liste!$A$5,IF(AND(R246&gt;5,R246&lt;=16),Liste!$A$4,IF(AND(R246&gt;16,R246&lt;=70),Liste!$A$3,IF(R246&gt;70,Liste!$A$2,IF(R246="","","")))))))</f>
        <v/>
      </c>
      <c r="AO246" s="132"/>
      <c r="AP246" s="151" t="str">
        <f>IF(AND(X246=0,Z246=0),"",IF(AND(X246=0,Z246&gt;0),Liste!$L$16,IF(AND(X246&gt;0,Z246=0),Liste!$L$17,ROUND(2*(SQRT((Z246*1000000000)/(PI()*X246*1000000))),1))))</f>
        <v/>
      </c>
      <c r="AQ246" s="132"/>
      <c r="AR246" s="151" t="str">
        <f t="shared" si="3"/>
        <v/>
      </c>
      <c r="AS246" s="132"/>
    </row>
    <row r="247" spans="2:45" x14ac:dyDescent="0.4">
      <c r="B247" s="140" t="s">
        <v>1968</v>
      </c>
      <c r="C247" s="29"/>
      <c r="D247" s="131"/>
      <c r="E247" s="136"/>
      <c r="F247" s="131"/>
      <c r="G247" s="136"/>
      <c r="H247" s="131"/>
      <c r="I247" s="134"/>
      <c r="J247" s="133"/>
      <c r="K247" s="134"/>
      <c r="L247" s="133"/>
      <c r="M247" s="212"/>
      <c r="N247" s="131"/>
      <c r="O247" s="132"/>
      <c r="P247" s="131"/>
      <c r="Q247" s="132"/>
      <c r="R247" s="142"/>
      <c r="S247" s="132"/>
      <c r="T247" s="133"/>
      <c r="U247" s="132"/>
      <c r="V247" s="143"/>
      <c r="W247" s="132"/>
      <c r="X247" s="143"/>
      <c r="Y247" s="132"/>
      <c r="Z247" s="142"/>
      <c r="AA247" s="132"/>
      <c r="AB247" s="214"/>
      <c r="AC247" s="132"/>
      <c r="AD247" s="131"/>
      <c r="AE247" s="134"/>
      <c r="AF247" s="131"/>
      <c r="AG247" s="132"/>
      <c r="AH247" s="138"/>
      <c r="AI247" s="132"/>
      <c r="AJ247" s="138"/>
      <c r="AK247" s="132"/>
      <c r="AL247" s="138"/>
      <c r="AM247" s="132"/>
      <c r="AN247" s="151" t="str">
        <f>IF(AND(R247&lt;=0.1,R247&gt;0),Liste!$A$7,IF(AND(R247&gt;0.1,R247&lt;=1),Liste!$A$6,IF(AND(R247&gt;1,R247&lt;=5),Liste!$A$5,IF(AND(R247&gt;5,R247&lt;=16),Liste!$A$4,IF(AND(R247&gt;16,R247&lt;=70),Liste!$A$3,IF(R247&gt;70,Liste!$A$2,IF(R247="","","")))))))</f>
        <v/>
      </c>
      <c r="AO247" s="132"/>
      <c r="AP247" s="151" t="str">
        <f>IF(AND(X247=0,Z247=0),"",IF(AND(X247=0,Z247&gt;0),Liste!$L$16,IF(AND(X247&gt;0,Z247=0),Liste!$L$17,ROUND(2*(SQRT((Z247*1000000000)/(PI()*X247*1000000))),1))))</f>
        <v/>
      </c>
      <c r="AQ247" s="132"/>
      <c r="AR247" s="151" t="str">
        <f t="shared" si="3"/>
        <v/>
      </c>
      <c r="AS247" s="132"/>
    </row>
    <row r="248" spans="2:45" x14ac:dyDescent="0.4">
      <c r="B248" s="140" t="s">
        <v>1969</v>
      </c>
      <c r="C248" s="29"/>
      <c r="D248" s="131"/>
      <c r="E248" s="136"/>
      <c r="F248" s="131"/>
      <c r="G248" s="136"/>
      <c r="H248" s="131"/>
      <c r="I248" s="134"/>
      <c r="J248" s="133"/>
      <c r="K248" s="134"/>
      <c r="L248" s="133"/>
      <c r="M248" s="212"/>
      <c r="N248" s="131"/>
      <c r="O248" s="132"/>
      <c r="P248" s="131"/>
      <c r="Q248" s="132"/>
      <c r="R248" s="142"/>
      <c r="S248" s="132"/>
      <c r="T248" s="133"/>
      <c r="U248" s="132"/>
      <c r="V248" s="143"/>
      <c r="W248" s="132"/>
      <c r="X248" s="143"/>
      <c r="Y248" s="132"/>
      <c r="Z248" s="142"/>
      <c r="AA248" s="132"/>
      <c r="AB248" s="214"/>
      <c r="AC248" s="132"/>
      <c r="AD248" s="131"/>
      <c r="AE248" s="134"/>
      <c r="AF248" s="131"/>
      <c r="AG248" s="132"/>
      <c r="AH248" s="138"/>
      <c r="AI248" s="132"/>
      <c r="AJ248" s="138"/>
      <c r="AK248" s="132"/>
      <c r="AL248" s="138"/>
      <c r="AM248" s="132"/>
      <c r="AN248" s="151" t="str">
        <f>IF(AND(R248&lt;=0.1,R248&gt;0),Liste!$A$7,IF(AND(R248&gt;0.1,R248&lt;=1),Liste!$A$6,IF(AND(R248&gt;1,R248&lt;=5),Liste!$A$5,IF(AND(R248&gt;5,R248&lt;=16),Liste!$A$4,IF(AND(R248&gt;16,R248&lt;=70),Liste!$A$3,IF(R248&gt;70,Liste!$A$2,IF(R248="","","")))))))</f>
        <v/>
      </c>
      <c r="AO248" s="132"/>
      <c r="AP248" s="151" t="str">
        <f>IF(AND(X248=0,Z248=0),"",IF(AND(X248=0,Z248&gt;0),Liste!$L$16,IF(AND(X248&gt;0,Z248=0),Liste!$L$17,ROUND(2*(SQRT((Z248*1000000000)/(PI()*X248*1000000))),1))))</f>
        <v/>
      </c>
      <c r="AQ248" s="132"/>
      <c r="AR248" s="151" t="str">
        <f t="shared" si="3"/>
        <v/>
      </c>
      <c r="AS248" s="132"/>
    </row>
    <row r="249" spans="2:45" x14ac:dyDescent="0.4">
      <c r="B249" s="140" t="s">
        <v>1970</v>
      </c>
      <c r="C249" s="29"/>
      <c r="D249" s="131"/>
      <c r="E249" s="136"/>
      <c r="F249" s="131"/>
      <c r="G249" s="136"/>
      <c r="H249" s="131"/>
      <c r="I249" s="134"/>
      <c r="J249" s="133"/>
      <c r="K249" s="134"/>
      <c r="L249" s="133"/>
      <c r="M249" s="212"/>
      <c r="N249" s="131"/>
      <c r="O249" s="132"/>
      <c r="P249" s="131"/>
      <c r="Q249" s="132"/>
      <c r="R249" s="142"/>
      <c r="S249" s="132"/>
      <c r="T249" s="133"/>
      <c r="U249" s="132"/>
      <c r="V249" s="143"/>
      <c r="W249" s="132"/>
      <c r="X249" s="143"/>
      <c r="Y249" s="132"/>
      <c r="Z249" s="142"/>
      <c r="AA249" s="132"/>
      <c r="AB249" s="214"/>
      <c r="AC249" s="132"/>
      <c r="AD249" s="131"/>
      <c r="AE249" s="134"/>
      <c r="AF249" s="131"/>
      <c r="AG249" s="132"/>
      <c r="AH249" s="138"/>
      <c r="AI249" s="132"/>
      <c r="AJ249" s="138"/>
      <c r="AK249" s="132"/>
      <c r="AL249" s="138"/>
      <c r="AM249" s="132"/>
      <c r="AN249" s="151" t="str">
        <f>IF(AND(R249&lt;=0.1,R249&gt;0),Liste!$A$7,IF(AND(R249&gt;0.1,R249&lt;=1),Liste!$A$6,IF(AND(R249&gt;1,R249&lt;=5),Liste!$A$5,IF(AND(R249&gt;5,R249&lt;=16),Liste!$A$4,IF(AND(R249&gt;16,R249&lt;=70),Liste!$A$3,IF(R249&gt;70,Liste!$A$2,IF(R249="","","")))))))</f>
        <v/>
      </c>
      <c r="AO249" s="132"/>
      <c r="AP249" s="151" t="str">
        <f>IF(AND(X249=0,Z249=0),"",IF(AND(X249=0,Z249&gt;0),Liste!$L$16,IF(AND(X249&gt;0,Z249=0),Liste!$L$17,ROUND(2*(SQRT((Z249*1000000000)/(PI()*X249*1000000))),1))))</f>
        <v/>
      </c>
      <c r="AQ249" s="132"/>
      <c r="AR249" s="151" t="str">
        <f t="shared" si="3"/>
        <v/>
      </c>
      <c r="AS249" s="132"/>
    </row>
    <row r="250" spans="2:45" x14ac:dyDescent="0.4">
      <c r="B250" s="140" t="s">
        <v>1971</v>
      </c>
      <c r="C250" s="29"/>
      <c r="D250" s="131"/>
      <c r="E250" s="136"/>
      <c r="F250" s="131"/>
      <c r="G250" s="136"/>
      <c r="H250" s="131"/>
      <c r="I250" s="134"/>
      <c r="J250" s="133"/>
      <c r="K250" s="134"/>
      <c r="L250" s="133"/>
      <c r="M250" s="212"/>
      <c r="N250" s="131"/>
      <c r="O250" s="132"/>
      <c r="P250" s="131"/>
      <c r="Q250" s="132"/>
      <c r="R250" s="142"/>
      <c r="S250" s="132"/>
      <c r="T250" s="133"/>
      <c r="U250" s="132"/>
      <c r="V250" s="143"/>
      <c r="W250" s="132"/>
      <c r="X250" s="143"/>
      <c r="Y250" s="132"/>
      <c r="Z250" s="142"/>
      <c r="AA250" s="132"/>
      <c r="AB250" s="214"/>
      <c r="AC250" s="132"/>
      <c r="AD250" s="131"/>
      <c r="AE250" s="134"/>
      <c r="AF250" s="131"/>
      <c r="AG250" s="132"/>
      <c r="AH250" s="138"/>
      <c r="AI250" s="132"/>
      <c r="AJ250" s="138"/>
      <c r="AK250" s="132"/>
      <c r="AL250" s="138"/>
      <c r="AM250" s="132"/>
      <c r="AN250" s="151" t="str">
        <f>IF(AND(R250&lt;=0.1,R250&gt;0),Liste!$A$7,IF(AND(R250&gt;0.1,R250&lt;=1),Liste!$A$6,IF(AND(R250&gt;1,R250&lt;=5),Liste!$A$5,IF(AND(R250&gt;5,R250&lt;=16),Liste!$A$4,IF(AND(R250&gt;16,R250&lt;=70),Liste!$A$3,IF(R250&gt;70,Liste!$A$2,IF(R250="","","")))))))</f>
        <v/>
      </c>
      <c r="AO250" s="132"/>
      <c r="AP250" s="151" t="str">
        <f>IF(AND(X250=0,Z250=0),"",IF(AND(X250=0,Z250&gt;0),Liste!$L$16,IF(AND(X250&gt;0,Z250=0),Liste!$L$17,ROUND(2*(SQRT((Z250*1000000000)/(PI()*X250*1000000))),1))))</f>
        <v/>
      </c>
      <c r="AQ250" s="132"/>
      <c r="AR250" s="151" t="str">
        <f t="shared" si="3"/>
        <v/>
      </c>
      <c r="AS250" s="132"/>
    </row>
    <row r="251" spans="2:45" x14ac:dyDescent="0.4">
      <c r="B251" s="140" t="s">
        <v>1972</v>
      </c>
      <c r="C251" s="29"/>
      <c r="D251" s="131"/>
      <c r="E251" s="136"/>
      <c r="F251" s="131"/>
      <c r="G251" s="136"/>
      <c r="H251" s="131"/>
      <c r="I251" s="134"/>
      <c r="J251" s="133"/>
      <c r="K251" s="134"/>
      <c r="L251" s="133"/>
      <c r="M251" s="212"/>
      <c r="N251" s="131"/>
      <c r="O251" s="132"/>
      <c r="P251" s="131"/>
      <c r="Q251" s="132"/>
      <c r="R251" s="142"/>
      <c r="S251" s="132"/>
      <c r="T251" s="133"/>
      <c r="U251" s="132"/>
      <c r="V251" s="143"/>
      <c r="W251" s="132"/>
      <c r="X251" s="143"/>
      <c r="Y251" s="132"/>
      <c r="Z251" s="142"/>
      <c r="AA251" s="132"/>
      <c r="AB251" s="214"/>
      <c r="AC251" s="132"/>
      <c r="AD251" s="131"/>
      <c r="AE251" s="134"/>
      <c r="AF251" s="131"/>
      <c r="AG251" s="132"/>
      <c r="AH251" s="138"/>
      <c r="AI251" s="132"/>
      <c r="AJ251" s="138"/>
      <c r="AK251" s="132"/>
      <c r="AL251" s="138"/>
      <c r="AM251" s="132"/>
      <c r="AN251" s="151" t="str">
        <f>IF(AND(R251&lt;=0.1,R251&gt;0),Liste!$A$7,IF(AND(R251&gt;0.1,R251&lt;=1),Liste!$A$6,IF(AND(R251&gt;1,R251&lt;=5),Liste!$A$5,IF(AND(R251&gt;5,R251&lt;=16),Liste!$A$4,IF(AND(R251&gt;16,R251&lt;=70),Liste!$A$3,IF(R251&gt;70,Liste!$A$2,IF(R251="","","")))))))</f>
        <v/>
      </c>
      <c r="AO251" s="132"/>
      <c r="AP251" s="151" t="str">
        <f>IF(AND(X251=0,Z251=0),"",IF(AND(X251=0,Z251&gt;0),Liste!$L$16,IF(AND(X251&gt;0,Z251=0),Liste!$L$17,ROUND(2*(SQRT((Z251*1000000000)/(PI()*X251*1000000))),1))))</f>
        <v/>
      </c>
      <c r="AQ251" s="132"/>
      <c r="AR251" s="151" t="str">
        <f t="shared" si="3"/>
        <v/>
      </c>
      <c r="AS251" s="132"/>
    </row>
    <row r="252" spans="2:45" x14ac:dyDescent="0.4">
      <c r="B252" s="140" t="s">
        <v>1973</v>
      </c>
      <c r="C252" s="29"/>
      <c r="D252" s="131"/>
      <c r="E252" s="136"/>
      <c r="F252" s="131"/>
      <c r="G252" s="136"/>
      <c r="H252" s="131"/>
      <c r="I252" s="134"/>
      <c r="J252" s="133"/>
      <c r="K252" s="134"/>
      <c r="L252" s="133"/>
      <c r="M252" s="212"/>
      <c r="N252" s="131"/>
      <c r="O252" s="132"/>
      <c r="P252" s="131"/>
      <c r="Q252" s="132"/>
      <c r="R252" s="142"/>
      <c r="S252" s="132"/>
      <c r="T252" s="133"/>
      <c r="U252" s="132"/>
      <c r="V252" s="143"/>
      <c r="W252" s="132"/>
      <c r="X252" s="143"/>
      <c r="Y252" s="132"/>
      <c r="Z252" s="142"/>
      <c r="AA252" s="132"/>
      <c r="AB252" s="214"/>
      <c r="AC252" s="132"/>
      <c r="AD252" s="131"/>
      <c r="AE252" s="134"/>
      <c r="AF252" s="131"/>
      <c r="AG252" s="132"/>
      <c r="AH252" s="138"/>
      <c r="AI252" s="132"/>
      <c r="AJ252" s="138"/>
      <c r="AK252" s="132"/>
      <c r="AL252" s="138"/>
      <c r="AM252" s="132"/>
      <c r="AN252" s="151" t="str">
        <f>IF(AND(R252&lt;=0.1,R252&gt;0),Liste!$A$7,IF(AND(R252&gt;0.1,R252&lt;=1),Liste!$A$6,IF(AND(R252&gt;1,R252&lt;=5),Liste!$A$5,IF(AND(R252&gt;5,R252&lt;=16),Liste!$A$4,IF(AND(R252&gt;16,R252&lt;=70),Liste!$A$3,IF(R252&gt;70,Liste!$A$2,IF(R252="","","")))))))</f>
        <v/>
      </c>
      <c r="AO252" s="132"/>
      <c r="AP252" s="151" t="str">
        <f>IF(AND(X252=0,Z252=0),"",IF(AND(X252=0,Z252&gt;0),Liste!$L$16,IF(AND(X252&gt;0,Z252=0),Liste!$L$17,ROUND(2*(SQRT((Z252*1000000000)/(PI()*X252*1000000))),1))))</f>
        <v/>
      </c>
      <c r="AQ252" s="132"/>
      <c r="AR252" s="151" t="str">
        <f t="shared" si="3"/>
        <v/>
      </c>
      <c r="AS252" s="132"/>
    </row>
    <row r="253" spans="2:45" x14ac:dyDescent="0.4">
      <c r="B253" s="140" t="s">
        <v>1974</v>
      </c>
      <c r="C253" s="29"/>
      <c r="D253" s="131"/>
      <c r="E253" s="136"/>
      <c r="F253" s="131"/>
      <c r="G253" s="136"/>
      <c r="H253" s="131"/>
      <c r="I253" s="134"/>
      <c r="J253" s="133"/>
      <c r="K253" s="134"/>
      <c r="L253" s="133"/>
      <c r="M253" s="212"/>
      <c r="N253" s="131"/>
      <c r="O253" s="132"/>
      <c r="P253" s="131"/>
      <c r="Q253" s="132"/>
      <c r="R253" s="142"/>
      <c r="S253" s="132"/>
      <c r="T253" s="133"/>
      <c r="U253" s="132"/>
      <c r="V253" s="143"/>
      <c r="W253" s="132"/>
      <c r="X253" s="143"/>
      <c r="Y253" s="132"/>
      <c r="Z253" s="142"/>
      <c r="AA253" s="132"/>
      <c r="AB253" s="214"/>
      <c r="AC253" s="132"/>
      <c r="AD253" s="131"/>
      <c r="AE253" s="134"/>
      <c r="AF253" s="131"/>
      <c r="AG253" s="132"/>
      <c r="AH253" s="138"/>
      <c r="AI253" s="132"/>
      <c r="AJ253" s="138"/>
      <c r="AK253" s="132"/>
      <c r="AL253" s="138"/>
      <c r="AM253" s="132"/>
      <c r="AN253" s="151" t="str">
        <f>IF(AND(R253&lt;=0.1,R253&gt;0),Liste!$A$7,IF(AND(R253&gt;0.1,R253&lt;=1),Liste!$A$6,IF(AND(R253&gt;1,R253&lt;=5),Liste!$A$5,IF(AND(R253&gt;5,R253&lt;=16),Liste!$A$4,IF(AND(R253&gt;16,R253&lt;=70),Liste!$A$3,IF(R253&gt;70,Liste!$A$2,IF(R253="","","")))))))</f>
        <v/>
      </c>
      <c r="AO253" s="132"/>
      <c r="AP253" s="151" t="str">
        <f>IF(AND(X253=0,Z253=0),"",IF(AND(X253=0,Z253&gt;0),Liste!$L$16,IF(AND(X253&gt;0,Z253=0),Liste!$L$17,ROUND(2*(SQRT((Z253*1000000000)/(PI()*X253*1000000))),1))))</f>
        <v/>
      </c>
      <c r="AQ253" s="132"/>
      <c r="AR253" s="151" t="str">
        <f t="shared" si="3"/>
        <v/>
      </c>
      <c r="AS253" s="132"/>
    </row>
    <row r="254" spans="2:45" x14ac:dyDescent="0.4">
      <c r="B254" s="140" t="s">
        <v>1975</v>
      </c>
      <c r="C254" s="29"/>
      <c r="D254" s="131"/>
      <c r="E254" s="136"/>
      <c r="F254" s="131"/>
      <c r="G254" s="136"/>
      <c r="H254" s="131"/>
      <c r="I254" s="134"/>
      <c r="J254" s="133"/>
      <c r="K254" s="134"/>
      <c r="L254" s="133"/>
      <c r="M254" s="212"/>
      <c r="N254" s="131"/>
      <c r="O254" s="132"/>
      <c r="P254" s="131"/>
      <c r="Q254" s="132"/>
      <c r="R254" s="142"/>
      <c r="S254" s="132"/>
      <c r="T254" s="133"/>
      <c r="U254" s="132"/>
      <c r="V254" s="143"/>
      <c r="W254" s="132"/>
      <c r="X254" s="143"/>
      <c r="Y254" s="132"/>
      <c r="Z254" s="142"/>
      <c r="AA254" s="132"/>
      <c r="AB254" s="214"/>
      <c r="AC254" s="132"/>
      <c r="AD254" s="131"/>
      <c r="AE254" s="134"/>
      <c r="AF254" s="131"/>
      <c r="AG254" s="132"/>
      <c r="AH254" s="138"/>
      <c r="AI254" s="132"/>
      <c r="AJ254" s="138"/>
      <c r="AK254" s="132"/>
      <c r="AL254" s="138"/>
      <c r="AM254" s="132"/>
      <c r="AN254" s="151" t="str">
        <f>IF(AND(R254&lt;=0.1,R254&gt;0),Liste!$A$7,IF(AND(R254&gt;0.1,R254&lt;=1),Liste!$A$6,IF(AND(R254&gt;1,R254&lt;=5),Liste!$A$5,IF(AND(R254&gt;5,R254&lt;=16),Liste!$A$4,IF(AND(R254&gt;16,R254&lt;=70),Liste!$A$3,IF(R254&gt;70,Liste!$A$2,IF(R254="","","")))))))</f>
        <v/>
      </c>
      <c r="AO254" s="132"/>
      <c r="AP254" s="151" t="str">
        <f>IF(AND(X254=0,Z254=0),"",IF(AND(X254=0,Z254&gt;0),Liste!$L$16,IF(AND(X254&gt;0,Z254=0),Liste!$L$17,ROUND(2*(SQRT((Z254*1000000000)/(PI()*X254*1000000))),1))))</f>
        <v/>
      </c>
      <c r="AQ254" s="132"/>
      <c r="AR254" s="151" t="str">
        <f t="shared" si="3"/>
        <v/>
      </c>
      <c r="AS254" s="132"/>
    </row>
    <row r="255" spans="2:45" x14ac:dyDescent="0.4">
      <c r="B255" s="140" t="s">
        <v>1976</v>
      </c>
      <c r="C255" s="29"/>
      <c r="D255" s="131"/>
      <c r="E255" s="136"/>
      <c r="F255" s="131"/>
      <c r="G255" s="136"/>
      <c r="H255" s="131"/>
      <c r="I255" s="134"/>
      <c r="J255" s="133"/>
      <c r="K255" s="134"/>
      <c r="L255" s="133"/>
      <c r="M255" s="212"/>
      <c r="N255" s="131"/>
      <c r="O255" s="132"/>
      <c r="P255" s="131"/>
      <c r="Q255" s="132"/>
      <c r="R255" s="142"/>
      <c r="S255" s="132"/>
      <c r="T255" s="133"/>
      <c r="U255" s="132"/>
      <c r="V255" s="143"/>
      <c r="W255" s="132"/>
      <c r="X255" s="143"/>
      <c r="Y255" s="132"/>
      <c r="Z255" s="142"/>
      <c r="AA255" s="132"/>
      <c r="AB255" s="214"/>
      <c r="AC255" s="132"/>
      <c r="AD255" s="131"/>
      <c r="AE255" s="134"/>
      <c r="AF255" s="131"/>
      <c r="AG255" s="132"/>
      <c r="AH255" s="138"/>
      <c r="AI255" s="132"/>
      <c r="AJ255" s="138"/>
      <c r="AK255" s="132"/>
      <c r="AL255" s="138"/>
      <c r="AM255" s="132"/>
      <c r="AN255" s="151" t="str">
        <f>IF(AND(R255&lt;=0.1,R255&gt;0),Liste!$A$7,IF(AND(R255&gt;0.1,R255&lt;=1),Liste!$A$6,IF(AND(R255&gt;1,R255&lt;=5),Liste!$A$5,IF(AND(R255&gt;5,R255&lt;=16),Liste!$A$4,IF(AND(R255&gt;16,R255&lt;=70),Liste!$A$3,IF(R255&gt;70,Liste!$A$2,IF(R255="","","")))))))</f>
        <v/>
      </c>
      <c r="AO255" s="132"/>
      <c r="AP255" s="151" t="str">
        <f>IF(AND(X255=0,Z255=0),"",IF(AND(X255=0,Z255&gt;0),Liste!$L$16,IF(AND(X255&gt;0,Z255=0),Liste!$L$17,ROUND(2*(SQRT((Z255*1000000000)/(PI()*X255*1000000))),1))))</f>
        <v/>
      </c>
      <c r="AQ255" s="132"/>
      <c r="AR255" s="151" t="str">
        <f t="shared" si="3"/>
        <v/>
      </c>
      <c r="AS255" s="132"/>
    </row>
    <row r="256" spans="2:45" x14ac:dyDescent="0.4">
      <c r="B256" s="140" t="s">
        <v>1977</v>
      </c>
      <c r="C256" s="29"/>
      <c r="D256" s="131"/>
      <c r="E256" s="136"/>
      <c r="F256" s="131"/>
      <c r="G256" s="136"/>
      <c r="H256" s="131"/>
      <c r="I256" s="134"/>
      <c r="J256" s="133"/>
      <c r="K256" s="134"/>
      <c r="L256" s="133"/>
      <c r="M256" s="212"/>
      <c r="N256" s="131"/>
      <c r="O256" s="132"/>
      <c r="P256" s="131"/>
      <c r="Q256" s="132"/>
      <c r="R256" s="142"/>
      <c r="S256" s="132"/>
      <c r="T256" s="133"/>
      <c r="U256" s="132"/>
      <c r="V256" s="143"/>
      <c r="W256" s="132"/>
      <c r="X256" s="143"/>
      <c r="Y256" s="132"/>
      <c r="Z256" s="142"/>
      <c r="AA256" s="132"/>
      <c r="AB256" s="214"/>
      <c r="AC256" s="132"/>
      <c r="AD256" s="131"/>
      <c r="AE256" s="134"/>
      <c r="AF256" s="131"/>
      <c r="AG256" s="132"/>
      <c r="AH256" s="138"/>
      <c r="AI256" s="132"/>
      <c r="AJ256" s="138"/>
      <c r="AK256" s="132"/>
      <c r="AL256" s="138"/>
      <c r="AM256" s="132"/>
      <c r="AN256" s="151" t="str">
        <f>IF(AND(R256&lt;=0.1,R256&gt;0),Liste!$A$7,IF(AND(R256&gt;0.1,R256&lt;=1),Liste!$A$6,IF(AND(R256&gt;1,R256&lt;=5),Liste!$A$5,IF(AND(R256&gt;5,R256&lt;=16),Liste!$A$4,IF(AND(R256&gt;16,R256&lt;=70),Liste!$A$3,IF(R256&gt;70,Liste!$A$2,IF(R256="","","")))))))</f>
        <v/>
      </c>
      <c r="AO256" s="132"/>
      <c r="AP256" s="151" t="str">
        <f>IF(AND(X256=0,Z256=0),"",IF(AND(X256=0,Z256&gt;0),Liste!$L$16,IF(AND(X256&gt;0,Z256=0),Liste!$L$17,ROUND(2*(SQRT((Z256*1000000000)/(PI()*X256*1000000))),1))))</f>
        <v/>
      </c>
      <c r="AQ256" s="132"/>
      <c r="AR256" s="151" t="str">
        <f t="shared" si="3"/>
        <v/>
      </c>
      <c r="AS256" s="132"/>
    </row>
    <row r="257" spans="2:45" x14ac:dyDescent="0.4">
      <c r="B257" s="140" t="s">
        <v>1978</v>
      </c>
      <c r="C257" s="29"/>
      <c r="D257" s="131"/>
      <c r="E257" s="136"/>
      <c r="F257" s="131"/>
      <c r="G257" s="136"/>
      <c r="H257" s="131"/>
      <c r="I257" s="134"/>
      <c r="J257" s="133"/>
      <c r="K257" s="134"/>
      <c r="L257" s="133"/>
      <c r="M257" s="212"/>
      <c r="N257" s="131"/>
      <c r="O257" s="132"/>
      <c r="P257" s="131"/>
      <c r="Q257" s="132"/>
      <c r="R257" s="142"/>
      <c r="S257" s="132"/>
      <c r="T257" s="133"/>
      <c r="U257" s="132"/>
      <c r="V257" s="143"/>
      <c r="W257" s="132"/>
      <c r="X257" s="143"/>
      <c r="Y257" s="132"/>
      <c r="Z257" s="142"/>
      <c r="AA257" s="132"/>
      <c r="AB257" s="214"/>
      <c r="AC257" s="132"/>
      <c r="AD257" s="131"/>
      <c r="AE257" s="134"/>
      <c r="AF257" s="131"/>
      <c r="AG257" s="132"/>
      <c r="AH257" s="138"/>
      <c r="AI257" s="132"/>
      <c r="AJ257" s="138"/>
      <c r="AK257" s="132"/>
      <c r="AL257" s="138"/>
      <c r="AM257" s="132"/>
      <c r="AN257" s="151" t="str">
        <f>IF(AND(R257&lt;=0.1,R257&gt;0),Liste!$A$7,IF(AND(R257&gt;0.1,R257&lt;=1),Liste!$A$6,IF(AND(R257&gt;1,R257&lt;=5),Liste!$A$5,IF(AND(R257&gt;5,R257&lt;=16),Liste!$A$4,IF(AND(R257&gt;16,R257&lt;=70),Liste!$A$3,IF(R257&gt;70,Liste!$A$2,IF(R257="","","")))))))</f>
        <v/>
      </c>
      <c r="AO257" s="132"/>
      <c r="AP257" s="151" t="str">
        <f>IF(AND(X257=0,Z257=0),"",IF(AND(X257=0,Z257&gt;0),Liste!$L$16,IF(AND(X257&gt;0,Z257=0),Liste!$L$17,ROUND(2*(SQRT((Z257*1000000000)/(PI()*X257*1000000))),1))))</f>
        <v/>
      </c>
      <c r="AQ257" s="132"/>
      <c r="AR257" s="151" t="str">
        <f t="shared" si="3"/>
        <v/>
      </c>
      <c r="AS257" s="132"/>
    </row>
    <row r="258" spans="2:45" x14ac:dyDescent="0.4">
      <c r="B258" s="140" t="s">
        <v>1979</v>
      </c>
      <c r="C258" s="29"/>
      <c r="D258" s="131"/>
      <c r="E258" s="136"/>
      <c r="F258" s="131"/>
      <c r="G258" s="136"/>
      <c r="H258" s="131"/>
      <c r="I258" s="134"/>
      <c r="J258" s="133"/>
      <c r="K258" s="134"/>
      <c r="L258" s="133"/>
      <c r="M258" s="212"/>
      <c r="N258" s="131"/>
      <c r="O258" s="132"/>
      <c r="P258" s="131"/>
      <c r="Q258" s="132"/>
      <c r="R258" s="142"/>
      <c r="S258" s="132"/>
      <c r="T258" s="133"/>
      <c r="U258" s="132"/>
      <c r="V258" s="143"/>
      <c r="W258" s="132"/>
      <c r="X258" s="143"/>
      <c r="Y258" s="132"/>
      <c r="Z258" s="142"/>
      <c r="AA258" s="132"/>
      <c r="AB258" s="214"/>
      <c r="AC258" s="132"/>
      <c r="AD258" s="131"/>
      <c r="AE258" s="134"/>
      <c r="AF258" s="131"/>
      <c r="AG258" s="132"/>
      <c r="AH258" s="138"/>
      <c r="AI258" s="132"/>
      <c r="AJ258" s="138"/>
      <c r="AK258" s="132"/>
      <c r="AL258" s="138"/>
      <c r="AM258" s="132"/>
      <c r="AN258" s="151" t="str">
        <f>IF(AND(R258&lt;=0.1,R258&gt;0),Liste!$A$7,IF(AND(R258&gt;0.1,R258&lt;=1),Liste!$A$6,IF(AND(R258&gt;1,R258&lt;=5),Liste!$A$5,IF(AND(R258&gt;5,R258&lt;=16),Liste!$A$4,IF(AND(R258&gt;16,R258&lt;=70),Liste!$A$3,IF(R258&gt;70,Liste!$A$2,IF(R258="","","")))))))</f>
        <v/>
      </c>
      <c r="AO258" s="132"/>
      <c r="AP258" s="151" t="str">
        <f>IF(AND(X258=0,Z258=0),"",IF(AND(X258=0,Z258&gt;0),Liste!$L$16,IF(AND(X258&gt;0,Z258=0),Liste!$L$17,ROUND(2*(SQRT((Z258*1000000000)/(PI()*X258*1000000))),1))))</f>
        <v/>
      </c>
      <c r="AQ258" s="132"/>
      <c r="AR258" s="151" t="str">
        <f t="shared" si="3"/>
        <v/>
      </c>
      <c r="AS258" s="132"/>
    </row>
    <row r="259" spans="2:45" x14ac:dyDescent="0.4">
      <c r="B259" s="140" t="s">
        <v>1980</v>
      </c>
      <c r="C259" s="29"/>
      <c r="D259" s="131"/>
      <c r="E259" s="136"/>
      <c r="F259" s="131"/>
      <c r="G259" s="136"/>
      <c r="H259" s="131"/>
      <c r="I259" s="134"/>
      <c r="J259" s="133"/>
      <c r="K259" s="134"/>
      <c r="L259" s="133"/>
      <c r="M259" s="212"/>
      <c r="N259" s="131"/>
      <c r="O259" s="132"/>
      <c r="P259" s="131"/>
      <c r="Q259" s="132"/>
      <c r="R259" s="142"/>
      <c r="S259" s="132"/>
      <c r="T259" s="133"/>
      <c r="U259" s="132"/>
      <c r="V259" s="143"/>
      <c r="W259" s="132"/>
      <c r="X259" s="143"/>
      <c r="Y259" s="132"/>
      <c r="Z259" s="142"/>
      <c r="AA259" s="132"/>
      <c r="AB259" s="214"/>
      <c r="AC259" s="132"/>
      <c r="AD259" s="131"/>
      <c r="AE259" s="134"/>
      <c r="AF259" s="131"/>
      <c r="AG259" s="132"/>
      <c r="AH259" s="138"/>
      <c r="AI259" s="132"/>
      <c r="AJ259" s="138"/>
      <c r="AK259" s="132"/>
      <c r="AL259" s="138"/>
      <c r="AM259" s="132"/>
      <c r="AN259" s="151" t="str">
        <f>IF(AND(R259&lt;=0.1,R259&gt;0),Liste!$A$7,IF(AND(R259&gt;0.1,R259&lt;=1),Liste!$A$6,IF(AND(R259&gt;1,R259&lt;=5),Liste!$A$5,IF(AND(R259&gt;5,R259&lt;=16),Liste!$A$4,IF(AND(R259&gt;16,R259&lt;=70),Liste!$A$3,IF(R259&gt;70,Liste!$A$2,IF(R259="","","")))))))</f>
        <v/>
      </c>
      <c r="AO259" s="132"/>
      <c r="AP259" s="151" t="str">
        <f>IF(AND(X259=0,Z259=0),"",IF(AND(X259=0,Z259&gt;0),Liste!$L$16,IF(AND(X259&gt;0,Z259=0),Liste!$L$17,ROUND(2*(SQRT((Z259*1000000000)/(PI()*X259*1000000))),1))))</f>
        <v/>
      </c>
      <c r="AQ259" s="132"/>
      <c r="AR259" s="151" t="str">
        <f t="shared" si="3"/>
        <v/>
      </c>
      <c r="AS259" s="132"/>
    </row>
    <row r="260" spans="2:45" x14ac:dyDescent="0.4">
      <c r="B260" s="140" t="s">
        <v>1981</v>
      </c>
      <c r="C260" s="29"/>
      <c r="D260" s="131"/>
      <c r="E260" s="136"/>
      <c r="F260" s="131"/>
      <c r="G260" s="136"/>
      <c r="H260" s="131"/>
      <c r="I260" s="134"/>
      <c r="J260" s="133"/>
      <c r="K260" s="134"/>
      <c r="L260" s="133"/>
      <c r="M260" s="212"/>
      <c r="N260" s="131"/>
      <c r="O260" s="132"/>
      <c r="P260" s="131"/>
      <c r="Q260" s="132"/>
      <c r="R260" s="142"/>
      <c r="S260" s="132"/>
      <c r="T260" s="133"/>
      <c r="U260" s="132"/>
      <c r="V260" s="143"/>
      <c r="W260" s="132"/>
      <c r="X260" s="143"/>
      <c r="Y260" s="132"/>
      <c r="Z260" s="142"/>
      <c r="AA260" s="132"/>
      <c r="AB260" s="214"/>
      <c r="AC260" s="132"/>
      <c r="AD260" s="131"/>
      <c r="AE260" s="134"/>
      <c r="AF260" s="131"/>
      <c r="AG260" s="132"/>
      <c r="AH260" s="138"/>
      <c r="AI260" s="132"/>
      <c r="AJ260" s="138"/>
      <c r="AK260" s="132"/>
      <c r="AL260" s="138"/>
      <c r="AM260" s="132"/>
      <c r="AN260" s="151" t="str">
        <f>IF(AND(R260&lt;=0.1,R260&gt;0),Liste!$A$7,IF(AND(R260&gt;0.1,R260&lt;=1),Liste!$A$6,IF(AND(R260&gt;1,R260&lt;=5),Liste!$A$5,IF(AND(R260&gt;5,R260&lt;=16),Liste!$A$4,IF(AND(R260&gt;16,R260&lt;=70),Liste!$A$3,IF(R260&gt;70,Liste!$A$2,IF(R260="","","")))))))</f>
        <v/>
      </c>
      <c r="AO260" s="132"/>
      <c r="AP260" s="151" t="str">
        <f>IF(AND(X260=0,Z260=0),"",IF(AND(X260=0,Z260&gt;0),Liste!$L$16,IF(AND(X260&gt;0,Z260=0),Liste!$L$17,ROUND(2*(SQRT((Z260*1000000000)/(PI()*X260*1000000))),1))))</f>
        <v/>
      </c>
      <c r="AQ260" s="132"/>
      <c r="AR260" s="151" t="str">
        <f t="shared" si="3"/>
        <v/>
      </c>
      <c r="AS260" s="132"/>
    </row>
    <row r="261" spans="2:45" x14ac:dyDescent="0.4">
      <c r="B261" s="140" t="s">
        <v>1982</v>
      </c>
      <c r="C261" s="29"/>
      <c r="D261" s="131"/>
      <c r="E261" s="136"/>
      <c r="F261" s="131"/>
      <c r="G261" s="136"/>
      <c r="H261" s="131"/>
      <c r="I261" s="134"/>
      <c r="J261" s="133"/>
      <c r="K261" s="134"/>
      <c r="L261" s="133"/>
      <c r="M261" s="212"/>
      <c r="N261" s="131"/>
      <c r="O261" s="132"/>
      <c r="P261" s="131"/>
      <c r="Q261" s="132"/>
      <c r="R261" s="142"/>
      <c r="S261" s="132"/>
      <c r="T261" s="133"/>
      <c r="U261" s="132"/>
      <c r="V261" s="143"/>
      <c r="W261" s="132"/>
      <c r="X261" s="143"/>
      <c r="Y261" s="132"/>
      <c r="Z261" s="142"/>
      <c r="AA261" s="132"/>
      <c r="AB261" s="214"/>
      <c r="AC261" s="132"/>
      <c r="AD261" s="131"/>
      <c r="AE261" s="134"/>
      <c r="AF261" s="131"/>
      <c r="AG261" s="132"/>
      <c r="AH261" s="138"/>
      <c r="AI261" s="132"/>
      <c r="AJ261" s="138"/>
      <c r="AK261" s="132"/>
      <c r="AL261" s="138"/>
      <c r="AM261" s="132"/>
      <c r="AN261" s="151" t="str">
        <f>IF(AND(R261&lt;=0.1,R261&gt;0),Liste!$A$7,IF(AND(R261&gt;0.1,R261&lt;=1),Liste!$A$6,IF(AND(R261&gt;1,R261&lt;=5),Liste!$A$5,IF(AND(R261&gt;5,R261&lt;=16),Liste!$A$4,IF(AND(R261&gt;16,R261&lt;=70),Liste!$A$3,IF(R261&gt;70,Liste!$A$2,IF(R261="","","")))))))</f>
        <v/>
      </c>
      <c r="AO261" s="132"/>
      <c r="AP261" s="151" t="str">
        <f>IF(AND(X261=0,Z261=0),"",IF(AND(X261=0,Z261&gt;0),Liste!$L$16,IF(AND(X261&gt;0,Z261=0),Liste!$L$17,ROUND(2*(SQRT((Z261*1000000000)/(PI()*X261*1000000))),1))))</f>
        <v/>
      </c>
      <c r="AQ261" s="132"/>
      <c r="AR261" s="151" t="str">
        <f t="shared" si="3"/>
        <v/>
      </c>
      <c r="AS261" s="132"/>
    </row>
    <row r="262" spans="2:45" x14ac:dyDescent="0.4">
      <c r="B262" s="140" t="s">
        <v>1983</v>
      </c>
      <c r="C262" s="29"/>
      <c r="D262" s="131"/>
      <c r="E262" s="136"/>
      <c r="F262" s="131"/>
      <c r="G262" s="136"/>
      <c r="H262" s="131"/>
      <c r="I262" s="134"/>
      <c r="J262" s="133"/>
      <c r="K262" s="134"/>
      <c r="L262" s="133"/>
      <c r="M262" s="212"/>
      <c r="N262" s="131"/>
      <c r="O262" s="132"/>
      <c r="P262" s="131"/>
      <c r="Q262" s="132"/>
      <c r="R262" s="142"/>
      <c r="S262" s="132"/>
      <c r="T262" s="133"/>
      <c r="U262" s="132"/>
      <c r="V262" s="143"/>
      <c r="W262" s="132"/>
      <c r="X262" s="143"/>
      <c r="Y262" s="132"/>
      <c r="Z262" s="142"/>
      <c r="AA262" s="132"/>
      <c r="AB262" s="214"/>
      <c r="AC262" s="132"/>
      <c r="AD262" s="131"/>
      <c r="AE262" s="134"/>
      <c r="AF262" s="131"/>
      <c r="AG262" s="132"/>
      <c r="AH262" s="138"/>
      <c r="AI262" s="132"/>
      <c r="AJ262" s="138"/>
      <c r="AK262" s="132"/>
      <c r="AL262" s="138"/>
      <c r="AM262" s="132"/>
      <c r="AN262" s="151" t="str">
        <f>IF(AND(R262&lt;=0.1,R262&gt;0),Liste!$A$7,IF(AND(R262&gt;0.1,R262&lt;=1),Liste!$A$6,IF(AND(R262&gt;1,R262&lt;=5),Liste!$A$5,IF(AND(R262&gt;5,R262&lt;=16),Liste!$A$4,IF(AND(R262&gt;16,R262&lt;=70),Liste!$A$3,IF(R262&gt;70,Liste!$A$2,IF(R262="","","")))))))</f>
        <v/>
      </c>
      <c r="AO262" s="132"/>
      <c r="AP262" s="151" t="str">
        <f>IF(AND(X262=0,Z262=0),"",IF(AND(X262=0,Z262&gt;0),Liste!$L$16,IF(AND(X262&gt;0,Z262=0),Liste!$L$17,ROUND(2*(SQRT((Z262*1000000000)/(PI()*X262*1000000))),1))))</f>
        <v/>
      </c>
      <c r="AQ262" s="132"/>
      <c r="AR262" s="151" t="str">
        <f t="shared" si="3"/>
        <v/>
      </c>
      <c r="AS262" s="132"/>
    </row>
    <row r="263" spans="2:45" x14ac:dyDescent="0.4">
      <c r="B263" s="140" t="s">
        <v>1984</v>
      </c>
      <c r="C263" s="29"/>
      <c r="D263" s="131"/>
      <c r="E263" s="136"/>
      <c r="F263" s="131"/>
      <c r="G263" s="136"/>
      <c r="H263" s="131"/>
      <c r="I263" s="134"/>
      <c r="J263" s="133"/>
      <c r="K263" s="134"/>
      <c r="L263" s="133"/>
      <c r="M263" s="212"/>
      <c r="N263" s="131"/>
      <c r="O263" s="132"/>
      <c r="P263" s="131"/>
      <c r="Q263" s="132"/>
      <c r="R263" s="142"/>
      <c r="S263" s="132"/>
      <c r="T263" s="133"/>
      <c r="U263" s="132"/>
      <c r="V263" s="143"/>
      <c r="W263" s="132"/>
      <c r="X263" s="143"/>
      <c r="Y263" s="132"/>
      <c r="Z263" s="142"/>
      <c r="AA263" s="132"/>
      <c r="AB263" s="214"/>
      <c r="AC263" s="132"/>
      <c r="AD263" s="131"/>
      <c r="AE263" s="134"/>
      <c r="AF263" s="131"/>
      <c r="AG263" s="132"/>
      <c r="AH263" s="138"/>
      <c r="AI263" s="132"/>
      <c r="AJ263" s="138"/>
      <c r="AK263" s="132"/>
      <c r="AL263" s="138"/>
      <c r="AM263" s="132"/>
      <c r="AN263" s="151" t="str">
        <f>IF(AND(R263&lt;=0.1,R263&gt;0),Liste!$A$7,IF(AND(R263&gt;0.1,R263&lt;=1),Liste!$A$6,IF(AND(R263&gt;1,R263&lt;=5),Liste!$A$5,IF(AND(R263&gt;5,R263&lt;=16),Liste!$A$4,IF(AND(R263&gt;16,R263&lt;=70),Liste!$A$3,IF(R263&gt;70,Liste!$A$2,IF(R263="","","")))))))</f>
        <v/>
      </c>
      <c r="AO263" s="132"/>
      <c r="AP263" s="151" t="str">
        <f>IF(AND(X263=0,Z263=0),"",IF(AND(X263=0,Z263&gt;0),Liste!$L$16,IF(AND(X263&gt;0,Z263=0),Liste!$L$17,ROUND(2*(SQRT((Z263*1000000000)/(PI()*X263*1000000))),1))))</f>
        <v/>
      </c>
      <c r="AQ263" s="132"/>
      <c r="AR263" s="151" t="str">
        <f t="shared" si="3"/>
        <v/>
      </c>
      <c r="AS263" s="132"/>
    </row>
    <row r="264" spans="2:45" x14ac:dyDescent="0.4">
      <c r="B264" s="140" t="s">
        <v>1985</v>
      </c>
      <c r="C264" s="29"/>
      <c r="D264" s="131"/>
      <c r="E264" s="136"/>
      <c r="F264" s="131"/>
      <c r="G264" s="136"/>
      <c r="H264" s="131"/>
      <c r="I264" s="134"/>
      <c r="J264" s="133"/>
      <c r="K264" s="134"/>
      <c r="L264" s="133"/>
      <c r="M264" s="212"/>
      <c r="N264" s="131"/>
      <c r="O264" s="132"/>
      <c r="P264" s="131"/>
      <c r="Q264" s="132"/>
      <c r="R264" s="142"/>
      <c r="S264" s="132"/>
      <c r="T264" s="133"/>
      <c r="U264" s="132"/>
      <c r="V264" s="143"/>
      <c r="W264" s="132"/>
      <c r="X264" s="143"/>
      <c r="Y264" s="132"/>
      <c r="Z264" s="142"/>
      <c r="AA264" s="132"/>
      <c r="AB264" s="214"/>
      <c r="AC264" s="132"/>
      <c r="AD264" s="131"/>
      <c r="AE264" s="134"/>
      <c r="AF264" s="131"/>
      <c r="AG264" s="132"/>
      <c r="AH264" s="138"/>
      <c r="AI264" s="132"/>
      <c r="AJ264" s="138"/>
      <c r="AK264" s="132"/>
      <c r="AL264" s="138"/>
      <c r="AM264" s="132"/>
      <c r="AN264" s="151" t="str">
        <f>IF(AND(R264&lt;=0.1,R264&gt;0),Liste!$A$7,IF(AND(R264&gt;0.1,R264&lt;=1),Liste!$A$6,IF(AND(R264&gt;1,R264&lt;=5),Liste!$A$5,IF(AND(R264&gt;5,R264&lt;=16),Liste!$A$4,IF(AND(R264&gt;16,R264&lt;=70),Liste!$A$3,IF(R264&gt;70,Liste!$A$2,IF(R264="","","")))))))</f>
        <v/>
      </c>
      <c r="AO264" s="132"/>
      <c r="AP264" s="151" t="str">
        <f>IF(AND(X264=0,Z264=0),"",IF(AND(X264=0,Z264&gt;0),Liste!$L$16,IF(AND(X264&gt;0,Z264=0),Liste!$L$17,ROUND(2*(SQRT((Z264*1000000000)/(PI()*X264*1000000))),1))))</f>
        <v/>
      </c>
      <c r="AQ264" s="132"/>
      <c r="AR264" s="151" t="str">
        <f t="shared" ref="AR264:AR327" si="4">IF(Z264*$AB264=0,"",Z264*$AB264)</f>
        <v/>
      </c>
      <c r="AS264" s="132"/>
    </row>
    <row r="265" spans="2:45" x14ac:dyDescent="0.4">
      <c r="B265" s="140" t="s">
        <v>1986</v>
      </c>
      <c r="C265" s="29"/>
      <c r="D265" s="131"/>
      <c r="E265" s="136"/>
      <c r="F265" s="131"/>
      <c r="G265" s="136"/>
      <c r="H265" s="131"/>
      <c r="I265" s="134"/>
      <c r="J265" s="133"/>
      <c r="K265" s="134"/>
      <c r="L265" s="133"/>
      <c r="M265" s="212"/>
      <c r="N265" s="131"/>
      <c r="O265" s="132"/>
      <c r="P265" s="131"/>
      <c r="Q265" s="132"/>
      <c r="R265" s="142"/>
      <c r="S265" s="132"/>
      <c r="T265" s="133"/>
      <c r="U265" s="132"/>
      <c r="V265" s="143"/>
      <c r="W265" s="132"/>
      <c r="X265" s="143"/>
      <c r="Y265" s="132"/>
      <c r="Z265" s="142"/>
      <c r="AA265" s="132"/>
      <c r="AB265" s="214"/>
      <c r="AC265" s="132"/>
      <c r="AD265" s="131"/>
      <c r="AE265" s="134"/>
      <c r="AF265" s="131"/>
      <c r="AG265" s="132"/>
      <c r="AH265" s="138"/>
      <c r="AI265" s="132"/>
      <c r="AJ265" s="138"/>
      <c r="AK265" s="132"/>
      <c r="AL265" s="138"/>
      <c r="AM265" s="132"/>
      <c r="AN265" s="151" t="str">
        <f>IF(AND(R265&lt;=0.1,R265&gt;0),Liste!$A$7,IF(AND(R265&gt;0.1,R265&lt;=1),Liste!$A$6,IF(AND(R265&gt;1,R265&lt;=5),Liste!$A$5,IF(AND(R265&gt;5,R265&lt;=16),Liste!$A$4,IF(AND(R265&gt;16,R265&lt;=70),Liste!$A$3,IF(R265&gt;70,Liste!$A$2,IF(R265="","","")))))))</f>
        <v/>
      </c>
      <c r="AO265" s="132"/>
      <c r="AP265" s="151" t="str">
        <f>IF(AND(X265=0,Z265=0),"",IF(AND(X265=0,Z265&gt;0),Liste!$L$16,IF(AND(X265&gt;0,Z265=0),Liste!$L$17,ROUND(2*(SQRT((Z265*1000000000)/(PI()*X265*1000000))),1))))</f>
        <v/>
      </c>
      <c r="AQ265" s="132"/>
      <c r="AR265" s="151" t="str">
        <f t="shared" si="4"/>
        <v/>
      </c>
      <c r="AS265" s="132"/>
    </row>
    <row r="266" spans="2:45" x14ac:dyDescent="0.4">
      <c r="B266" s="140" t="s">
        <v>1987</v>
      </c>
      <c r="C266" s="29"/>
      <c r="D266" s="131"/>
      <c r="E266" s="136"/>
      <c r="F266" s="131"/>
      <c r="G266" s="136"/>
      <c r="H266" s="131"/>
      <c r="I266" s="134"/>
      <c r="J266" s="133"/>
      <c r="K266" s="134"/>
      <c r="L266" s="133"/>
      <c r="M266" s="212"/>
      <c r="N266" s="131"/>
      <c r="O266" s="132"/>
      <c r="P266" s="131"/>
      <c r="Q266" s="132"/>
      <c r="R266" s="142"/>
      <c r="S266" s="132"/>
      <c r="T266" s="133"/>
      <c r="U266" s="132"/>
      <c r="V266" s="143"/>
      <c r="W266" s="132"/>
      <c r="X266" s="143"/>
      <c r="Y266" s="132"/>
      <c r="Z266" s="142"/>
      <c r="AA266" s="132"/>
      <c r="AB266" s="214"/>
      <c r="AC266" s="132"/>
      <c r="AD266" s="131"/>
      <c r="AE266" s="134"/>
      <c r="AF266" s="131"/>
      <c r="AG266" s="132"/>
      <c r="AH266" s="138"/>
      <c r="AI266" s="132"/>
      <c r="AJ266" s="138"/>
      <c r="AK266" s="132"/>
      <c r="AL266" s="138"/>
      <c r="AM266" s="132"/>
      <c r="AN266" s="151" t="str">
        <f>IF(AND(R266&lt;=0.1,R266&gt;0),Liste!$A$7,IF(AND(R266&gt;0.1,R266&lt;=1),Liste!$A$6,IF(AND(R266&gt;1,R266&lt;=5),Liste!$A$5,IF(AND(R266&gt;5,R266&lt;=16),Liste!$A$4,IF(AND(R266&gt;16,R266&lt;=70),Liste!$A$3,IF(R266&gt;70,Liste!$A$2,IF(R266="","","")))))))</f>
        <v/>
      </c>
      <c r="AO266" s="132"/>
      <c r="AP266" s="151" t="str">
        <f>IF(AND(X266=0,Z266=0),"",IF(AND(X266=0,Z266&gt;0),Liste!$L$16,IF(AND(X266&gt;0,Z266=0),Liste!$L$17,ROUND(2*(SQRT((Z266*1000000000)/(PI()*X266*1000000))),1))))</f>
        <v/>
      </c>
      <c r="AQ266" s="132"/>
      <c r="AR266" s="151" t="str">
        <f t="shared" si="4"/>
        <v/>
      </c>
      <c r="AS266" s="132"/>
    </row>
    <row r="267" spans="2:45" x14ac:dyDescent="0.4">
      <c r="B267" s="140" t="s">
        <v>1988</v>
      </c>
      <c r="C267" s="29"/>
      <c r="D267" s="131"/>
      <c r="E267" s="136"/>
      <c r="F267" s="131"/>
      <c r="G267" s="136"/>
      <c r="H267" s="131"/>
      <c r="I267" s="134"/>
      <c r="J267" s="133"/>
      <c r="K267" s="134"/>
      <c r="L267" s="133"/>
      <c r="M267" s="212"/>
      <c r="N267" s="131"/>
      <c r="O267" s="132"/>
      <c r="P267" s="131"/>
      <c r="Q267" s="132"/>
      <c r="R267" s="142"/>
      <c r="S267" s="132"/>
      <c r="T267" s="133"/>
      <c r="U267" s="132"/>
      <c r="V267" s="143"/>
      <c r="W267" s="132"/>
      <c r="X267" s="143"/>
      <c r="Y267" s="132"/>
      <c r="Z267" s="142"/>
      <c r="AA267" s="132"/>
      <c r="AB267" s="214"/>
      <c r="AC267" s="132"/>
      <c r="AD267" s="131"/>
      <c r="AE267" s="134"/>
      <c r="AF267" s="131"/>
      <c r="AG267" s="132"/>
      <c r="AH267" s="138"/>
      <c r="AI267" s="132"/>
      <c r="AJ267" s="138"/>
      <c r="AK267" s="132"/>
      <c r="AL267" s="138"/>
      <c r="AM267" s="132"/>
      <c r="AN267" s="151" t="str">
        <f>IF(AND(R267&lt;=0.1,R267&gt;0),Liste!$A$7,IF(AND(R267&gt;0.1,R267&lt;=1),Liste!$A$6,IF(AND(R267&gt;1,R267&lt;=5),Liste!$A$5,IF(AND(R267&gt;5,R267&lt;=16),Liste!$A$4,IF(AND(R267&gt;16,R267&lt;=70),Liste!$A$3,IF(R267&gt;70,Liste!$A$2,IF(R267="","","")))))))</f>
        <v/>
      </c>
      <c r="AO267" s="132"/>
      <c r="AP267" s="151" t="str">
        <f>IF(AND(X267=0,Z267=0),"",IF(AND(X267=0,Z267&gt;0),Liste!$L$16,IF(AND(X267&gt;0,Z267=0),Liste!$L$17,ROUND(2*(SQRT((Z267*1000000000)/(PI()*X267*1000000))),1))))</f>
        <v/>
      </c>
      <c r="AQ267" s="132"/>
      <c r="AR267" s="151" t="str">
        <f t="shared" si="4"/>
        <v/>
      </c>
      <c r="AS267" s="132"/>
    </row>
    <row r="268" spans="2:45" x14ac:dyDescent="0.4">
      <c r="B268" s="140" t="s">
        <v>1989</v>
      </c>
      <c r="C268" s="29"/>
      <c r="D268" s="131"/>
      <c r="E268" s="136"/>
      <c r="F268" s="131"/>
      <c r="G268" s="136"/>
      <c r="H268" s="131"/>
      <c r="I268" s="134"/>
      <c r="J268" s="133"/>
      <c r="K268" s="134"/>
      <c r="L268" s="133"/>
      <c r="M268" s="212"/>
      <c r="N268" s="131"/>
      <c r="O268" s="132"/>
      <c r="P268" s="131"/>
      <c r="Q268" s="132"/>
      <c r="R268" s="142"/>
      <c r="S268" s="132"/>
      <c r="T268" s="133"/>
      <c r="U268" s="132"/>
      <c r="V268" s="143"/>
      <c r="W268" s="132"/>
      <c r="X268" s="143"/>
      <c r="Y268" s="132"/>
      <c r="Z268" s="142"/>
      <c r="AA268" s="132"/>
      <c r="AB268" s="214"/>
      <c r="AC268" s="132"/>
      <c r="AD268" s="131"/>
      <c r="AE268" s="134"/>
      <c r="AF268" s="131"/>
      <c r="AG268" s="132"/>
      <c r="AH268" s="138"/>
      <c r="AI268" s="132"/>
      <c r="AJ268" s="138"/>
      <c r="AK268" s="132"/>
      <c r="AL268" s="138"/>
      <c r="AM268" s="132"/>
      <c r="AN268" s="151" t="str">
        <f>IF(AND(R268&lt;=0.1,R268&gt;0),Liste!$A$7,IF(AND(R268&gt;0.1,R268&lt;=1),Liste!$A$6,IF(AND(R268&gt;1,R268&lt;=5),Liste!$A$5,IF(AND(R268&gt;5,R268&lt;=16),Liste!$A$4,IF(AND(R268&gt;16,R268&lt;=70),Liste!$A$3,IF(R268&gt;70,Liste!$A$2,IF(R268="","","")))))))</f>
        <v/>
      </c>
      <c r="AO268" s="132"/>
      <c r="AP268" s="151" t="str">
        <f>IF(AND(X268=0,Z268=0),"",IF(AND(X268=0,Z268&gt;0),Liste!$L$16,IF(AND(X268&gt;0,Z268=0),Liste!$L$17,ROUND(2*(SQRT((Z268*1000000000)/(PI()*X268*1000000))),1))))</f>
        <v/>
      </c>
      <c r="AQ268" s="132"/>
      <c r="AR268" s="151" t="str">
        <f t="shared" si="4"/>
        <v/>
      </c>
      <c r="AS268" s="132"/>
    </row>
    <row r="269" spans="2:45" x14ac:dyDescent="0.4">
      <c r="B269" s="140" t="s">
        <v>1990</v>
      </c>
      <c r="C269" s="29"/>
      <c r="D269" s="131"/>
      <c r="E269" s="136"/>
      <c r="F269" s="131"/>
      <c r="G269" s="136"/>
      <c r="H269" s="131"/>
      <c r="I269" s="134"/>
      <c r="J269" s="133"/>
      <c r="K269" s="134"/>
      <c r="L269" s="133"/>
      <c r="M269" s="212"/>
      <c r="N269" s="131"/>
      <c r="O269" s="132"/>
      <c r="P269" s="131"/>
      <c r="Q269" s="132"/>
      <c r="R269" s="142"/>
      <c r="S269" s="132"/>
      <c r="T269" s="133"/>
      <c r="U269" s="132"/>
      <c r="V269" s="143"/>
      <c r="W269" s="132"/>
      <c r="X269" s="143"/>
      <c r="Y269" s="132"/>
      <c r="Z269" s="142"/>
      <c r="AA269" s="132"/>
      <c r="AB269" s="214"/>
      <c r="AC269" s="132"/>
      <c r="AD269" s="131"/>
      <c r="AE269" s="134"/>
      <c r="AF269" s="131"/>
      <c r="AG269" s="132"/>
      <c r="AH269" s="138"/>
      <c r="AI269" s="132"/>
      <c r="AJ269" s="138"/>
      <c r="AK269" s="132"/>
      <c r="AL269" s="138"/>
      <c r="AM269" s="132"/>
      <c r="AN269" s="151" t="str">
        <f>IF(AND(R269&lt;=0.1,R269&gt;0),Liste!$A$7,IF(AND(R269&gt;0.1,R269&lt;=1),Liste!$A$6,IF(AND(R269&gt;1,R269&lt;=5),Liste!$A$5,IF(AND(R269&gt;5,R269&lt;=16),Liste!$A$4,IF(AND(R269&gt;16,R269&lt;=70),Liste!$A$3,IF(R269&gt;70,Liste!$A$2,IF(R269="","","")))))))</f>
        <v/>
      </c>
      <c r="AO269" s="132"/>
      <c r="AP269" s="151" t="str">
        <f>IF(AND(X269=0,Z269=0),"",IF(AND(X269=0,Z269&gt;0),Liste!$L$16,IF(AND(X269&gt;0,Z269=0),Liste!$L$17,ROUND(2*(SQRT((Z269*1000000000)/(PI()*X269*1000000))),1))))</f>
        <v/>
      </c>
      <c r="AQ269" s="132"/>
      <c r="AR269" s="151" t="str">
        <f t="shared" si="4"/>
        <v/>
      </c>
      <c r="AS269" s="132"/>
    </row>
    <row r="270" spans="2:45" x14ac:dyDescent="0.4">
      <c r="B270" s="140" t="s">
        <v>1991</v>
      </c>
      <c r="C270" s="29"/>
      <c r="D270" s="131"/>
      <c r="E270" s="136"/>
      <c r="F270" s="131"/>
      <c r="G270" s="136"/>
      <c r="H270" s="131"/>
      <c r="I270" s="134"/>
      <c r="J270" s="133"/>
      <c r="K270" s="134"/>
      <c r="L270" s="133"/>
      <c r="M270" s="212"/>
      <c r="N270" s="131"/>
      <c r="O270" s="132"/>
      <c r="P270" s="131"/>
      <c r="Q270" s="132"/>
      <c r="R270" s="142"/>
      <c r="S270" s="132"/>
      <c r="T270" s="133"/>
      <c r="U270" s="132"/>
      <c r="V270" s="143"/>
      <c r="W270" s="132"/>
      <c r="X270" s="143"/>
      <c r="Y270" s="132"/>
      <c r="Z270" s="142"/>
      <c r="AA270" s="132"/>
      <c r="AB270" s="214"/>
      <c r="AC270" s="132"/>
      <c r="AD270" s="131"/>
      <c r="AE270" s="134"/>
      <c r="AF270" s="131"/>
      <c r="AG270" s="132"/>
      <c r="AH270" s="138"/>
      <c r="AI270" s="132"/>
      <c r="AJ270" s="138"/>
      <c r="AK270" s="132"/>
      <c r="AL270" s="138"/>
      <c r="AM270" s="132"/>
      <c r="AN270" s="151" t="str">
        <f>IF(AND(R270&lt;=0.1,R270&gt;0),Liste!$A$7,IF(AND(R270&gt;0.1,R270&lt;=1),Liste!$A$6,IF(AND(R270&gt;1,R270&lt;=5),Liste!$A$5,IF(AND(R270&gt;5,R270&lt;=16),Liste!$A$4,IF(AND(R270&gt;16,R270&lt;=70),Liste!$A$3,IF(R270&gt;70,Liste!$A$2,IF(R270="","","")))))))</f>
        <v/>
      </c>
      <c r="AO270" s="132"/>
      <c r="AP270" s="151" t="str">
        <f>IF(AND(X270=0,Z270=0),"",IF(AND(X270=0,Z270&gt;0),Liste!$L$16,IF(AND(X270&gt;0,Z270=0),Liste!$L$17,ROUND(2*(SQRT((Z270*1000000000)/(PI()*X270*1000000))),1))))</f>
        <v/>
      </c>
      <c r="AQ270" s="132"/>
      <c r="AR270" s="151" t="str">
        <f t="shared" si="4"/>
        <v/>
      </c>
      <c r="AS270" s="132"/>
    </row>
    <row r="271" spans="2:45" x14ac:dyDescent="0.4">
      <c r="B271" s="140" t="s">
        <v>1992</v>
      </c>
      <c r="C271" s="29"/>
      <c r="D271" s="131"/>
      <c r="E271" s="136"/>
      <c r="F271" s="131"/>
      <c r="G271" s="136"/>
      <c r="H271" s="131"/>
      <c r="I271" s="134"/>
      <c r="J271" s="133"/>
      <c r="K271" s="134"/>
      <c r="L271" s="133"/>
      <c r="M271" s="212"/>
      <c r="N271" s="131"/>
      <c r="O271" s="132"/>
      <c r="P271" s="131"/>
      <c r="Q271" s="132"/>
      <c r="R271" s="142"/>
      <c r="S271" s="132"/>
      <c r="T271" s="133"/>
      <c r="U271" s="132"/>
      <c r="V271" s="143"/>
      <c r="W271" s="132"/>
      <c r="X271" s="143"/>
      <c r="Y271" s="132"/>
      <c r="Z271" s="142"/>
      <c r="AA271" s="132"/>
      <c r="AB271" s="214"/>
      <c r="AC271" s="132"/>
      <c r="AD271" s="131"/>
      <c r="AE271" s="134"/>
      <c r="AF271" s="131"/>
      <c r="AG271" s="132"/>
      <c r="AH271" s="138"/>
      <c r="AI271" s="132"/>
      <c r="AJ271" s="138"/>
      <c r="AK271" s="132"/>
      <c r="AL271" s="138"/>
      <c r="AM271" s="132"/>
      <c r="AN271" s="151" t="str">
        <f>IF(AND(R271&lt;=0.1,R271&gt;0),Liste!$A$7,IF(AND(R271&gt;0.1,R271&lt;=1),Liste!$A$6,IF(AND(R271&gt;1,R271&lt;=5),Liste!$A$5,IF(AND(R271&gt;5,R271&lt;=16),Liste!$A$4,IF(AND(R271&gt;16,R271&lt;=70),Liste!$A$3,IF(R271&gt;70,Liste!$A$2,IF(R271="","","")))))))</f>
        <v/>
      </c>
      <c r="AO271" s="132"/>
      <c r="AP271" s="151" t="str">
        <f>IF(AND(X271=0,Z271=0),"",IF(AND(X271=0,Z271&gt;0),Liste!$L$16,IF(AND(X271&gt;0,Z271=0),Liste!$L$17,ROUND(2*(SQRT((Z271*1000000000)/(PI()*X271*1000000))),1))))</f>
        <v/>
      </c>
      <c r="AQ271" s="132"/>
      <c r="AR271" s="151" t="str">
        <f t="shared" si="4"/>
        <v/>
      </c>
      <c r="AS271" s="132"/>
    </row>
    <row r="272" spans="2:45" x14ac:dyDescent="0.4">
      <c r="B272" s="140" t="s">
        <v>1993</v>
      </c>
      <c r="C272" s="29"/>
      <c r="D272" s="131"/>
      <c r="E272" s="136"/>
      <c r="F272" s="131"/>
      <c r="G272" s="136"/>
      <c r="H272" s="131"/>
      <c r="I272" s="134"/>
      <c r="J272" s="133"/>
      <c r="K272" s="134"/>
      <c r="L272" s="133"/>
      <c r="M272" s="212"/>
      <c r="N272" s="131"/>
      <c r="O272" s="132"/>
      <c r="P272" s="131"/>
      <c r="Q272" s="132"/>
      <c r="R272" s="142"/>
      <c r="S272" s="132"/>
      <c r="T272" s="133"/>
      <c r="U272" s="132"/>
      <c r="V272" s="143"/>
      <c r="W272" s="132"/>
      <c r="X272" s="143"/>
      <c r="Y272" s="132"/>
      <c r="Z272" s="142"/>
      <c r="AA272" s="132"/>
      <c r="AB272" s="214"/>
      <c r="AC272" s="132"/>
      <c r="AD272" s="131"/>
      <c r="AE272" s="134"/>
      <c r="AF272" s="131"/>
      <c r="AG272" s="132"/>
      <c r="AH272" s="138"/>
      <c r="AI272" s="132"/>
      <c r="AJ272" s="138"/>
      <c r="AK272" s="132"/>
      <c r="AL272" s="138"/>
      <c r="AM272" s="132"/>
      <c r="AN272" s="151" t="str">
        <f>IF(AND(R272&lt;=0.1,R272&gt;0),Liste!$A$7,IF(AND(R272&gt;0.1,R272&lt;=1),Liste!$A$6,IF(AND(R272&gt;1,R272&lt;=5),Liste!$A$5,IF(AND(R272&gt;5,R272&lt;=16),Liste!$A$4,IF(AND(R272&gt;16,R272&lt;=70),Liste!$A$3,IF(R272&gt;70,Liste!$A$2,IF(R272="","","")))))))</f>
        <v/>
      </c>
      <c r="AO272" s="132"/>
      <c r="AP272" s="151" t="str">
        <f>IF(AND(X272=0,Z272=0),"",IF(AND(X272=0,Z272&gt;0),Liste!$L$16,IF(AND(X272&gt;0,Z272=0),Liste!$L$17,ROUND(2*(SQRT((Z272*1000000000)/(PI()*X272*1000000))),1))))</f>
        <v/>
      </c>
      <c r="AQ272" s="132"/>
      <c r="AR272" s="151" t="str">
        <f t="shared" si="4"/>
        <v/>
      </c>
      <c r="AS272" s="132"/>
    </row>
    <row r="273" spans="2:45" x14ac:dyDescent="0.4">
      <c r="B273" s="140" t="s">
        <v>1994</v>
      </c>
      <c r="C273" s="29"/>
      <c r="D273" s="131"/>
      <c r="E273" s="136"/>
      <c r="F273" s="131"/>
      <c r="G273" s="136"/>
      <c r="H273" s="131"/>
      <c r="I273" s="134"/>
      <c r="J273" s="133"/>
      <c r="K273" s="134"/>
      <c r="L273" s="133"/>
      <c r="M273" s="212"/>
      <c r="N273" s="131"/>
      <c r="O273" s="132"/>
      <c r="P273" s="131"/>
      <c r="Q273" s="132"/>
      <c r="R273" s="142"/>
      <c r="S273" s="132"/>
      <c r="T273" s="133"/>
      <c r="U273" s="132"/>
      <c r="V273" s="143"/>
      <c r="W273" s="132"/>
      <c r="X273" s="143"/>
      <c r="Y273" s="132"/>
      <c r="Z273" s="142"/>
      <c r="AA273" s="132"/>
      <c r="AB273" s="214"/>
      <c r="AC273" s="132"/>
      <c r="AD273" s="131"/>
      <c r="AE273" s="134"/>
      <c r="AF273" s="131"/>
      <c r="AG273" s="132"/>
      <c r="AH273" s="138"/>
      <c r="AI273" s="132"/>
      <c r="AJ273" s="138"/>
      <c r="AK273" s="132"/>
      <c r="AL273" s="138"/>
      <c r="AM273" s="132"/>
      <c r="AN273" s="151" t="str">
        <f>IF(AND(R273&lt;=0.1,R273&gt;0),Liste!$A$7,IF(AND(R273&gt;0.1,R273&lt;=1),Liste!$A$6,IF(AND(R273&gt;1,R273&lt;=5),Liste!$A$5,IF(AND(R273&gt;5,R273&lt;=16),Liste!$A$4,IF(AND(R273&gt;16,R273&lt;=70),Liste!$A$3,IF(R273&gt;70,Liste!$A$2,IF(R273="","","")))))))</f>
        <v/>
      </c>
      <c r="AO273" s="132"/>
      <c r="AP273" s="151" t="str">
        <f>IF(AND(X273=0,Z273=0),"",IF(AND(X273=0,Z273&gt;0),Liste!$L$16,IF(AND(X273&gt;0,Z273=0),Liste!$L$17,ROUND(2*(SQRT((Z273*1000000000)/(PI()*X273*1000000))),1))))</f>
        <v/>
      </c>
      <c r="AQ273" s="132"/>
      <c r="AR273" s="151" t="str">
        <f t="shared" si="4"/>
        <v/>
      </c>
      <c r="AS273" s="132"/>
    </row>
    <row r="274" spans="2:45" x14ac:dyDescent="0.4">
      <c r="B274" s="140" t="s">
        <v>1995</v>
      </c>
      <c r="C274" s="29"/>
      <c r="D274" s="131"/>
      <c r="E274" s="136"/>
      <c r="F274" s="131"/>
      <c r="G274" s="136"/>
      <c r="H274" s="131"/>
      <c r="I274" s="134"/>
      <c r="J274" s="133"/>
      <c r="K274" s="134"/>
      <c r="L274" s="133"/>
      <c r="M274" s="212"/>
      <c r="N274" s="131"/>
      <c r="O274" s="132"/>
      <c r="P274" s="131"/>
      <c r="Q274" s="132"/>
      <c r="R274" s="142"/>
      <c r="S274" s="132"/>
      <c r="T274" s="133"/>
      <c r="U274" s="132"/>
      <c r="V274" s="143"/>
      <c r="W274" s="132"/>
      <c r="X274" s="143"/>
      <c r="Y274" s="132"/>
      <c r="Z274" s="142"/>
      <c r="AA274" s="132"/>
      <c r="AB274" s="214"/>
      <c r="AC274" s="132"/>
      <c r="AD274" s="131"/>
      <c r="AE274" s="134"/>
      <c r="AF274" s="131"/>
      <c r="AG274" s="132"/>
      <c r="AH274" s="138"/>
      <c r="AI274" s="132"/>
      <c r="AJ274" s="138"/>
      <c r="AK274" s="132"/>
      <c r="AL274" s="138"/>
      <c r="AM274" s="132"/>
      <c r="AN274" s="151" t="str">
        <f>IF(AND(R274&lt;=0.1,R274&gt;0),Liste!$A$7,IF(AND(R274&gt;0.1,R274&lt;=1),Liste!$A$6,IF(AND(R274&gt;1,R274&lt;=5),Liste!$A$5,IF(AND(R274&gt;5,R274&lt;=16),Liste!$A$4,IF(AND(R274&gt;16,R274&lt;=70),Liste!$A$3,IF(R274&gt;70,Liste!$A$2,IF(R274="","","")))))))</f>
        <v/>
      </c>
      <c r="AO274" s="132"/>
      <c r="AP274" s="151" t="str">
        <f>IF(AND(X274=0,Z274=0),"",IF(AND(X274=0,Z274&gt;0),Liste!$L$16,IF(AND(X274&gt;0,Z274=0),Liste!$L$17,ROUND(2*(SQRT((Z274*1000000000)/(PI()*X274*1000000))),1))))</f>
        <v/>
      </c>
      <c r="AQ274" s="132"/>
      <c r="AR274" s="151" t="str">
        <f t="shared" si="4"/>
        <v/>
      </c>
      <c r="AS274" s="132"/>
    </row>
    <row r="275" spans="2:45" x14ac:dyDescent="0.4">
      <c r="B275" s="140" t="s">
        <v>1996</v>
      </c>
      <c r="C275" s="29"/>
      <c r="D275" s="131"/>
      <c r="E275" s="136"/>
      <c r="F275" s="131"/>
      <c r="G275" s="136"/>
      <c r="H275" s="131"/>
      <c r="I275" s="134"/>
      <c r="J275" s="133"/>
      <c r="K275" s="134"/>
      <c r="L275" s="133"/>
      <c r="M275" s="212"/>
      <c r="N275" s="131"/>
      <c r="O275" s="132"/>
      <c r="P275" s="131"/>
      <c r="Q275" s="132"/>
      <c r="R275" s="142"/>
      <c r="S275" s="132"/>
      <c r="T275" s="133"/>
      <c r="U275" s="132"/>
      <c r="V275" s="143"/>
      <c r="W275" s="132"/>
      <c r="X275" s="143"/>
      <c r="Y275" s="132"/>
      <c r="Z275" s="142"/>
      <c r="AA275" s="132"/>
      <c r="AB275" s="214"/>
      <c r="AC275" s="132"/>
      <c r="AD275" s="131"/>
      <c r="AE275" s="134"/>
      <c r="AF275" s="131"/>
      <c r="AG275" s="132"/>
      <c r="AH275" s="138"/>
      <c r="AI275" s="132"/>
      <c r="AJ275" s="138"/>
      <c r="AK275" s="132"/>
      <c r="AL275" s="138"/>
      <c r="AM275" s="132"/>
      <c r="AN275" s="151" t="str">
        <f>IF(AND(R275&lt;=0.1,R275&gt;0),Liste!$A$7,IF(AND(R275&gt;0.1,R275&lt;=1),Liste!$A$6,IF(AND(R275&gt;1,R275&lt;=5),Liste!$A$5,IF(AND(R275&gt;5,R275&lt;=16),Liste!$A$4,IF(AND(R275&gt;16,R275&lt;=70),Liste!$A$3,IF(R275&gt;70,Liste!$A$2,IF(R275="","","")))))))</f>
        <v/>
      </c>
      <c r="AO275" s="132"/>
      <c r="AP275" s="151" t="str">
        <f>IF(AND(X275=0,Z275=0),"",IF(AND(X275=0,Z275&gt;0),Liste!$L$16,IF(AND(X275&gt;0,Z275=0),Liste!$L$17,ROUND(2*(SQRT((Z275*1000000000)/(PI()*X275*1000000))),1))))</f>
        <v/>
      </c>
      <c r="AQ275" s="132"/>
      <c r="AR275" s="151" t="str">
        <f t="shared" si="4"/>
        <v/>
      </c>
      <c r="AS275" s="132"/>
    </row>
    <row r="276" spans="2:45" x14ac:dyDescent="0.4">
      <c r="B276" s="140" t="s">
        <v>1997</v>
      </c>
      <c r="C276" s="29"/>
      <c r="D276" s="131"/>
      <c r="E276" s="136"/>
      <c r="F276" s="131"/>
      <c r="G276" s="136"/>
      <c r="H276" s="131"/>
      <c r="I276" s="134"/>
      <c r="J276" s="133"/>
      <c r="K276" s="134"/>
      <c r="L276" s="133"/>
      <c r="M276" s="212"/>
      <c r="N276" s="131"/>
      <c r="O276" s="132"/>
      <c r="P276" s="131"/>
      <c r="Q276" s="132"/>
      <c r="R276" s="142"/>
      <c r="S276" s="132"/>
      <c r="T276" s="133"/>
      <c r="U276" s="132"/>
      <c r="V276" s="143"/>
      <c r="W276" s="132"/>
      <c r="X276" s="143"/>
      <c r="Y276" s="132"/>
      <c r="Z276" s="142"/>
      <c r="AA276" s="132"/>
      <c r="AB276" s="214"/>
      <c r="AC276" s="132"/>
      <c r="AD276" s="131"/>
      <c r="AE276" s="134"/>
      <c r="AF276" s="131"/>
      <c r="AG276" s="132"/>
      <c r="AH276" s="138"/>
      <c r="AI276" s="132"/>
      <c r="AJ276" s="138"/>
      <c r="AK276" s="132"/>
      <c r="AL276" s="138"/>
      <c r="AM276" s="132"/>
      <c r="AN276" s="151" t="str">
        <f>IF(AND(R276&lt;=0.1,R276&gt;0),Liste!$A$7,IF(AND(R276&gt;0.1,R276&lt;=1),Liste!$A$6,IF(AND(R276&gt;1,R276&lt;=5),Liste!$A$5,IF(AND(R276&gt;5,R276&lt;=16),Liste!$A$4,IF(AND(R276&gt;16,R276&lt;=70),Liste!$A$3,IF(R276&gt;70,Liste!$A$2,IF(R276="","","")))))))</f>
        <v/>
      </c>
      <c r="AO276" s="132"/>
      <c r="AP276" s="151" t="str">
        <f>IF(AND(X276=0,Z276=0),"",IF(AND(X276=0,Z276&gt;0),Liste!$L$16,IF(AND(X276&gt;0,Z276=0),Liste!$L$17,ROUND(2*(SQRT((Z276*1000000000)/(PI()*X276*1000000))),1))))</f>
        <v/>
      </c>
      <c r="AQ276" s="132"/>
      <c r="AR276" s="151" t="str">
        <f t="shared" si="4"/>
        <v/>
      </c>
      <c r="AS276" s="132"/>
    </row>
    <row r="277" spans="2:45" x14ac:dyDescent="0.4">
      <c r="B277" s="140" t="s">
        <v>1998</v>
      </c>
      <c r="C277" s="29"/>
      <c r="D277" s="131"/>
      <c r="E277" s="136"/>
      <c r="F277" s="131"/>
      <c r="G277" s="136"/>
      <c r="H277" s="131"/>
      <c r="I277" s="134"/>
      <c r="J277" s="133"/>
      <c r="K277" s="134"/>
      <c r="L277" s="133"/>
      <c r="M277" s="212"/>
      <c r="N277" s="131"/>
      <c r="O277" s="132"/>
      <c r="P277" s="131"/>
      <c r="Q277" s="132"/>
      <c r="R277" s="142"/>
      <c r="S277" s="132"/>
      <c r="T277" s="133"/>
      <c r="U277" s="132"/>
      <c r="V277" s="143"/>
      <c r="W277" s="132"/>
      <c r="X277" s="143"/>
      <c r="Y277" s="132"/>
      <c r="Z277" s="142"/>
      <c r="AA277" s="132"/>
      <c r="AB277" s="214"/>
      <c r="AC277" s="132"/>
      <c r="AD277" s="131"/>
      <c r="AE277" s="134"/>
      <c r="AF277" s="131"/>
      <c r="AG277" s="132"/>
      <c r="AH277" s="138"/>
      <c r="AI277" s="132"/>
      <c r="AJ277" s="138"/>
      <c r="AK277" s="132"/>
      <c r="AL277" s="138"/>
      <c r="AM277" s="132"/>
      <c r="AN277" s="151" t="str">
        <f>IF(AND(R277&lt;=0.1,R277&gt;0),Liste!$A$7,IF(AND(R277&gt;0.1,R277&lt;=1),Liste!$A$6,IF(AND(R277&gt;1,R277&lt;=5),Liste!$A$5,IF(AND(R277&gt;5,R277&lt;=16),Liste!$A$4,IF(AND(R277&gt;16,R277&lt;=70),Liste!$A$3,IF(R277&gt;70,Liste!$A$2,IF(R277="","","")))))))</f>
        <v/>
      </c>
      <c r="AO277" s="132"/>
      <c r="AP277" s="151" t="str">
        <f>IF(AND(X277=0,Z277=0),"",IF(AND(X277=0,Z277&gt;0),Liste!$L$16,IF(AND(X277&gt;0,Z277=0),Liste!$L$17,ROUND(2*(SQRT((Z277*1000000000)/(PI()*X277*1000000))),1))))</f>
        <v/>
      </c>
      <c r="AQ277" s="132"/>
      <c r="AR277" s="151" t="str">
        <f t="shared" si="4"/>
        <v/>
      </c>
      <c r="AS277" s="132"/>
    </row>
    <row r="278" spans="2:45" x14ac:dyDescent="0.4">
      <c r="B278" s="140" t="s">
        <v>1999</v>
      </c>
      <c r="C278" s="29"/>
      <c r="D278" s="131"/>
      <c r="E278" s="136"/>
      <c r="F278" s="131"/>
      <c r="G278" s="136"/>
      <c r="H278" s="131"/>
      <c r="I278" s="134"/>
      <c r="J278" s="133"/>
      <c r="K278" s="134"/>
      <c r="L278" s="133"/>
      <c r="M278" s="212"/>
      <c r="N278" s="131"/>
      <c r="O278" s="132"/>
      <c r="P278" s="131"/>
      <c r="Q278" s="132"/>
      <c r="R278" s="142"/>
      <c r="S278" s="132"/>
      <c r="T278" s="133"/>
      <c r="U278" s="132"/>
      <c r="V278" s="143"/>
      <c r="W278" s="132"/>
      <c r="X278" s="143"/>
      <c r="Y278" s="132"/>
      <c r="Z278" s="142"/>
      <c r="AA278" s="132"/>
      <c r="AB278" s="214"/>
      <c r="AC278" s="132"/>
      <c r="AD278" s="131"/>
      <c r="AE278" s="134"/>
      <c r="AF278" s="131"/>
      <c r="AG278" s="132"/>
      <c r="AH278" s="138"/>
      <c r="AI278" s="132"/>
      <c r="AJ278" s="138"/>
      <c r="AK278" s="132"/>
      <c r="AL278" s="138"/>
      <c r="AM278" s="132"/>
      <c r="AN278" s="151" t="str">
        <f>IF(AND(R278&lt;=0.1,R278&gt;0),Liste!$A$7,IF(AND(R278&gt;0.1,R278&lt;=1),Liste!$A$6,IF(AND(R278&gt;1,R278&lt;=5),Liste!$A$5,IF(AND(R278&gt;5,R278&lt;=16),Liste!$A$4,IF(AND(R278&gt;16,R278&lt;=70),Liste!$A$3,IF(R278&gt;70,Liste!$A$2,IF(R278="","","")))))))</f>
        <v/>
      </c>
      <c r="AO278" s="132"/>
      <c r="AP278" s="151" t="str">
        <f>IF(AND(X278=0,Z278=0),"",IF(AND(X278=0,Z278&gt;0),Liste!$L$16,IF(AND(X278&gt;0,Z278=0),Liste!$L$17,ROUND(2*(SQRT((Z278*1000000000)/(PI()*X278*1000000))),1))))</f>
        <v/>
      </c>
      <c r="AQ278" s="132"/>
      <c r="AR278" s="151" t="str">
        <f t="shared" si="4"/>
        <v/>
      </c>
      <c r="AS278" s="132"/>
    </row>
    <row r="279" spans="2:45" x14ac:dyDescent="0.4">
      <c r="B279" s="140" t="s">
        <v>2000</v>
      </c>
      <c r="C279" s="29"/>
      <c r="D279" s="131"/>
      <c r="E279" s="136"/>
      <c r="F279" s="131"/>
      <c r="G279" s="136"/>
      <c r="H279" s="131"/>
      <c r="I279" s="134"/>
      <c r="J279" s="133"/>
      <c r="K279" s="134"/>
      <c r="L279" s="133"/>
      <c r="M279" s="212"/>
      <c r="N279" s="131"/>
      <c r="O279" s="132"/>
      <c r="P279" s="131"/>
      <c r="Q279" s="132"/>
      <c r="R279" s="142"/>
      <c r="S279" s="132"/>
      <c r="T279" s="133"/>
      <c r="U279" s="132"/>
      <c r="V279" s="143"/>
      <c r="W279" s="132"/>
      <c r="X279" s="143"/>
      <c r="Y279" s="132"/>
      <c r="Z279" s="142"/>
      <c r="AA279" s="132"/>
      <c r="AB279" s="214"/>
      <c r="AC279" s="132"/>
      <c r="AD279" s="131"/>
      <c r="AE279" s="134"/>
      <c r="AF279" s="131"/>
      <c r="AG279" s="132"/>
      <c r="AH279" s="138"/>
      <c r="AI279" s="132"/>
      <c r="AJ279" s="138"/>
      <c r="AK279" s="132"/>
      <c r="AL279" s="138"/>
      <c r="AM279" s="132"/>
      <c r="AN279" s="151" t="str">
        <f>IF(AND(R279&lt;=0.1,R279&gt;0),Liste!$A$7,IF(AND(R279&gt;0.1,R279&lt;=1),Liste!$A$6,IF(AND(R279&gt;1,R279&lt;=5),Liste!$A$5,IF(AND(R279&gt;5,R279&lt;=16),Liste!$A$4,IF(AND(R279&gt;16,R279&lt;=70),Liste!$A$3,IF(R279&gt;70,Liste!$A$2,IF(R279="","","")))))))</f>
        <v/>
      </c>
      <c r="AO279" s="132"/>
      <c r="AP279" s="151" t="str">
        <f>IF(AND(X279=0,Z279=0),"",IF(AND(X279=0,Z279&gt;0),Liste!$L$16,IF(AND(X279&gt;0,Z279=0),Liste!$L$17,ROUND(2*(SQRT((Z279*1000000000)/(PI()*X279*1000000))),1))))</f>
        <v/>
      </c>
      <c r="AQ279" s="132"/>
      <c r="AR279" s="151" t="str">
        <f t="shared" si="4"/>
        <v/>
      </c>
      <c r="AS279" s="132"/>
    </row>
    <row r="280" spans="2:45" x14ac:dyDescent="0.4">
      <c r="B280" s="140" t="s">
        <v>2001</v>
      </c>
      <c r="C280" s="29"/>
      <c r="D280" s="131"/>
      <c r="E280" s="136"/>
      <c r="F280" s="131"/>
      <c r="G280" s="136"/>
      <c r="H280" s="131"/>
      <c r="I280" s="134"/>
      <c r="J280" s="133"/>
      <c r="K280" s="134"/>
      <c r="L280" s="133"/>
      <c r="M280" s="212"/>
      <c r="N280" s="131"/>
      <c r="O280" s="132"/>
      <c r="P280" s="131"/>
      <c r="Q280" s="132"/>
      <c r="R280" s="142"/>
      <c r="S280" s="132"/>
      <c r="T280" s="133"/>
      <c r="U280" s="132"/>
      <c r="V280" s="143"/>
      <c r="W280" s="132"/>
      <c r="X280" s="143"/>
      <c r="Y280" s="132"/>
      <c r="Z280" s="142"/>
      <c r="AA280" s="132"/>
      <c r="AB280" s="214"/>
      <c r="AC280" s="132"/>
      <c r="AD280" s="131"/>
      <c r="AE280" s="134"/>
      <c r="AF280" s="131"/>
      <c r="AG280" s="132"/>
      <c r="AH280" s="138"/>
      <c r="AI280" s="132"/>
      <c r="AJ280" s="138"/>
      <c r="AK280" s="132"/>
      <c r="AL280" s="138"/>
      <c r="AM280" s="132"/>
      <c r="AN280" s="151" t="str">
        <f>IF(AND(R280&lt;=0.1,R280&gt;0),Liste!$A$7,IF(AND(R280&gt;0.1,R280&lt;=1),Liste!$A$6,IF(AND(R280&gt;1,R280&lt;=5),Liste!$A$5,IF(AND(R280&gt;5,R280&lt;=16),Liste!$A$4,IF(AND(R280&gt;16,R280&lt;=70),Liste!$A$3,IF(R280&gt;70,Liste!$A$2,IF(R280="","","")))))))</f>
        <v/>
      </c>
      <c r="AO280" s="132"/>
      <c r="AP280" s="151" t="str">
        <f>IF(AND(X280=0,Z280=0),"",IF(AND(X280=0,Z280&gt;0),Liste!$L$16,IF(AND(X280&gt;0,Z280=0),Liste!$L$17,ROUND(2*(SQRT((Z280*1000000000)/(PI()*X280*1000000))),1))))</f>
        <v/>
      </c>
      <c r="AQ280" s="132"/>
      <c r="AR280" s="151" t="str">
        <f t="shared" si="4"/>
        <v/>
      </c>
      <c r="AS280" s="132"/>
    </row>
    <row r="281" spans="2:45" x14ac:dyDescent="0.4">
      <c r="B281" s="140" t="s">
        <v>2002</v>
      </c>
      <c r="C281" s="29"/>
      <c r="D281" s="131"/>
      <c r="E281" s="136"/>
      <c r="F281" s="131"/>
      <c r="G281" s="136"/>
      <c r="H281" s="131"/>
      <c r="I281" s="134"/>
      <c r="J281" s="133"/>
      <c r="K281" s="134"/>
      <c r="L281" s="133"/>
      <c r="M281" s="212"/>
      <c r="N281" s="131"/>
      <c r="O281" s="132"/>
      <c r="P281" s="131"/>
      <c r="Q281" s="132"/>
      <c r="R281" s="142"/>
      <c r="S281" s="132"/>
      <c r="T281" s="133"/>
      <c r="U281" s="132"/>
      <c r="V281" s="143"/>
      <c r="W281" s="132"/>
      <c r="X281" s="143"/>
      <c r="Y281" s="132"/>
      <c r="Z281" s="142"/>
      <c r="AA281" s="132"/>
      <c r="AB281" s="214"/>
      <c r="AC281" s="132"/>
      <c r="AD281" s="131"/>
      <c r="AE281" s="134"/>
      <c r="AF281" s="131"/>
      <c r="AG281" s="132"/>
      <c r="AH281" s="138"/>
      <c r="AI281" s="132"/>
      <c r="AJ281" s="138"/>
      <c r="AK281" s="132"/>
      <c r="AL281" s="138"/>
      <c r="AM281" s="132"/>
      <c r="AN281" s="151" t="str">
        <f>IF(AND(R281&lt;=0.1,R281&gt;0),Liste!$A$7,IF(AND(R281&gt;0.1,R281&lt;=1),Liste!$A$6,IF(AND(R281&gt;1,R281&lt;=5),Liste!$A$5,IF(AND(R281&gt;5,R281&lt;=16),Liste!$A$4,IF(AND(R281&gt;16,R281&lt;=70),Liste!$A$3,IF(R281&gt;70,Liste!$A$2,IF(R281="","","")))))))</f>
        <v/>
      </c>
      <c r="AO281" s="132"/>
      <c r="AP281" s="151" t="str">
        <f>IF(AND(X281=0,Z281=0),"",IF(AND(X281=0,Z281&gt;0),Liste!$L$16,IF(AND(X281&gt;0,Z281=0),Liste!$L$17,ROUND(2*(SQRT((Z281*1000000000)/(PI()*X281*1000000))),1))))</f>
        <v/>
      </c>
      <c r="AQ281" s="132"/>
      <c r="AR281" s="151" t="str">
        <f t="shared" si="4"/>
        <v/>
      </c>
      <c r="AS281" s="132"/>
    </row>
    <row r="282" spans="2:45" x14ac:dyDescent="0.4">
      <c r="B282" s="140" t="s">
        <v>2003</v>
      </c>
      <c r="C282" s="29"/>
      <c r="D282" s="131"/>
      <c r="E282" s="136"/>
      <c r="F282" s="131"/>
      <c r="G282" s="136"/>
      <c r="H282" s="131"/>
      <c r="I282" s="134"/>
      <c r="J282" s="133"/>
      <c r="K282" s="134"/>
      <c r="L282" s="133"/>
      <c r="M282" s="212"/>
      <c r="N282" s="131"/>
      <c r="O282" s="132"/>
      <c r="P282" s="131"/>
      <c r="Q282" s="132"/>
      <c r="R282" s="142"/>
      <c r="S282" s="132"/>
      <c r="T282" s="133"/>
      <c r="U282" s="132"/>
      <c r="V282" s="143"/>
      <c r="W282" s="132"/>
      <c r="X282" s="143"/>
      <c r="Y282" s="132"/>
      <c r="Z282" s="142"/>
      <c r="AA282" s="132"/>
      <c r="AB282" s="214"/>
      <c r="AC282" s="132"/>
      <c r="AD282" s="131"/>
      <c r="AE282" s="134"/>
      <c r="AF282" s="131"/>
      <c r="AG282" s="132"/>
      <c r="AH282" s="138"/>
      <c r="AI282" s="132"/>
      <c r="AJ282" s="138"/>
      <c r="AK282" s="132"/>
      <c r="AL282" s="138"/>
      <c r="AM282" s="132"/>
      <c r="AN282" s="151" t="str">
        <f>IF(AND(R282&lt;=0.1,R282&gt;0),Liste!$A$7,IF(AND(R282&gt;0.1,R282&lt;=1),Liste!$A$6,IF(AND(R282&gt;1,R282&lt;=5),Liste!$A$5,IF(AND(R282&gt;5,R282&lt;=16),Liste!$A$4,IF(AND(R282&gt;16,R282&lt;=70),Liste!$A$3,IF(R282&gt;70,Liste!$A$2,IF(R282="","","")))))))</f>
        <v/>
      </c>
      <c r="AO282" s="132"/>
      <c r="AP282" s="151" t="str">
        <f>IF(AND(X282=0,Z282=0),"",IF(AND(X282=0,Z282&gt;0),Liste!$L$16,IF(AND(X282&gt;0,Z282=0),Liste!$L$17,ROUND(2*(SQRT((Z282*1000000000)/(PI()*X282*1000000))),1))))</f>
        <v/>
      </c>
      <c r="AQ282" s="132"/>
      <c r="AR282" s="151" t="str">
        <f t="shared" si="4"/>
        <v/>
      </c>
      <c r="AS282" s="132"/>
    </row>
    <row r="283" spans="2:45" x14ac:dyDescent="0.4">
      <c r="B283" s="140" t="s">
        <v>2004</v>
      </c>
      <c r="C283" s="29"/>
      <c r="D283" s="131"/>
      <c r="E283" s="136"/>
      <c r="F283" s="131"/>
      <c r="G283" s="136"/>
      <c r="H283" s="131"/>
      <c r="I283" s="134"/>
      <c r="J283" s="133"/>
      <c r="K283" s="134"/>
      <c r="L283" s="133"/>
      <c r="M283" s="212"/>
      <c r="N283" s="131"/>
      <c r="O283" s="132"/>
      <c r="P283" s="131"/>
      <c r="Q283" s="132"/>
      <c r="R283" s="142"/>
      <c r="S283" s="132"/>
      <c r="T283" s="133"/>
      <c r="U283" s="132"/>
      <c r="V283" s="143"/>
      <c r="W283" s="132"/>
      <c r="X283" s="143"/>
      <c r="Y283" s="132"/>
      <c r="Z283" s="142"/>
      <c r="AA283" s="132"/>
      <c r="AB283" s="214"/>
      <c r="AC283" s="132"/>
      <c r="AD283" s="131"/>
      <c r="AE283" s="134"/>
      <c r="AF283" s="131"/>
      <c r="AG283" s="132"/>
      <c r="AH283" s="138"/>
      <c r="AI283" s="132"/>
      <c r="AJ283" s="138"/>
      <c r="AK283" s="132"/>
      <c r="AL283" s="138"/>
      <c r="AM283" s="132"/>
      <c r="AN283" s="151" t="str">
        <f>IF(AND(R283&lt;=0.1,R283&gt;0),Liste!$A$7,IF(AND(R283&gt;0.1,R283&lt;=1),Liste!$A$6,IF(AND(R283&gt;1,R283&lt;=5),Liste!$A$5,IF(AND(R283&gt;5,R283&lt;=16),Liste!$A$4,IF(AND(R283&gt;16,R283&lt;=70),Liste!$A$3,IF(R283&gt;70,Liste!$A$2,IF(R283="","","")))))))</f>
        <v/>
      </c>
      <c r="AO283" s="132"/>
      <c r="AP283" s="151" t="str">
        <f>IF(AND(X283=0,Z283=0),"",IF(AND(X283=0,Z283&gt;0),Liste!$L$16,IF(AND(X283&gt;0,Z283=0),Liste!$L$17,ROUND(2*(SQRT((Z283*1000000000)/(PI()*X283*1000000))),1))))</f>
        <v/>
      </c>
      <c r="AQ283" s="132"/>
      <c r="AR283" s="151" t="str">
        <f t="shared" si="4"/>
        <v/>
      </c>
      <c r="AS283" s="132"/>
    </row>
    <row r="284" spans="2:45" x14ac:dyDescent="0.4">
      <c r="B284" s="140" t="s">
        <v>2005</v>
      </c>
      <c r="C284" s="29"/>
      <c r="D284" s="131"/>
      <c r="E284" s="136"/>
      <c r="F284" s="131"/>
      <c r="G284" s="136"/>
      <c r="H284" s="131"/>
      <c r="I284" s="134"/>
      <c r="J284" s="133"/>
      <c r="K284" s="134"/>
      <c r="L284" s="133"/>
      <c r="M284" s="212"/>
      <c r="N284" s="131"/>
      <c r="O284" s="132"/>
      <c r="P284" s="131"/>
      <c r="Q284" s="132"/>
      <c r="R284" s="142"/>
      <c r="S284" s="132"/>
      <c r="T284" s="133"/>
      <c r="U284" s="132"/>
      <c r="V284" s="143"/>
      <c r="W284" s="132"/>
      <c r="X284" s="143"/>
      <c r="Y284" s="132"/>
      <c r="Z284" s="142"/>
      <c r="AA284" s="132"/>
      <c r="AB284" s="214"/>
      <c r="AC284" s="132"/>
      <c r="AD284" s="131"/>
      <c r="AE284" s="134"/>
      <c r="AF284" s="131"/>
      <c r="AG284" s="132"/>
      <c r="AH284" s="138"/>
      <c r="AI284" s="132"/>
      <c r="AJ284" s="138"/>
      <c r="AK284" s="132"/>
      <c r="AL284" s="138"/>
      <c r="AM284" s="132"/>
      <c r="AN284" s="151" t="str">
        <f>IF(AND(R284&lt;=0.1,R284&gt;0),Liste!$A$7,IF(AND(R284&gt;0.1,R284&lt;=1),Liste!$A$6,IF(AND(R284&gt;1,R284&lt;=5),Liste!$A$5,IF(AND(R284&gt;5,R284&lt;=16),Liste!$A$4,IF(AND(R284&gt;16,R284&lt;=70),Liste!$A$3,IF(R284&gt;70,Liste!$A$2,IF(R284="","","")))))))</f>
        <v/>
      </c>
      <c r="AO284" s="132"/>
      <c r="AP284" s="151" t="str">
        <f>IF(AND(X284=0,Z284=0),"",IF(AND(X284=0,Z284&gt;0),Liste!$L$16,IF(AND(X284&gt;0,Z284=0),Liste!$L$17,ROUND(2*(SQRT((Z284*1000000000)/(PI()*X284*1000000))),1))))</f>
        <v/>
      </c>
      <c r="AQ284" s="132"/>
      <c r="AR284" s="151" t="str">
        <f t="shared" si="4"/>
        <v/>
      </c>
      <c r="AS284" s="132"/>
    </row>
    <row r="285" spans="2:45" x14ac:dyDescent="0.4">
      <c r="B285" s="140" t="s">
        <v>2006</v>
      </c>
      <c r="C285" s="29"/>
      <c r="D285" s="131"/>
      <c r="E285" s="136"/>
      <c r="F285" s="131"/>
      <c r="G285" s="136"/>
      <c r="H285" s="131"/>
      <c r="I285" s="134"/>
      <c r="J285" s="133"/>
      <c r="K285" s="134"/>
      <c r="L285" s="133"/>
      <c r="M285" s="212"/>
      <c r="N285" s="131"/>
      <c r="O285" s="132"/>
      <c r="P285" s="131"/>
      <c r="Q285" s="132"/>
      <c r="R285" s="142"/>
      <c r="S285" s="132"/>
      <c r="T285" s="133"/>
      <c r="U285" s="132"/>
      <c r="V285" s="143"/>
      <c r="W285" s="132"/>
      <c r="X285" s="143"/>
      <c r="Y285" s="132"/>
      <c r="Z285" s="142"/>
      <c r="AA285" s="132"/>
      <c r="AB285" s="214"/>
      <c r="AC285" s="132"/>
      <c r="AD285" s="131"/>
      <c r="AE285" s="134"/>
      <c r="AF285" s="131"/>
      <c r="AG285" s="132"/>
      <c r="AH285" s="138"/>
      <c r="AI285" s="132"/>
      <c r="AJ285" s="138"/>
      <c r="AK285" s="132"/>
      <c r="AL285" s="138"/>
      <c r="AM285" s="132"/>
      <c r="AN285" s="151" t="str">
        <f>IF(AND(R285&lt;=0.1,R285&gt;0),Liste!$A$7,IF(AND(R285&gt;0.1,R285&lt;=1),Liste!$A$6,IF(AND(R285&gt;1,R285&lt;=5),Liste!$A$5,IF(AND(R285&gt;5,R285&lt;=16),Liste!$A$4,IF(AND(R285&gt;16,R285&lt;=70),Liste!$A$3,IF(R285&gt;70,Liste!$A$2,IF(R285="","","")))))))</f>
        <v/>
      </c>
      <c r="AO285" s="132"/>
      <c r="AP285" s="151" t="str">
        <f>IF(AND(X285=0,Z285=0),"",IF(AND(X285=0,Z285&gt;0),Liste!$L$16,IF(AND(X285&gt;0,Z285=0),Liste!$L$17,ROUND(2*(SQRT((Z285*1000000000)/(PI()*X285*1000000))),1))))</f>
        <v/>
      </c>
      <c r="AQ285" s="132"/>
      <c r="AR285" s="151" t="str">
        <f t="shared" si="4"/>
        <v/>
      </c>
      <c r="AS285" s="132"/>
    </row>
    <row r="286" spans="2:45" x14ac:dyDescent="0.4">
      <c r="B286" s="140" t="s">
        <v>2007</v>
      </c>
      <c r="C286" s="29"/>
      <c r="D286" s="131"/>
      <c r="E286" s="136"/>
      <c r="F286" s="131"/>
      <c r="G286" s="136"/>
      <c r="H286" s="131"/>
      <c r="I286" s="134"/>
      <c r="J286" s="133"/>
      <c r="K286" s="134"/>
      <c r="L286" s="133"/>
      <c r="M286" s="212"/>
      <c r="N286" s="131"/>
      <c r="O286" s="132"/>
      <c r="P286" s="131"/>
      <c r="Q286" s="132"/>
      <c r="R286" s="142"/>
      <c r="S286" s="132"/>
      <c r="T286" s="133"/>
      <c r="U286" s="132"/>
      <c r="V286" s="143"/>
      <c r="W286" s="132"/>
      <c r="X286" s="143"/>
      <c r="Y286" s="132"/>
      <c r="Z286" s="142"/>
      <c r="AA286" s="132"/>
      <c r="AB286" s="214"/>
      <c r="AC286" s="132"/>
      <c r="AD286" s="131"/>
      <c r="AE286" s="134"/>
      <c r="AF286" s="131"/>
      <c r="AG286" s="132"/>
      <c r="AH286" s="138"/>
      <c r="AI286" s="132"/>
      <c r="AJ286" s="138"/>
      <c r="AK286" s="132"/>
      <c r="AL286" s="138"/>
      <c r="AM286" s="132"/>
      <c r="AN286" s="151" t="str">
        <f>IF(AND(R286&lt;=0.1,R286&gt;0),Liste!$A$7,IF(AND(R286&gt;0.1,R286&lt;=1),Liste!$A$6,IF(AND(R286&gt;1,R286&lt;=5),Liste!$A$5,IF(AND(R286&gt;5,R286&lt;=16),Liste!$A$4,IF(AND(R286&gt;16,R286&lt;=70),Liste!$A$3,IF(R286&gt;70,Liste!$A$2,IF(R286="","","")))))))</f>
        <v/>
      </c>
      <c r="AO286" s="132"/>
      <c r="AP286" s="151" t="str">
        <f>IF(AND(X286=0,Z286=0),"",IF(AND(X286=0,Z286&gt;0),Liste!$L$16,IF(AND(X286&gt;0,Z286=0),Liste!$L$17,ROUND(2*(SQRT((Z286*1000000000)/(PI()*X286*1000000))),1))))</f>
        <v/>
      </c>
      <c r="AQ286" s="132"/>
      <c r="AR286" s="151" t="str">
        <f t="shared" si="4"/>
        <v/>
      </c>
      <c r="AS286" s="132"/>
    </row>
    <row r="287" spans="2:45" x14ac:dyDescent="0.4">
      <c r="B287" s="140" t="s">
        <v>2008</v>
      </c>
      <c r="C287" s="29"/>
      <c r="D287" s="131"/>
      <c r="E287" s="136"/>
      <c r="F287" s="131"/>
      <c r="G287" s="136"/>
      <c r="H287" s="131"/>
      <c r="I287" s="134"/>
      <c r="J287" s="133"/>
      <c r="K287" s="134"/>
      <c r="L287" s="133"/>
      <c r="M287" s="212"/>
      <c r="N287" s="131"/>
      <c r="O287" s="132"/>
      <c r="P287" s="131"/>
      <c r="Q287" s="132"/>
      <c r="R287" s="142"/>
      <c r="S287" s="132"/>
      <c r="T287" s="133"/>
      <c r="U287" s="132"/>
      <c r="V287" s="143"/>
      <c r="W287" s="132"/>
      <c r="X287" s="143"/>
      <c r="Y287" s="132"/>
      <c r="Z287" s="142"/>
      <c r="AA287" s="132"/>
      <c r="AB287" s="214"/>
      <c r="AC287" s="132"/>
      <c r="AD287" s="131"/>
      <c r="AE287" s="134"/>
      <c r="AF287" s="131"/>
      <c r="AG287" s="132"/>
      <c r="AH287" s="138"/>
      <c r="AI287" s="132"/>
      <c r="AJ287" s="138"/>
      <c r="AK287" s="132"/>
      <c r="AL287" s="138"/>
      <c r="AM287" s="132"/>
      <c r="AN287" s="151" t="str">
        <f>IF(AND(R287&lt;=0.1,R287&gt;0),Liste!$A$7,IF(AND(R287&gt;0.1,R287&lt;=1),Liste!$A$6,IF(AND(R287&gt;1,R287&lt;=5),Liste!$A$5,IF(AND(R287&gt;5,R287&lt;=16),Liste!$A$4,IF(AND(R287&gt;16,R287&lt;=70),Liste!$A$3,IF(R287&gt;70,Liste!$A$2,IF(R287="","","")))))))</f>
        <v/>
      </c>
      <c r="AO287" s="132"/>
      <c r="AP287" s="151" t="str">
        <f>IF(AND(X287=0,Z287=0),"",IF(AND(X287=0,Z287&gt;0),Liste!$L$16,IF(AND(X287&gt;0,Z287=0),Liste!$L$17,ROUND(2*(SQRT((Z287*1000000000)/(PI()*X287*1000000))),1))))</f>
        <v/>
      </c>
      <c r="AQ287" s="132"/>
      <c r="AR287" s="151" t="str">
        <f t="shared" si="4"/>
        <v/>
      </c>
      <c r="AS287" s="132"/>
    </row>
    <row r="288" spans="2:45" x14ac:dyDescent="0.4">
      <c r="B288" s="140" t="s">
        <v>2009</v>
      </c>
      <c r="C288" s="29"/>
      <c r="D288" s="131"/>
      <c r="E288" s="136"/>
      <c r="F288" s="131"/>
      <c r="G288" s="136"/>
      <c r="H288" s="131"/>
      <c r="I288" s="134"/>
      <c r="J288" s="133"/>
      <c r="K288" s="134"/>
      <c r="L288" s="133"/>
      <c r="M288" s="212"/>
      <c r="N288" s="131"/>
      <c r="O288" s="132"/>
      <c r="P288" s="131"/>
      <c r="Q288" s="132"/>
      <c r="R288" s="142"/>
      <c r="S288" s="132"/>
      <c r="T288" s="133"/>
      <c r="U288" s="132"/>
      <c r="V288" s="143"/>
      <c r="W288" s="132"/>
      <c r="X288" s="143"/>
      <c r="Y288" s="132"/>
      <c r="Z288" s="142"/>
      <c r="AA288" s="132"/>
      <c r="AB288" s="214"/>
      <c r="AC288" s="132"/>
      <c r="AD288" s="131"/>
      <c r="AE288" s="134"/>
      <c r="AF288" s="131"/>
      <c r="AG288" s="132"/>
      <c r="AH288" s="138"/>
      <c r="AI288" s="132"/>
      <c r="AJ288" s="138"/>
      <c r="AK288" s="132"/>
      <c r="AL288" s="138"/>
      <c r="AM288" s="132"/>
      <c r="AN288" s="151" t="str">
        <f>IF(AND(R288&lt;=0.1,R288&gt;0),Liste!$A$7,IF(AND(R288&gt;0.1,R288&lt;=1),Liste!$A$6,IF(AND(R288&gt;1,R288&lt;=5),Liste!$A$5,IF(AND(R288&gt;5,R288&lt;=16),Liste!$A$4,IF(AND(R288&gt;16,R288&lt;=70),Liste!$A$3,IF(R288&gt;70,Liste!$A$2,IF(R288="","","")))))))</f>
        <v/>
      </c>
      <c r="AO288" s="132"/>
      <c r="AP288" s="151" t="str">
        <f>IF(AND(X288=0,Z288=0),"",IF(AND(X288=0,Z288&gt;0),Liste!$L$16,IF(AND(X288&gt;0,Z288=0),Liste!$L$17,ROUND(2*(SQRT((Z288*1000000000)/(PI()*X288*1000000))),1))))</f>
        <v/>
      </c>
      <c r="AQ288" s="132"/>
      <c r="AR288" s="151" t="str">
        <f t="shared" si="4"/>
        <v/>
      </c>
      <c r="AS288" s="132"/>
    </row>
    <row r="289" spans="2:45" x14ac:dyDescent="0.4">
      <c r="B289" s="140" t="s">
        <v>2010</v>
      </c>
      <c r="C289" s="29"/>
      <c r="D289" s="131"/>
      <c r="E289" s="136"/>
      <c r="F289" s="131"/>
      <c r="G289" s="136"/>
      <c r="H289" s="131"/>
      <c r="I289" s="134"/>
      <c r="J289" s="133"/>
      <c r="K289" s="134"/>
      <c r="L289" s="133"/>
      <c r="M289" s="212"/>
      <c r="N289" s="131"/>
      <c r="O289" s="132"/>
      <c r="P289" s="131"/>
      <c r="Q289" s="132"/>
      <c r="R289" s="142"/>
      <c r="S289" s="132"/>
      <c r="T289" s="133"/>
      <c r="U289" s="132"/>
      <c r="V289" s="143"/>
      <c r="W289" s="132"/>
      <c r="X289" s="143"/>
      <c r="Y289" s="132"/>
      <c r="Z289" s="142"/>
      <c r="AA289" s="132"/>
      <c r="AB289" s="214"/>
      <c r="AC289" s="132"/>
      <c r="AD289" s="131"/>
      <c r="AE289" s="134"/>
      <c r="AF289" s="131"/>
      <c r="AG289" s="132"/>
      <c r="AH289" s="138"/>
      <c r="AI289" s="132"/>
      <c r="AJ289" s="138"/>
      <c r="AK289" s="132"/>
      <c r="AL289" s="138"/>
      <c r="AM289" s="132"/>
      <c r="AN289" s="151" t="str">
        <f>IF(AND(R289&lt;=0.1,R289&gt;0),Liste!$A$7,IF(AND(R289&gt;0.1,R289&lt;=1),Liste!$A$6,IF(AND(R289&gt;1,R289&lt;=5),Liste!$A$5,IF(AND(R289&gt;5,R289&lt;=16),Liste!$A$4,IF(AND(R289&gt;16,R289&lt;=70),Liste!$A$3,IF(R289&gt;70,Liste!$A$2,IF(R289="","","")))))))</f>
        <v/>
      </c>
      <c r="AO289" s="132"/>
      <c r="AP289" s="151" t="str">
        <f>IF(AND(X289=0,Z289=0),"",IF(AND(X289=0,Z289&gt;0),Liste!$L$16,IF(AND(X289&gt;0,Z289=0),Liste!$L$17,ROUND(2*(SQRT((Z289*1000000000)/(PI()*X289*1000000))),1))))</f>
        <v/>
      </c>
      <c r="AQ289" s="132"/>
      <c r="AR289" s="151" t="str">
        <f t="shared" si="4"/>
        <v/>
      </c>
      <c r="AS289" s="132"/>
    </row>
    <row r="290" spans="2:45" x14ac:dyDescent="0.4">
      <c r="B290" s="140" t="s">
        <v>2011</v>
      </c>
      <c r="C290" s="29"/>
      <c r="D290" s="131"/>
      <c r="E290" s="136"/>
      <c r="F290" s="131"/>
      <c r="G290" s="136"/>
      <c r="H290" s="131"/>
      <c r="I290" s="134"/>
      <c r="J290" s="133"/>
      <c r="K290" s="134"/>
      <c r="L290" s="133"/>
      <c r="M290" s="212"/>
      <c r="N290" s="131"/>
      <c r="O290" s="132"/>
      <c r="P290" s="131"/>
      <c r="Q290" s="132"/>
      <c r="R290" s="142"/>
      <c r="S290" s="132"/>
      <c r="T290" s="133"/>
      <c r="U290" s="132"/>
      <c r="V290" s="143"/>
      <c r="W290" s="132"/>
      <c r="X290" s="143"/>
      <c r="Y290" s="132"/>
      <c r="Z290" s="142"/>
      <c r="AA290" s="132"/>
      <c r="AB290" s="214"/>
      <c r="AC290" s="132"/>
      <c r="AD290" s="131"/>
      <c r="AE290" s="134"/>
      <c r="AF290" s="131"/>
      <c r="AG290" s="132"/>
      <c r="AH290" s="138"/>
      <c r="AI290" s="132"/>
      <c r="AJ290" s="138"/>
      <c r="AK290" s="132"/>
      <c r="AL290" s="138"/>
      <c r="AM290" s="132"/>
      <c r="AN290" s="151" t="str">
        <f>IF(AND(R290&lt;=0.1,R290&gt;0),Liste!$A$7,IF(AND(R290&gt;0.1,R290&lt;=1),Liste!$A$6,IF(AND(R290&gt;1,R290&lt;=5),Liste!$A$5,IF(AND(R290&gt;5,R290&lt;=16),Liste!$A$4,IF(AND(R290&gt;16,R290&lt;=70),Liste!$A$3,IF(R290&gt;70,Liste!$A$2,IF(R290="","","")))))))</f>
        <v/>
      </c>
      <c r="AO290" s="132"/>
      <c r="AP290" s="151" t="str">
        <f>IF(AND(X290=0,Z290=0),"",IF(AND(X290=0,Z290&gt;0),Liste!$L$16,IF(AND(X290&gt;0,Z290=0),Liste!$L$17,ROUND(2*(SQRT((Z290*1000000000)/(PI()*X290*1000000))),1))))</f>
        <v/>
      </c>
      <c r="AQ290" s="132"/>
      <c r="AR290" s="151" t="str">
        <f t="shared" si="4"/>
        <v/>
      </c>
      <c r="AS290" s="132"/>
    </row>
    <row r="291" spans="2:45" x14ac:dyDescent="0.4">
      <c r="B291" s="140" t="s">
        <v>2012</v>
      </c>
      <c r="C291" s="29"/>
      <c r="D291" s="131"/>
      <c r="E291" s="136"/>
      <c r="F291" s="131"/>
      <c r="G291" s="136"/>
      <c r="H291" s="131"/>
      <c r="I291" s="134"/>
      <c r="J291" s="133"/>
      <c r="K291" s="134"/>
      <c r="L291" s="133"/>
      <c r="M291" s="212"/>
      <c r="N291" s="131"/>
      <c r="O291" s="132"/>
      <c r="P291" s="131"/>
      <c r="Q291" s="132"/>
      <c r="R291" s="142"/>
      <c r="S291" s="132"/>
      <c r="T291" s="133"/>
      <c r="U291" s="132"/>
      <c r="V291" s="143"/>
      <c r="W291" s="132"/>
      <c r="X291" s="143"/>
      <c r="Y291" s="132"/>
      <c r="Z291" s="142"/>
      <c r="AA291" s="132"/>
      <c r="AB291" s="214"/>
      <c r="AC291" s="132"/>
      <c r="AD291" s="131"/>
      <c r="AE291" s="134"/>
      <c r="AF291" s="131"/>
      <c r="AG291" s="132"/>
      <c r="AH291" s="138"/>
      <c r="AI291" s="132"/>
      <c r="AJ291" s="138"/>
      <c r="AK291" s="132"/>
      <c r="AL291" s="138"/>
      <c r="AM291" s="132"/>
      <c r="AN291" s="151" t="str">
        <f>IF(AND(R291&lt;=0.1,R291&gt;0),Liste!$A$7,IF(AND(R291&gt;0.1,R291&lt;=1),Liste!$A$6,IF(AND(R291&gt;1,R291&lt;=5),Liste!$A$5,IF(AND(R291&gt;5,R291&lt;=16),Liste!$A$4,IF(AND(R291&gt;16,R291&lt;=70),Liste!$A$3,IF(R291&gt;70,Liste!$A$2,IF(R291="","","")))))))</f>
        <v/>
      </c>
      <c r="AO291" s="132"/>
      <c r="AP291" s="151" t="str">
        <f>IF(AND(X291=0,Z291=0),"",IF(AND(X291=0,Z291&gt;0),Liste!$L$16,IF(AND(X291&gt;0,Z291=0),Liste!$L$17,ROUND(2*(SQRT((Z291*1000000000)/(PI()*X291*1000000))),1))))</f>
        <v/>
      </c>
      <c r="AQ291" s="132"/>
      <c r="AR291" s="151" t="str">
        <f t="shared" si="4"/>
        <v/>
      </c>
      <c r="AS291" s="132"/>
    </row>
    <row r="292" spans="2:45" x14ac:dyDescent="0.4">
      <c r="B292" s="140" t="s">
        <v>2013</v>
      </c>
      <c r="C292" s="29"/>
      <c r="D292" s="131"/>
      <c r="E292" s="136"/>
      <c r="F292" s="131"/>
      <c r="G292" s="136"/>
      <c r="H292" s="131"/>
      <c r="I292" s="134"/>
      <c r="J292" s="133"/>
      <c r="K292" s="134"/>
      <c r="L292" s="133"/>
      <c r="M292" s="212"/>
      <c r="N292" s="131"/>
      <c r="O292" s="132"/>
      <c r="P292" s="131"/>
      <c r="Q292" s="132"/>
      <c r="R292" s="142"/>
      <c r="S292" s="132"/>
      <c r="T292" s="133"/>
      <c r="U292" s="132"/>
      <c r="V292" s="143"/>
      <c r="W292" s="132"/>
      <c r="X292" s="143"/>
      <c r="Y292" s="132"/>
      <c r="Z292" s="142"/>
      <c r="AA292" s="132"/>
      <c r="AB292" s="214"/>
      <c r="AC292" s="132"/>
      <c r="AD292" s="131"/>
      <c r="AE292" s="134"/>
      <c r="AF292" s="131"/>
      <c r="AG292" s="132"/>
      <c r="AH292" s="138"/>
      <c r="AI292" s="132"/>
      <c r="AJ292" s="138"/>
      <c r="AK292" s="132"/>
      <c r="AL292" s="138"/>
      <c r="AM292" s="132"/>
      <c r="AN292" s="151" t="str">
        <f>IF(AND(R292&lt;=0.1,R292&gt;0),Liste!$A$7,IF(AND(R292&gt;0.1,R292&lt;=1),Liste!$A$6,IF(AND(R292&gt;1,R292&lt;=5),Liste!$A$5,IF(AND(R292&gt;5,R292&lt;=16),Liste!$A$4,IF(AND(R292&gt;16,R292&lt;=70),Liste!$A$3,IF(R292&gt;70,Liste!$A$2,IF(R292="","","")))))))</f>
        <v/>
      </c>
      <c r="AO292" s="132"/>
      <c r="AP292" s="151" t="str">
        <f>IF(AND(X292=0,Z292=0),"",IF(AND(X292=0,Z292&gt;0),Liste!$L$16,IF(AND(X292&gt;0,Z292=0),Liste!$L$17,ROUND(2*(SQRT((Z292*1000000000)/(PI()*X292*1000000))),1))))</f>
        <v/>
      </c>
      <c r="AQ292" s="132"/>
      <c r="AR292" s="151" t="str">
        <f t="shared" si="4"/>
        <v/>
      </c>
      <c r="AS292" s="132"/>
    </row>
    <row r="293" spans="2:45" x14ac:dyDescent="0.4">
      <c r="B293" s="140" t="s">
        <v>2014</v>
      </c>
      <c r="C293" s="29"/>
      <c r="D293" s="131"/>
      <c r="E293" s="136"/>
      <c r="F293" s="131"/>
      <c r="G293" s="136"/>
      <c r="H293" s="131"/>
      <c r="I293" s="134"/>
      <c r="J293" s="133"/>
      <c r="K293" s="134"/>
      <c r="L293" s="133"/>
      <c r="M293" s="212"/>
      <c r="N293" s="131"/>
      <c r="O293" s="132"/>
      <c r="P293" s="131"/>
      <c r="Q293" s="132"/>
      <c r="R293" s="142"/>
      <c r="S293" s="132"/>
      <c r="T293" s="133"/>
      <c r="U293" s="132"/>
      <c r="V293" s="143"/>
      <c r="W293" s="132"/>
      <c r="X293" s="143"/>
      <c r="Y293" s="132"/>
      <c r="Z293" s="142"/>
      <c r="AA293" s="132"/>
      <c r="AB293" s="214"/>
      <c r="AC293" s="132"/>
      <c r="AD293" s="131"/>
      <c r="AE293" s="134"/>
      <c r="AF293" s="131"/>
      <c r="AG293" s="132"/>
      <c r="AH293" s="138"/>
      <c r="AI293" s="132"/>
      <c r="AJ293" s="138"/>
      <c r="AK293" s="132"/>
      <c r="AL293" s="138"/>
      <c r="AM293" s="132"/>
      <c r="AN293" s="151" t="str">
        <f>IF(AND(R293&lt;=0.1,R293&gt;0),Liste!$A$7,IF(AND(R293&gt;0.1,R293&lt;=1),Liste!$A$6,IF(AND(R293&gt;1,R293&lt;=5),Liste!$A$5,IF(AND(R293&gt;5,R293&lt;=16),Liste!$A$4,IF(AND(R293&gt;16,R293&lt;=70),Liste!$A$3,IF(R293&gt;70,Liste!$A$2,IF(R293="","","")))))))</f>
        <v/>
      </c>
      <c r="AO293" s="132"/>
      <c r="AP293" s="151" t="str">
        <f>IF(AND(X293=0,Z293=0),"",IF(AND(X293=0,Z293&gt;0),Liste!$L$16,IF(AND(X293&gt;0,Z293=0),Liste!$L$17,ROUND(2*(SQRT((Z293*1000000000)/(PI()*X293*1000000))),1))))</f>
        <v/>
      </c>
      <c r="AQ293" s="132"/>
      <c r="AR293" s="151" t="str">
        <f t="shared" si="4"/>
        <v/>
      </c>
      <c r="AS293" s="132"/>
    </row>
    <row r="294" spans="2:45" x14ac:dyDescent="0.4">
      <c r="B294" s="140" t="s">
        <v>2015</v>
      </c>
      <c r="C294" s="29"/>
      <c r="D294" s="131"/>
      <c r="E294" s="136"/>
      <c r="F294" s="131"/>
      <c r="G294" s="136"/>
      <c r="H294" s="131"/>
      <c r="I294" s="134"/>
      <c r="J294" s="133"/>
      <c r="K294" s="134"/>
      <c r="L294" s="133"/>
      <c r="M294" s="212"/>
      <c r="N294" s="131"/>
      <c r="O294" s="132"/>
      <c r="P294" s="131"/>
      <c r="Q294" s="132"/>
      <c r="R294" s="142"/>
      <c r="S294" s="132"/>
      <c r="T294" s="133"/>
      <c r="U294" s="132"/>
      <c r="V294" s="143"/>
      <c r="W294" s="132"/>
      <c r="X294" s="143"/>
      <c r="Y294" s="132"/>
      <c r="Z294" s="142"/>
      <c r="AA294" s="132"/>
      <c r="AB294" s="214"/>
      <c r="AC294" s="132"/>
      <c r="AD294" s="131"/>
      <c r="AE294" s="134"/>
      <c r="AF294" s="131"/>
      <c r="AG294" s="132"/>
      <c r="AH294" s="138"/>
      <c r="AI294" s="132"/>
      <c r="AJ294" s="138"/>
      <c r="AK294" s="132"/>
      <c r="AL294" s="138"/>
      <c r="AM294" s="132"/>
      <c r="AN294" s="151" t="str">
        <f>IF(AND(R294&lt;=0.1,R294&gt;0),Liste!$A$7,IF(AND(R294&gt;0.1,R294&lt;=1),Liste!$A$6,IF(AND(R294&gt;1,R294&lt;=5),Liste!$A$5,IF(AND(R294&gt;5,R294&lt;=16),Liste!$A$4,IF(AND(R294&gt;16,R294&lt;=70),Liste!$A$3,IF(R294&gt;70,Liste!$A$2,IF(R294="","","")))))))</f>
        <v/>
      </c>
      <c r="AO294" s="132"/>
      <c r="AP294" s="151" t="str">
        <f>IF(AND(X294=0,Z294=0),"",IF(AND(X294=0,Z294&gt;0),Liste!$L$16,IF(AND(X294&gt;0,Z294=0),Liste!$L$17,ROUND(2*(SQRT((Z294*1000000000)/(PI()*X294*1000000))),1))))</f>
        <v/>
      </c>
      <c r="AQ294" s="132"/>
      <c r="AR294" s="151" t="str">
        <f t="shared" si="4"/>
        <v/>
      </c>
      <c r="AS294" s="132"/>
    </row>
    <row r="295" spans="2:45" x14ac:dyDescent="0.4">
      <c r="B295" s="140" t="s">
        <v>2016</v>
      </c>
      <c r="C295" s="29"/>
      <c r="D295" s="131"/>
      <c r="E295" s="136"/>
      <c r="F295" s="131"/>
      <c r="G295" s="136"/>
      <c r="H295" s="131"/>
      <c r="I295" s="134"/>
      <c r="J295" s="133"/>
      <c r="K295" s="134"/>
      <c r="L295" s="133"/>
      <c r="M295" s="212"/>
      <c r="N295" s="131"/>
      <c r="O295" s="132"/>
      <c r="P295" s="131"/>
      <c r="Q295" s="132"/>
      <c r="R295" s="142"/>
      <c r="S295" s="132"/>
      <c r="T295" s="133"/>
      <c r="U295" s="132"/>
      <c r="V295" s="143"/>
      <c r="W295" s="132"/>
      <c r="X295" s="143"/>
      <c r="Y295" s="132"/>
      <c r="Z295" s="142"/>
      <c r="AA295" s="132"/>
      <c r="AB295" s="214"/>
      <c r="AC295" s="132"/>
      <c r="AD295" s="131"/>
      <c r="AE295" s="134"/>
      <c r="AF295" s="131"/>
      <c r="AG295" s="132"/>
      <c r="AH295" s="138"/>
      <c r="AI295" s="132"/>
      <c r="AJ295" s="138"/>
      <c r="AK295" s="132"/>
      <c r="AL295" s="138"/>
      <c r="AM295" s="132"/>
      <c r="AN295" s="151" t="str">
        <f>IF(AND(R295&lt;=0.1,R295&gt;0),Liste!$A$7,IF(AND(R295&gt;0.1,R295&lt;=1),Liste!$A$6,IF(AND(R295&gt;1,R295&lt;=5),Liste!$A$5,IF(AND(R295&gt;5,R295&lt;=16),Liste!$A$4,IF(AND(R295&gt;16,R295&lt;=70),Liste!$A$3,IF(R295&gt;70,Liste!$A$2,IF(R295="","","")))))))</f>
        <v/>
      </c>
      <c r="AO295" s="132"/>
      <c r="AP295" s="151" t="str">
        <f>IF(AND(X295=0,Z295=0),"",IF(AND(X295=0,Z295&gt;0),Liste!$L$16,IF(AND(X295&gt;0,Z295=0),Liste!$L$17,ROUND(2*(SQRT((Z295*1000000000)/(PI()*X295*1000000))),1))))</f>
        <v/>
      </c>
      <c r="AQ295" s="132"/>
      <c r="AR295" s="151" t="str">
        <f t="shared" si="4"/>
        <v/>
      </c>
      <c r="AS295" s="132"/>
    </row>
    <row r="296" spans="2:45" x14ac:dyDescent="0.4">
      <c r="B296" s="140" t="s">
        <v>2017</v>
      </c>
      <c r="C296" s="29"/>
      <c r="D296" s="131"/>
      <c r="E296" s="136"/>
      <c r="F296" s="131"/>
      <c r="G296" s="136"/>
      <c r="H296" s="131"/>
      <c r="I296" s="134"/>
      <c r="J296" s="133"/>
      <c r="K296" s="134"/>
      <c r="L296" s="133"/>
      <c r="M296" s="212"/>
      <c r="N296" s="131"/>
      <c r="O296" s="132"/>
      <c r="P296" s="131"/>
      <c r="Q296" s="132"/>
      <c r="R296" s="142"/>
      <c r="S296" s="132"/>
      <c r="T296" s="133"/>
      <c r="U296" s="132"/>
      <c r="V296" s="143"/>
      <c r="W296" s="132"/>
      <c r="X296" s="143"/>
      <c r="Y296" s="132"/>
      <c r="Z296" s="142"/>
      <c r="AA296" s="132"/>
      <c r="AB296" s="214"/>
      <c r="AC296" s="132"/>
      <c r="AD296" s="131"/>
      <c r="AE296" s="134"/>
      <c r="AF296" s="131"/>
      <c r="AG296" s="132"/>
      <c r="AH296" s="138"/>
      <c r="AI296" s="132"/>
      <c r="AJ296" s="138"/>
      <c r="AK296" s="132"/>
      <c r="AL296" s="138"/>
      <c r="AM296" s="132"/>
      <c r="AN296" s="151" t="str">
        <f>IF(AND(R296&lt;=0.1,R296&gt;0),Liste!$A$7,IF(AND(R296&gt;0.1,R296&lt;=1),Liste!$A$6,IF(AND(R296&gt;1,R296&lt;=5),Liste!$A$5,IF(AND(R296&gt;5,R296&lt;=16),Liste!$A$4,IF(AND(R296&gt;16,R296&lt;=70),Liste!$A$3,IF(R296&gt;70,Liste!$A$2,IF(R296="","","")))))))</f>
        <v/>
      </c>
      <c r="AO296" s="132"/>
      <c r="AP296" s="151" t="str">
        <f>IF(AND(X296=0,Z296=0),"",IF(AND(X296=0,Z296&gt;0),Liste!$L$16,IF(AND(X296&gt;0,Z296=0),Liste!$L$17,ROUND(2*(SQRT((Z296*1000000000)/(PI()*X296*1000000))),1))))</f>
        <v/>
      </c>
      <c r="AQ296" s="132"/>
      <c r="AR296" s="151" t="str">
        <f t="shared" si="4"/>
        <v/>
      </c>
      <c r="AS296" s="132"/>
    </row>
    <row r="297" spans="2:45" x14ac:dyDescent="0.4">
      <c r="B297" s="140" t="s">
        <v>2018</v>
      </c>
      <c r="C297" s="29"/>
      <c r="D297" s="131"/>
      <c r="E297" s="136"/>
      <c r="F297" s="131"/>
      <c r="G297" s="136"/>
      <c r="H297" s="131"/>
      <c r="I297" s="134"/>
      <c r="J297" s="133"/>
      <c r="K297" s="134"/>
      <c r="L297" s="133"/>
      <c r="M297" s="212"/>
      <c r="N297" s="131"/>
      <c r="O297" s="132"/>
      <c r="P297" s="131"/>
      <c r="Q297" s="132"/>
      <c r="R297" s="142"/>
      <c r="S297" s="132"/>
      <c r="T297" s="133"/>
      <c r="U297" s="132"/>
      <c r="V297" s="143"/>
      <c r="W297" s="132"/>
      <c r="X297" s="143"/>
      <c r="Y297" s="132"/>
      <c r="Z297" s="142"/>
      <c r="AA297" s="132"/>
      <c r="AB297" s="214"/>
      <c r="AC297" s="132"/>
      <c r="AD297" s="131"/>
      <c r="AE297" s="134"/>
      <c r="AF297" s="131"/>
      <c r="AG297" s="132"/>
      <c r="AH297" s="138"/>
      <c r="AI297" s="132"/>
      <c r="AJ297" s="138"/>
      <c r="AK297" s="132"/>
      <c r="AL297" s="138"/>
      <c r="AM297" s="132"/>
      <c r="AN297" s="151" t="str">
        <f>IF(AND(R297&lt;=0.1,R297&gt;0),Liste!$A$7,IF(AND(R297&gt;0.1,R297&lt;=1),Liste!$A$6,IF(AND(R297&gt;1,R297&lt;=5),Liste!$A$5,IF(AND(R297&gt;5,R297&lt;=16),Liste!$A$4,IF(AND(R297&gt;16,R297&lt;=70),Liste!$A$3,IF(R297&gt;70,Liste!$A$2,IF(R297="","","")))))))</f>
        <v/>
      </c>
      <c r="AO297" s="132"/>
      <c r="AP297" s="151" t="str">
        <f>IF(AND(X297=0,Z297=0),"",IF(AND(X297=0,Z297&gt;0),Liste!$L$16,IF(AND(X297&gt;0,Z297=0),Liste!$L$17,ROUND(2*(SQRT((Z297*1000000000)/(PI()*X297*1000000))),1))))</f>
        <v/>
      </c>
      <c r="AQ297" s="132"/>
      <c r="AR297" s="151" t="str">
        <f t="shared" si="4"/>
        <v/>
      </c>
      <c r="AS297" s="132"/>
    </row>
    <row r="298" spans="2:45" x14ac:dyDescent="0.4">
      <c r="B298" s="140" t="s">
        <v>2019</v>
      </c>
      <c r="C298" s="29"/>
      <c r="D298" s="131"/>
      <c r="E298" s="136"/>
      <c r="F298" s="131"/>
      <c r="G298" s="136"/>
      <c r="H298" s="131"/>
      <c r="I298" s="134"/>
      <c r="J298" s="133"/>
      <c r="K298" s="134"/>
      <c r="L298" s="133"/>
      <c r="M298" s="212"/>
      <c r="N298" s="131"/>
      <c r="O298" s="132"/>
      <c r="P298" s="131"/>
      <c r="Q298" s="132"/>
      <c r="R298" s="142"/>
      <c r="S298" s="132"/>
      <c r="T298" s="133"/>
      <c r="U298" s="132"/>
      <c r="V298" s="143"/>
      <c r="W298" s="132"/>
      <c r="X298" s="143"/>
      <c r="Y298" s="132"/>
      <c r="Z298" s="142"/>
      <c r="AA298" s="132"/>
      <c r="AB298" s="214"/>
      <c r="AC298" s="132"/>
      <c r="AD298" s="131"/>
      <c r="AE298" s="134"/>
      <c r="AF298" s="131"/>
      <c r="AG298" s="132"/>
      <c r="AH298" s="138"/>
      <c r="AI298" s="132"/>
      <c r="AJ298" s="138"/>
      <c r="AK298" s="132"/>
      <c r="AL298" s="138"/>
      <c r="AM298" s="132"/>
      <c r="AN298" s="151" t="str">
        <f>IF(AND(R298&lt;=0.1,R298&gt;0),Liste!$A$7,IF(AND(R298&gt;0.1,R298&lt;=1),Liste!$A$6,IF(AND(R298&gt;1,R298&lt;=5),Liste!$A$5,IF(AND(R298&gt;5,R298&lt;=16),Liste!$A$4,IF(AND(R298&gt;16,R298&lt;=70),Liste!$A$3,IF(R298&gt;70,Liste!$A$2,IF(R298="","","")))))))</f>
        <v/>
      </c>
      <c r="AO298" s="132"/>
      <c r="AP298" s="151" t="str">
        <f>IF(AND(X298=0,Z298=0),"",IF(AND(X298=0,Z298&gt;0),Liste!$L$16,IF(AND(X298&gt;0,Z298=0),Liste!$L$17,ROUND(2*(SQRT((Z298*1000000000)/(PI()*X298*1000000))),1))))</f>
        <v/>
      </c>
      <c r="AQ298" s="132"/>
      <c r="AR298" s="151" t="str">
        <f t="shared" si="4"/>
        <v/>
      </c>
      <c r="AS298" s="132"/>
    </row>
    <row r="299" spans="2:45" x14ac:dyDescent="0.4">
      <c r="B299" s="140" t="s">
        <v>2020</v>
      </c>
      <c r="C299" s="29"/>
      <c r="D299" s="131"/>
      <c r="E299" s="136"/>
      <c r="F299" s="131"/>
      <c r="G299" s="136"/>
      <c r="H299" s="131"/>
      <c r="I299" s="134"/>
      <c r="J299" s="133"/>
      <c r="K299" s="134"/>
      <c r="L299" s="133"/>
      <c r="M299" s="212"/>
      <c r="N299" s="131"/>
      <c r="O299" s="132"/>
      <c r="P299" s="131"/>
      <c r="Q299" s="132"/>
      <c r="R299" s="142"/>
      <c r="S299" s="132"/>
      <c r="T299" s="133"/>
      <c r="U299" s="132"/>
      <c r="V299" s="143"/>
      <c r="W299" s="132"/>
      <c r="X299" s="143"/>
      <c r="Y299" s="132"/>
      <c r="Z299" s="142"/>
      <c r="AA299" s="132"/>
      <c r="AB299" s="214"/>
      <c r="AC299" s="132"/>
      <c r="AD299" s="131"/>
      <c r="AE299" s="134"/>
      <c r="AF299" s="131"/>
      <c r="AG299" s="132"/>
      <c r="AH299" s="138"/>
      <c r="AI299" s="132"/>
      <c r="AJ299" s="138"/>
      <c r="AK299" s="132"/>
      <c r="AL299" s="138"/>
      <c r="AM299" s="132"/>
      <c r="AN299" s="151" t="str">
        <f>IF(AND(R299&lt;=0.1,R299&gt;0),Liste!$A$7,IF(AND(R299&gt;0.1,R299&lt;=1),Liste!$A$6,IF(AND(R299&gt;1,R299&lt;=5),Liste!$A$5,IF(AND(R299&gt;5,R299&lt;=16),Liste!$A$4,IF(AND(R299&gt;16,R299&lt;=70),Liste!$A$3,IF(R299&gt;70,Liste!$A$2,IF(R299="","","")))))))</f>
        <v/>
      </c>
      <c r="AO299" s="132"/>
      <c r="AP299" s="151" t="str">
        <f>IF(AND(X299=0,Z299=0),"",IF(AND(X299=0,Z299&gt;0),Liste!$L$16,IF(AND(X299&gt;0,Z299=0),Liste!$L$17,ROUND(2*(SQRT((Z299*1000000000)/(PI()*X299*1000000))),1))))</f>
        <v/>
      </c>
      <c r="AQ299" s="132"/>
      <c r="AR299" s="151" t="str">
        <f t="shared" si="4"/>
        <v/>
      </c>
      <c r="AS299" s="132"/>
    </row>
    <row r="300" spans="2:45" x14ac:dyDescent="0.4">
      <c r="B300" s="140" t="s">
        <v>2021</v>
      </c>
      <c r="C300" s="29"/>
      <c r="D300" s="131"/>
      <c r="E300" s="136"/>
      <c r="F300" s="131"/>
      <c r="G300" s="136"/>
      <c r="H300" s="131"/>
      <c r="I300" s="134"/>
      <c r="J300" s="133"/>
      <c r="K300" s="134"/>
      <c r="L300" s="133"/>
      <c r="M300" s="212"/>
      <c r="N300" s="131"/>
      <c r="O300" s="132"/>
      <c r="P300" s="131"/>
      <c r="Q300" s="132"/>
      <c r="R300" s="142"/>
      <c r="S300" s="132"/>
      <c r="T300" s="133"/>
      <c r="U300" s="132"/>
      <c r="V300" s="143"/>
      <c r="W300" s="132"/>
      <c r="X300" s="143"/>
      <c r="Y300" s="132"/>
      <c r="Z300" s="142"/>
      <c r="AA300" s="132"/>
      <c r="AB300" s="214"/>
      <c r="AC300" s="132"/>
      <c r="AD300" s="131"/>
      <c r="AE300" s="134"/>
      <c r="AF300" s="131"/>
      <c r="AG300" s="132"/>
      <c r="AH300" s="138"/>
      <c r="AI300" s="132"/>
      <c r="AJ300" s="138"/>
      <c r="AK300" s="132"/>
      <c r="AL300" s="138"/>
      <c r="AM300" s="132"/>
      <c r="AN300" s="151" t="str">
        <f>IF(AND(R300&lt;=0.1,R300&gt;0),Liste!$A$7,IF(AND(R300&gt;0.1,R300&lt;=1),Liste!$A$6,IF(AND(R300&gt;1,R300&lt;=5),Liste!$A$5,IF(AND(R300&gt;5,R300&lt;=16),Liste!$A$4,IF(AND(R300&gt;16,R300&lt;=70),Liste!$A$3,IF(R300&gt;70,Liste!$A$2,IF(R300="","","")))))))</f>
        <v/>
      </c>
      <c r="AO300" s="132"/>
      <c r="AP300" s="151" t="str">
        <f>IF(AND(X300=0,Z300=0),"",IF(AND(X300=0,Z300&gt;0),Liste!$L$16,IF(AND(X300&gt;0,Z300=0),Liste!$L$17,ROUND(2*(SQRT((Z300*1000000000)/(PI()*X300*1000000))),1))))</f>
        <v/>
      </c>
      <c r="AQ300" s="132"/>
      <c r="AR300" s="151" t="str">
        <f t="shared" si="4"/>
        <v/>
      </c>
      <c r="AS300" s="132"/>
    </row>
    <row r="301" spans="2:45" x14ac:dyDescent="0.4">
      <c r="B301" s="140" t="s">
        <v>2022</v>
      </c>
      <c r="C301" s="29"/>
      <c r="D301" s="131"/>
      <c r="E301" s="136"/>
      <c r="F301" s="131"/>
      <c r="G301" s="136"/>
      <c r="H301" s="131"/>
      <c r="I301" s="134"/>
      <c r="J301" s="133"/>
      <c r="K301" s="134"/>
      <c r="L301" s="133"/>
      <c r="M301" s="212"/>
      <c r="N301" s="131"/>
      <c r="O301" s="132"/>
      <c r="P301" s="131"/>
      <c r="Q301" s="132"/>
      <c r="R301" s="142"/>
      <c r="S301" s="132"/>
      <c r="T301" s="133"/>
      <c r="U301" s="132"/>
      <c r="V301" s="143"/>
      <c r="W301" s="132"/>
      <c r="X301" s="143"/>
      <c r="Y301" s="132"/>
      <c r="Z301" s="142"/>
      <c r="AA301" s="132"/>
      <c r="AB301" s="214"/>
      <c r="AC301" s="132"/>
      <c r="AD301" s="131"/>
      <c r="AE301" s="134"/>
      <c r="AF301" s="131"/>
      <c r="AG301" s="132"/>
      <c r="AH301" s="138"/>
      <c r="AI301" s="132"/>
      <c r="AJ301" s="138"/>
      <c r="AK301" s="132"/>
      <c r="AL301" s="138"/>
      <c r="AM301" s="132"/>
      <c r="AN301" s="151" t="str">
        <f>IF(AND(R301&lt;=0.1,R301&gt;0),Liste!$A$7,IF(AND(R301&gt;0.1,R301&lt;=1),Liste!$A$6,IF(AND(R301&gt;1,R301&lt;=5),Liste!$A$5,IF(AND(R301&gt;5,R301&lt;=16),Liste!$A$4,IF(AND(R301&gt;16,R301&lt;=70),Liste!$A$3,IF(R301&gt;70,Liste!$A$2,IF(R301="","","")))))))</f>
        <v/>
      </c>
      <c r="AO301" s="132"/>
      <c r="AP301" s="151" t="str">
        <f>IF(AND(X301=0,Z301=0),"",IF(AND(X301=0,Z301&gt;0),Liste!$L$16,IF(AND(X301&gt;0,Z301=0),Liste!$L$17,ROUND(2*(SQRT((Z301*1000000000)/(PI()*X301*1000000))),1))))</f>
        <v/>
      </c>
      <c r="AQ301" s="132"/>
      <c r="AR301" s="151" t="str">
        <f t="shared" si="4"/>
        <v/>
      </c>
      <c r="AS301" s="132"/>
    </row>
    <row r="302" spans="2:45" x14ac:dyDescent="0.4">
      <c r="B302" s="140" t="s">
        <v>2023</v>
      </c>
      <c r="C302" s="29"/>
      <c r="D302" s="131"/>
      <c r="E302" s="136"/>
      <c r="F302" s="131"/>
      <c r="G302" s="136"/>
      <c r="H302" s="131"/>
      <c r="I302" s="134"/>
      <c r="J302" s="133"/>
      <c r="K302" s="134"/>
      <c r="L302" s="133"/>
      <c r="M302" s="212"/>
      <c r="N302" s="131"/>
      <c r="O302" s="132"/>
      <c r="P302" s="131"/>
      <c r="Q302" s="132"/>
      <c r="R302" s="142"/>
      <c r="S302" s="132"/>
      <c r="T302" s="133"/>
      <c r="U302" s="132"/>
      <c r="V302" s="143"/>
      <c r="W302" s="132"/>
      <c r="X302" s="143"/>
      <c r="Y302" s="132"/>
      <c r="Z302" s="142"/>
      <c r="AA302" s="132"/>
      <c r="AB302" s="214"/>
      <c r="AC302" s="132"/>
      <c r="AD302" s="131"/>
      <c r="AE302" s="134"/>
      <c r="AF302" s="131"/>
      <c r="AG302" s="132"/>
      <c r="AH302" s="138"/>
      <c r="AI302" s="132"/>
      <c r="AJ302" s="138"/>
      <c r="AK302" s="132"/>
      <c r="AL302" s="138"/>
      <c r="AM302" s="132"/>
      <c r="AN302" s="151" t="str">
        <f>IF(AND(R302&lt;=0.1,R302&gt;0),Liste!$A$7,IF(AND(R302&gt;0.1,R302&lt;=1),Liste!$A$6,IF(AND(R302&gt;1,R302&lt;=5),Liste!$A$5,IF(AND(R302&gt;5,R302&lt;=16),Liste!$A$4,IF(AND(R302&gt;16,R302&lt;=70),Liste!$A$3,IF(R302&gt;70,Liste!$A$2,IF(R302="","","")))))))</f>
        <v/>
      </c>
      <c r="AO302" s="132"/>
      <c r="AP302" s="151" t="str">
        <f>IF(AND(X302=0,Z302=0),"",IF(AND(X302=0,Z302&gt;0),Liste!$L$16,IF(AND(X302&gt;0,Z302=0),Liste!$L$17,ROUND(2*(SQRT((Z302*1000000000)/(PI()*X302*1000000))),1))))</f>
        <v/>
      </c>
      <c r="AQ302" s="132"/>
      <c r="AR302" s="151" t="str">
        <f t="shared" si="4"/>
        <v/>
      </c>
      <c r="AS302" s="132"/>
    </row>
    <row r="303" spans="2:45" x14ac:dyDescent="0.4">
      <c r="B303" s="140" t="s">
        <v>2024</v>
      </c>
      <c r="C303" s="29"/>
      <c r="D303" s="131"/>
      <c r="E303" s="136"/>
      <c r="F303" s="131"/>
      <c r="G303" s="136"/>
      <c r="H303" s="131"/>
      <c r="I303" s="134"/>
      <c r="J303" s="133"/>
      <c r="K303" s="134"/>
      <c r="L303" s="133"/>
      <c r="M303" s="212"/>
      <c r="N303" s="131"/>
      <c r="O303" s="132"/>
      <c r="P303" s="131"/>
      <c r="Q303" s="132"/>
      <c r="R303" s="142"/>
      <c r="S303" s="132"/>
      <c r="T303" s="133"/>
      <c r="U303" s="132"/>
      <c r="V303" s="143"/>
      <c r="W303" s="132"/>
      <c r="X303" s="143"/>
      <c r="Y303" s="132"/>
      <c r="Z303" s="142"/>
      <c r="AA303" s="132"/>
      <c r="AB303" s="214"/>
      <c r="AC303" s="132"/>
      <c r="AD303" s="131"/>
      <c r="AE303" s="134"/>
      <c r="AF303" s="131"/>
      <c r="AG303" s="132"/>
      <c r="AH303" s="138"/>
      <c r="AI303" s="132"/>
      <c r="AJ303" s="138"/>
      <c r="AK303" s="132"/>
      <c r="AL303" s="138"/>
      <c r="AM303" s="132"/>
      <c r="AN303" s="151" t="str">
        <f>IF(AND(R303&lt;=0.1,R303&gt;0),Liste!$A$7,IF(AND(R303&gt;0.1,R303&lt;=1),Liste!$A$6,IF(AND(R303&gt;1,R303&lt;=5),Liste!$A$5,IF(AND(R303&gt;5,R303&lt;=16),Liste!$A$4,IF(AND(R303&gt;16,R303&lt;=70),Liste!$A$3,IF(R303&gt;70,Liste!$A$2,IF(R303="","","")))))))</f>
        <v/>
      </c>
      <c r="AO303" s="132"/>
      <c r="AP303" s="151" t="str">
        <f>IF(AND(X303=0,Z303=0),"",IF(AND(X303=0,Z303&gt;0),Liste!$L$16,IF(AND(X303&gt;0,Z303=0),Liste!$L$17,ROUND(2*(SQRT((Z303*1000000000)/(PI()*X303*1000000))),1))))</f>
        <v/>
      </c>
      <c r="AQ303" s="132"/>
      <c r="AR303" s="151" t="str">
        <f t="shared" si="4"/>
        <v/>
      </c>
      <c r="AS303" s="132"/>
    </row>
    <row r="304" spans="2:45" x14ac:dyDescent="0.4">
      <c r="B304" s="140" t="s">
        <v>2025</v>
      </c>
      <c r="C304" s="29"/>
      <c r="D304" s="131"/>
      <c r="E304" s="136"/>
      <c r="F304" s="131"/>
      <c r="G304" s="136"/>
      <c r="H304" s="131"/>
      <c r="I304" s="134"/>
      <c r="J304" s="133"/>
      <c r="K304" s="134"/>
      <c r="L304" s="133"/>
      <c r="M304" s="212"/>
      <c r="N304" s="131"/>
      <c r="O304" s="132"/>
      <c r="P304" s="131"/>
      <c r="Q304" s="132"/>
      <c r="R304" s="142"/>
      <c r="S304" s="132"/>
      <c r="T304" s="133"/>
      <c r="U304" s="132"/>
      <c r="V304" s="143"/>
      <c r="W304" s="132"/>
      <c r="X304" s="143"/>
      <c r="Y304" s="132"/>
      <c r="Z304" s="142"/>
      <c r="AA304" s="132"/>
      <c r="AB304" s="214"/>
      <c r="AC304" s="132"/>
      <c r="AD304" s="131"/>
      <c r="AE304" s="134"/>
      <c r="AF304" s="131"/>
      <c r="AG304" s="132"/>
      <c r="AH304" s="138"/>
      <c r="AI304" s="132"/>
      <c r="AJ304" s="138"/>
      <c r="AK304" s="132"/>
      <c r="AL304" s="138"/>
      <c r="AM304" s="132"/>
      <c r="AN304" s="151" t="str">
        <f>IF(AND(R304&lt;=0.1,R304&gt;0),Liste!$A$7,IF(AND(R304&gt;0.1,R304&lt;=1),Liste!$A$6,IF(AND(R304&gt;1,R304&lt;=5),Liste!$A$5,IF(AND(R304&gt;5,R304&lt;=16),Liste!$A$4,IF(AND(R304&gt;16,R304&lt;=70),Liste!$A$3,IF(R304&gt;70,Liste!$A$2,IF(R304="","","")))))))</f>
        <v/>
      </c>
      <c r="AO304" s="132"/>
      <c r="AP304" s="151" t="str">
        <f>IF(AND(X304=0,Z304=0),"",IF(AND(X304=0,Z304&gt;0),Liste!$L$16,IF(AND(X304&gt;0,Z304=0),Liste!$L$17,ROUND(2*(SQRT((Z304*1000000000)/(PI()*X304*1000000))),1))))</f>
        <v/>
      </c>
      <c r="AQ304" s="132"/>
      <c r="AR304" s="151" t="str">
        <f t="shared" si="4"/>
        <v/>
      </c>
      <c r="AS304" s="132"/>
    </row>
    <row r="305" spans="2:45" x14ac:dyDescent="0.4">
      <c r="B305" s="140" t="s">
        <v>2026</v>
      </c>
      <c r="C305" s="29"/>
      <c r="D305" s="131"/>
      <c r="E305" s="136"/>
      <c r="F305" s="131"/>
      <c r="G305" s="136"/>
      <c r="H305" s="131"/>
      <c r="I305" s="134"/>
      <c r="J305" s="133"/>
      <c r="K305" s="134"/>
      <c r="L305" s="133"/>
      <c r="M305" s="212"/>
      <c r="N305" s="131"/>
      <c r="O305" s="132"/>
      <c r="P305" s="131"/>
      <c r="Q305" s="132"/>
      <c r="R305" s="142"/>
      <c r="S305" s="132"/>
      <c r="T305" s="133"/>
      <c r="U305" s="132"/>
      <c r="V305" s="143"/>
      <c r="W305" s="132"/>
      <c r="X305" s="143"/>
      <c r="Y305" s="132"/>
      <c r="Z305" s="142"/>
      <c r="AA305" s="132"/>
      <c r="AB305" s="214"/>
      <c r="AC305" s="132"/>
      <c r="AD305" s="131"/>
      <c r="AE305" s="134"/>
      <c r="AF305" s="131"/>
      <c r="AG305" s="132"/>
      <c r="AH305" s="138"/>
      <c r="AI305" s="132"/>
      <c r="AJ305" s="138"/>
      <c r="AK305" s="132"/>
      <c r="AL305" s="138"/>
      <c r="AM305" s="132"/>
      <c r="AN305" s="151" t="str">
        <f>IF(AND(R305&lt;=0.1,R305&gt;0),Liste!$A$7,IF(AND(R305&gt;0.1,R305&lt;=1),Liste!$A$6,IF(AND(R305&gt;1,R305&lt;=5),Liste!$A$5,IF(AND(R305&gt;5,R305&lt;=16),Liste!$A$4,IF(AND(R305&gt;16,R305&lt;=70),Liste!$A$3,IF(R305&gt;70,Liste!$A$2,IF(R305="","","")))))))</f>
        <v/>
      </c>
      <c r="AO305" s="132"/>
      <c r="AP305" s="151" t="str">
        <f>IF(AND(X305=0,Z305=0),"",IF(AND(X305=0,Z305&gt;0),Liste!$L$16,IF(AND(X305&gt;0,Z305=0),Liste!$L$17,ROUND(2*(SQRT((Z305*1000000000)/(PI()*X305*1000000))),1))))</f>
        <v/>
      </c>
      <c r="AQ305" s="132"/>
      <c r="AR305" s="151" t="str">
        <f t="shared" si="4"/>
        <v/>
      </c>
      <c r="AS305" s="132"/>
    </row>
    <row r="306" spans="2:45" x14ac:dyDescent="0.4">
      <c r="B306" s="140" t="s">
        <v>2027</v>
      </c>
      <c r="C306" s="29"/>
      <c r="D306" s="131"/>
      <c r="E306" s="136"/>
      <c r="F306" s="131"/>
      <c r="G306" s="136"/>
      <c r="H306" s="131"/>
      <c r="I306" s="134"/>
      <c r="J306" s="133"/>
      <c r="K306" s="134"/>
      <c r="L306" s="133"/>
      <c r="M306" s="212"/>
      <c r="N306" s="131"/>
      <c r="O306" s="132"/>
      <c r="P306" s="131"/>
      <c r="Q306" s="132"/>
      <c r="R306" s="142"/>
      <c r="S306" s="132"/>
      <c r="T306" s="133"/>
      <c r="U306" s="132"/>
      <c r="V306" s="143"/>
      <c r="W306" s="132"/>
      <c r="X306" s="143"/>
      <c r="Y306" s="132"/>
      <c r="Z306" s="142"/>
      <c r="AA306" s="132"/>
      <c r="AB306" s="214"/>
      <c r="AC306" s="132"/>
      <c r="AD306" s="131"/>
      <c r="AE306" s="134"/>
      <c r="AF306" s="131"/>
      <c r="AG306" s="132"/>
      <c r="AH306" s="138"/>
      <c r="AI306" s="132"/>
      <c r="AJ306" s="138"/>
      <c r="AK306" s="132"/>
      <c r="AL306" s="138"/>
      <c r="AM306" s="132"/>
      <c r="AN306" s="151" t="str">
        <f>IF(AND(R306&lt;=0.1,R306&gt;0),Liste!$A$7,IF(AND(R306&gt;0.1,R306&lt;=1),Liste!$A$6,IF(AND(R306&gt;1,R306&lt;=5),Liste!$A$5,IF(AND(R306&gt;5,R306&lt;=16),Liste!$A$4,IF(AND(R306&gt;16,R306&lt;=70),Liste!$A$3,IF(R306&gt;70,Liste!$A$2,IF(R306="","","")))))))</f>
        <v/>
      </c>
      <c r="AO306" s="132"/>
      <c r="AP306" s="151" t="str">
        <f>IF(AND(X306=0,Z306=0),"",IF(AND(X306=0,Z306&gt;0),Liste!$L$16,IF(AND(X306&gt;0,Z306=0),Liste!$L$17,ROUND(2*(SQRT((Z306*1000000000)/(PI()*X306*1000000))),1))))</f>
        <v/>
      </c>
      <c r="AQ306" s="132"/>
      <c r="AR306" s="151" t="str">
        <f t="shared" si="4"/>
        <v/>
      </c>
      <c r="AS306" s="132"/>
    </row>
    <row r="307" spans="2:45" x14ac:dyDescent="0.4">
      <c r="B307" s="140" t="s">
        <v>2028</v>
      </c>
      <c r="C307" s="29"/>
      <c r="D307" s="131"/>
      <c r="E307" s="136"/>
      <c r="F307" s="131"/>
      <c r="G307" s="136"/>
      <c r="H307" s="131"/>
      <c r="I307" s="134"/>
      <c r="J307" s="133"/>
      <c r="K307" s="134"/>
      <c r="L307" s="133"/>
      <c r="M307" s="212"/>
      <c r="N307" s="131"/>
      <c r="O307" s="132"/>
      <c r="P307" s="131"/>
      <c r="Q307" s="132"/>
      <c r="R307" s="142"/>
      <c r="S307" s="132"/>
      <c r="T307" s="133"/>
      <c r="U307" s="132"/>
      <c r="V307" s="143"/>
      <c r="W307" s="132"/>
      <c r="X307" s="143"/>
      <c r="Y307" s="132"/>
      <c r="Z307" s="142"/>
      <c r="AA307" s="132"/>
      <c r="AB307" s="214"/>
      <c r="AC307" s="132"/>
      <c r="AD307" s="131"/>
      <c r="AE307" s="134"/>
      <c r="AF307" s="131"/>
      <c r="AG307" s="132"/>
      <c r="AH307" s="138"/>
      <c r="AI307" s="132"/>
      <c r="AJ307" s="138"/>
      <c r="AK307" s="132"/>
      <c r="AL307" s="138"/>
      <c r="AM307" s="132"/>
      <c r="AN307" s="151" t="str">
        <f>IF(AND(R307&lt;=0.1,R307&gt;0),Liste!$A$7,IF(AND(R307&gt;0.1,R307&lt;=1),Liste!$A$6,IF(AND(R307&gt;1,R307&lt;=5),Liste!$A$5,IF(AND(R307&gt;5,R307&lt;=16),Liste!$A$4,IF(AND(R307&gt;16,R307&lt;=70),Liste!$A$3,IF(R307&gt;70,Liste!$A$2,IF(R307="","","")))))))</f>
        <v/>
      </c>
      <c r="AO307" s="132"/>
      <c r="AP307" s="151" t="str">
        <f>IF(AND(X307=0,Z307=0),"",IF(AND(X307=0,Z307&gt;0),Liste!$L$16,IF(AND(X307&gt;0,Z307=0),Liste!$L$17,ROUND(2*(SQRT((Z307*1000000000)/(PI()*X307*1000000))),1))))</f>
        <v/>
      </c>
      <c r="AQ307" s="132"/>
      <c r="AR307" s="151" t="str">
        <f t="shared" si="4"/>
        <v/>
      </c>
      <c r="AS307" s="132"/>
    </row>
    <row r="308" spans="2:45" x14ac:dyDescent="0.4">
      <c r="B308" s="140" t="s">
        <v>2029</v>
      </c>
      <c r="C308" s="29"/>
      <c r="D308" s="131"/>
      <c r="E308" s="136"/>
      <c r="F308" s="131"/>
      <c r="G308" s="136"/>
      <c r="H308" s="131"/>
      <c r="I308" s="134"/>
      <c r="J308" s="133"/>
      <c r="K308" s="134"/>
      <c r="L308" s="133"/>
      <c r="M308" s="212"/>
      <c r="N308" s="131"/>
      <c r="O308" s="132"/>
      <c r="P308" s="131"/>
      <c r="Q308" s="132"/>
      <c r="R308" s="142"/>
      <c r="S308" s="132"/>
      <c r="T308" s="133"/>
      <c r="U308" s="132"/>
      <c r="V308" s="143"/>
      <c r="W308" s="132"/>
      <c r="X308" s="143"/>
      <c r="Y308" s="132"/>
      <c r="Z308" s="142"/>
      <c r="AA308" s="132"/>
      <c r="AB308" s="214"/>
      <c r="AC308" s="132"/>
      <c r="AD308" s="131"/>
      <c r="AE308" s="134"/>
      <c r="AF308" s="131"/>
      <c r="AG308" s="132"/>
      <c r="AH308" s="138"/>
      <c r="AI308" s="132"/>
      <c r="AJ308" s="138"/>
      <c r="AK308" s="132"/>
      <c r="AL308" s="138"/>
      <c r="AM308" s="132"/>
      <c r="AN308" s="151" t="str">
        <f>IF(AND(R308&lt;=0.1,R308&gt;0),Liste!$A$7,IF(AND(R308&gt;0.1,R308&lt;=1),Liste!$A$6,IF(AND(R308&gt;1,R308&lt;=5),Liste!$A$5,IF(AND(R308&gt;5,R308&lt;=16),Liste!$A$4,IF(AND(R308&gt;16,R308&lt;=70),Liste!$A$3,IF(R308&gt;70,Liste!$A$2,IF(R308="","","")))))))</f>
        <v/>
      </c>
      <c r="AO308" s="132"/>
      <c r="AP308" s="151" t="str">
        <f>IF(AND(X308=0,Z308=0),"",IF(AND(X308=0,Z308&gt;0),Liste!$L$16,IF(AND(X308&gt;0,Z308=0),Liste!$L$17,ROUND(2*(SQRT((Z308*1000000000)/(PI()*X308*1000000))),1))))</f>
        <v/>
      </c>
      <c r="AQ308" s="132"/>
      <c r="AR308" s="151" t="str">
        <f t="shared" si="4"/>
        <v/>
      </c>
      <c r="AS308" s="132"/>
    </row>
    <row r="309" spans="2:45" x14ac:dyDescent="0.4">
      <c r="B309" s="140" t="s">
        <v>2030</v>
      </c>
      <c r="C309" s="29"/>
      <c r="D309" s="131"/>
      <c r="E309" s="136"/>
      <c r="F309" s="131"/>
      <c r="G309" s="136"/>
      <c r="H309" s="131"/>
      <c r="I309" s="134"/>
      <c r="J309" s="133"/>
      <c r="K309" s="134"/>
      <c r="L309" s="133"/>
      <c r="M309" s="212"/>
      <c r="N309" s="131"/>
      <c r="O309" s="132"/>
      <c r="P309" s="131"/>
      <c r="Q309" s="132"/>
      <c r="R309" s="142"/>
      <c r="S309" s="132"/>
      <c r="T309" s="133"/>
      <c r="U309" s="132"/>
      <c r="V309" s="143"/>
      <c r="W309" s="132"/>
      <c r="X309" s="143"/>
      <c r="Y309" s="132"/>
      <c r="Z309" s="142"/>
      <c r="AA309" s="132"/>
      <c r="AB309" s="214"/>
      <c r="AC309" s="132"/>
      <c r="AD309" s="131"/>
      <c r="AE309" s="134"/>
      <c r="AF309" s="131"/>
      <c r="AG309" s="132"/>
      <c r="AH309" s="138"/>
      <c r="AI309" s="132"/>
      <c r="AJ309" s="138"/>
      <c r="AK309" s="132"/>
      <c r="AL309" s="138"/>
      <c r="AM309" s="132"/>
      <c r="AN309" s="151" t="str">
        <f>IF(AND(R309&lt;=0.1,R309&gt;0),Liste!$A$7,IF(AND(R309&gt;0.1,R309&lt;=1),Liste!$A$6,IF(AND(R309&gt;1,R309&lt;=5),Liste!$A$5,IF(AND(R309&gt;5,R309&lt;=16),Liste!$A$4,IF(AND(R309&gt;16,R309&lt;=70),Liste!$A$3,IF(R309&gt;70,Liste!$A$2,IF(R309="","","")))))))</f>
        <v/>
      </c>
      <c r="AO309" s="132"/>
      <c r="AP309" s="151" t="str">
        <f>IF(AND(X309=0,Z309=0),"",IF(AND(X309=0,Z309&gt;0),Liste!$L$16,IF(AND(X309&gt;0,Z309=0),Liste!$L$17,ROUND(2*(SQRT((Z309*1000000000)/(PI()*X309*1000000))),1))))</f>
        <v/>
      </c>
      <c r="AQ309" s="132"/>
      <c r="AR309" s="151" t="str">
        <f t="shared" si="4"/>
        <v/>
      </c>
      <c r="AS309" s="132"/>
    </row>
    <row r="310" spans="2:45" x14ac:dyDescent="0.4">
      <c r="B310" s="140" t="s">
        <v>2038</v>
      </c>
      <c r="C310" s="29"/>
      <c r="D310" s="131"/>
      <c r="E310" s="136"/>
      <c r="F310" s="131"/>
      <c r="G310" s="136"/>
      <c r="H310" s="131"/>
      <c r="I310" s="134"/>
      <c r="J310" s="133"/>
      <c r="K310" s="134"/>
      <c r="L310" s="133"/>
      <c r="M310" s="212"/>
      <c r="N310" s="131"/>
      <c r="O310" s="132"/>
      <c r="P310" s="131"/>
      <c r="Q310" s="132"/>
      <c r="R310" s="142"/>
      <c r="S310" s="132"/>
      <c r="T310" s="133"/>
      <c r="U310" s="132"/>
      <c r="V310" s="143"/>
      <c r="W310" s="132"/>
      <c r="X310" s="143"/>
      <c r="Y310" s="132"/>
      <c r="Z310" s="142"/>
      <c r="AA310" s="132"/>
      <c r="AB310" s="214"/>
      <c r="AC310" s="132"/>
      <c r="AD310" s="131"/>
      <c r="AE310" s="134"/>
      <c r="AF310" s="131"/>
      <c r="AG310" s="132"/>
      <c r="AH310" s="138"/>
      <c r="AI310" s="132"/>
      <c r="AJ310" s="138"/>
      <c r="AK310" s="132"/>
      <c r="AL310" s="138"/>
      <c r="AM310" s="132"/>
      <c r="AN310" s="151" t="str">
        <f>IF(AND(R310&lt;=0.1,R310&gt;0),Liste!$A$7,IF(AND(R310&gt;0.1,R310&lt;=1),Liste!$A$6,IF(AND(R310&gt;1,R310&lt;=5),Liste!$A$5,IF(AND(R310&gt;5,R310&lt;=16),Liste!$A$4,IF(AND(R310&gt;16,R310&lt;=70),Liste!$A$3,IF(R310&gt;70,Liste!$A$2,IF(R310="","","")))))))</f>
        <v/>
      </c>
      <c r="AO310" s="132"/>
      <c r="AP310" s="151" t="str">
        <f>IF(AND(X310=0,Z310=0),"",IF(AND(X310=0,Z310&gt;0),Liste!$L$16,IF(AND(X310&gt;0,Z310=0),Liste!$L$17,ROUND(2*(SQRT((Z310*1000000000)/(PI()*X310*1000000))),1))))</f>
        <v/>
      </c>
      <c r="AQ310" s="132"/>
      <c r="AR310" s="151" t="str">
        <f t="shared" si="4"/>
        <v/>
      </c>
      <c r="AS310" s="132"/>
    </row>
    <row r="311" spans="2:45" x14ac:dyDescent="0.4">
      <c r="B311" s="140" t="s">
        <v>2039</v>
      </c>
      <c r="C311" s="29"/>
      <c r="D311" s="131"/>
      <c r="E311" s="136"/>
      <c r="F311" s="131"/>
      <c r="G311" s="136"/>
      <c r="H311" s="131"/>
      <c r="I311" s="134"/>
      <c r="J311" s="133"/>
      <c r="K311" s="134"/>
      <c r="L311" s="133"/>
      <c r="M311" s="212"/>
      <c r="N311" s="131"/>
      <c r="O311" s="132"/>
      <c r="P311" s="131"/>
      <c r="Q311" s="132"/>
      <c r="R311" s="142"/>
      <c r="S311" s="132"/>
      <c r="T311" s="133"/>
      <c r="U311" s="132"/>
      <c r="V311" s="143"/>
      <c r="W311" s="132"/>
      <c r="X311" s="143"/>
      <c r="Y311" s="132"/>
      <c r="Z311" s="142"/>
      <c r="AA311" s="132"/>
      <c r="AB311" s="214"/>
      <c r="AC311" s="132"/>
      <c r="AD311" s="131"/>
      <c r="AE311" s="134"/>
      <c r="AF311" s="131"/>
      <c r="AG311" s="132"/>
      <c r="AH311" s="138"/>
      <c r="AI311" s="132"/>
      <c r="AJ311" s="138"/>
      <c r="AK311" s="132"/>
      <c r="AL311" s="138"/>
      <c r="AM311" s="132"/>
      <c r="AN311" s="151" t="str">
        <f>IF(AND(R311&lt;=0.1,R311&gt;0),Liste!$A$7,IF(AND(R311&gt;0.1,R311&lt;=1),Liste!$A$6,IF(AND(R311&gt;1,R311&lt;=5),Liste!$A$5,IF(AND(R311&gt;5,R311&lt;=16),Liste!$A$4,IF(AND(R311&gt;16,R311&lt;=70),Liste!$A$3,IF(R311&gt;70,Liste!$A$2,IF(R311="","","")))))))</f>
        <v/>
      </c>
      <c r="AO311" s="132"/>
      <c r="AP311" s="151" t="str">
        <f>IF(AND(X311=0,Z311=0),"",IF(AND(X311=0,Z311&gt;0),Liste!$L$16,IF(AND(X311&gt;0,Z311=0),Liste!$L$17,ROUND(2*(SQRT((Z311*1000000000)/(PI()*X311*1000000))),1))))</f>
        <v/>
      </c>
      <c r="AQ311" s="132"/>
      <c r="AR311" s="151" t="str">
        <f t="shared" si="4"/>
        <v/>
      </c>
      <c r="AS311" s="132"/>
    </row>
    <row r="312" spans="2:45" x14ac:dyDescent="0.4">
      <c r="B312" s="140" t="s">
        <v>2040</v>
      </c>
      <c r="C312" s="29"/>
      <c r="D312" s="131"/>
      <c r="E312" s="136"/>
      <c r="F312" s="131"/>
      <c r="G312" s="136"/>
      <c r="H312" s="131"/>
      <c r="I312" s="134"/>
      <c r="J312" s="133"/>
      <c r="K312" s="134"/>
      <c r="L312" s="133"/>
      <c r="M312" s="212"/>
      <c r="N312" s="131"/>
      <c r="O312" s="132"/>
      <c r="P312" s="131"/>
      <c r="Q312" s="132"/>
      <c r="R312" s="142"/>
      <c r="S312" s="132"/>
      <c r="T312" s="133"/>
      <c r="U312" s="132"/>
      <c r="V312" s="143"/>
      <c r="W312" s="132"/>
      <c r="X312" s="143"/>
      <c r="Y312" s="132"/>
      <c r="Z312" s="142"/>
      <c r="AA312" s="132"/>
      <c r="AB312" s="214"/>
      <c r="AC312" s="132"/>
      <c r="AD312" s="131"/>
      <c r="AE312" s="134"/>
      <c r="AF312" s="131"/>
      <c r="AG312" s="132"/>
      <c r="AH312" s="138"/>
      <c r="AI312" s="132"/>
      <c r="AJ312" s="138"/>
      <c r="AK312" s="132"/>
      <c r="AL312" s="138"/>
      <c r="AM312" s="132"/>
      <c r="AN312" s="151" t="str">
        <f>IF(AND(R312&lt;=0.1,R312&gt;0),Liste!$A$7,IF(AND(R312&gt;0.1,R312&lt;=1),Liste!$A$6,IF(AND(R312&gt;1,R312&lt;=5),Liste!$A$5,IF(AND(R312&gt;5,R312&lt;=16),Liste!$A$4,IF(AND(R312&gt;16,R312&lt;=70),Liste!$A$3,IF(R312&gt;70,Liste!$A$2,IF(R312="","","")))))))</f>
        <v/>
      </c>
      <c r="AO312" s="132"/>
      <c r="AP312" s="151" t="str">
        <f>IF(AND(X312=0,Z312=0),"",IF(AND(X312=0,Z312&gt;0),Liste!$L$16,IF(AND(X312&gt;0,Z312=0),Liste!$L$17,ROUND(2*(SQRT((Z312*1000000000)/(PI()*X312*1000000))),1))))</f>
        <v/>
      </c>
      <c r="AQ312" s="132"/>
      <c r="AR312" s="151" t="str">
        <f t="shared" si="4"/>
        <v/>
      </c>
      <c r="AS312" s="132"/>
    </row>
    <row r="313" spans="2:45" x14ac:dyDescent="0.4">
      <c r="B313" s="140" t="s">
        <v>2041</v>
      </c>
      <c r="C313" s="29"/>
      <c r="D313" s="131"/>
      <c r="E313" s="136"/>
      <c r="F313" s="131"/>
      <c r="G313" s="136"/>
      <c r="H313" s="131"/>
      <c r="I313" s="134"/>
      <c r="J313" s="133"/>
      <c r="K313" s="134"/>
      <c r="L313" s="133"/>
      <c r="M313" s="212"/>
      <c r="N313" s="131"/>
      <c r="O313" s="132"/>
      <c r="P313" s="131"/>
      <c r="Q313" s="132"/>
      <c r="R313" s="142"/>
      <c r="S313" s="132"/>
      <c r="T313" s="133"/>
      <c r="U313" s="132"/>
      <c r="V313" s="143"/>
      <c r="W313" s="132"/>
      <c r="X313" s="143"/>
      <c r="Y313" s="132"/>
      <c r="Z313" s="142"/>
      <c r="AA313" s="132"/>
      <c r="AB313" s="214"/>
      <c r="AC313" s="132"/>
      <c r="AD313" s="131"/>
      <c r="AE313" s="134"/>
      <c r="AF313" s="131"/>
      <c r="AG313" s="132"/>
      <c r="AH313" s="138"/>
      <c r="AI313" s="132"/>
      <c r="AJ313" s="138"/>
      <c r="AK313" s="132"/>
      <c r="AL313" s="138"/>
      <c r="AM313" s="132"/>
      <c r="AN313" s="151" t="str">
        <f>IF(AND(R313&lt;=0.1,R313&gt;0),Liste!$A$7,IF(AND(R313&gt;0.1,R313&lt;=1),Liste!$A$6,IF(AND(R313&gt;1,R313&lt;=5),Liste!$A$5,IF(AND(R313&gt;5,R313&lt;=16),Liste!$A$4,IF(AND(R313&gt;16,R313&lt;=70),Liste!$A$3,IF(R313&gt;70,Liste!$A$2,IF(R313="","","")))))))</f>
        <v/>
      </c>
      <c r="AO313" s="132"/>
      <c r="AP313" s="151" t="str">
        <f>IF(AND(X313=0,Z313=0),"",IF(AND(X313=0,Z313&gt;0),Liste!$L$16,IF(AND(X313&gt;0,Z313=0),Liste!$L$17,ROUND(2*(SQRT((Z313*1000000000)/(PI()*X313*1000000))),1))))</f>
        <v/>
      </c>
      <c r="AQ313" s="132"/>
      <c r="AR313" s="151" t="str">
        <f t="shared" si="4"/>
        <v/>
      </c>
      <c r="AS313" s="132"/>
    </row>
    <row r="314" spans="2:45" x14ac:dyDescent="0.4">
      <c r="B314" s="140" t="s">
        <v>2042</v>
      </c>
      <c r="C314" s="29"/>
      <c r="D314" s="131"/>
      <c r="E314" s="136"/>
      <c r="F314" s="131"/>
      <c r="G314" s="136"/>
      <c r="H314" s="131"/>
      <c r="I314" s="134"/>
      <c r="J314" s="133"/>
      <c r="K314" s="134"/>
      <c r="L314" s="133"/>
      <c r="M314" s="212"/>
      <c r="N314" s="131"/>
      <c r="O314" s="132"/>
      <c r="P314" s="131"/>
      <c r="Q314" s="132"/>
      <c r="R314" s="142"/>
      <c r="S314" s="132"/>
      <c r="T314" s="133"/>
      <c r="U314" s="132"/>
      <c r="V314" s="143"/>
      <c r="W314" s="132"/>
      <c r="X314" s="143"/>
      <c r="Y314" s="132"/>
      <c r="Z314" s="142"/>
      <c r="AA314" s="132"/>
      <c r="AB314" s="214"/>
      <c r="AC314" s="132"/>
      <c r="AD314" s="131"/>
      <c r="AE314" s="134"/>
      <c r="AF314" s="131"/>
      <c r="AG314" s="132"/>
      <c r="AH314" s="138"/>
      <c r="AI314" s="132"/>
      <c r="AJ314" s="138"/>
      <c r="AK314" s="132"/>
      <c r="AL314" s="138"/>
      <c r="AM314" s="132"/>
      <c r="AN314" s="151" t="str">
        <f>IF(AND(R314&lt;=0.1,R314&gt;0),Liste!$A$7,IF(AND(R314&gt;0.1,R314&lt;=1),Liste!$A$6,IF(AND(R314&gt;1,R314&lt;=5),Liste!$A$5,IF(AND(R314&gt;5,R314&lt;=16),Liste!$A$4,IF(AND(R314&gt;16,R314&lt;=70),Liste!$A$3,IF(R314&gt;70,Liste!$A$2,IF(R314="","","")))))))</f>
        <v/>
      </c>
      <c r="AO314" s="132"/>
      <c r="AP314" s="151" t="str">
        <f>IF(AND(X314=0,Z314=0),"",IF(AND(X314=0,Z314&gt;0),Liste!$L$16,IF(AND(X314&gt;0,Z314=0),Liste!$L$17,ROUND(2*(SQRT((Z314*1000000000)/(PI()*X314*1000000))),1))))</f>
        <v/>
      </c>
      <c r="AQ314" s="132"/>
      <c r="AR314" s="151" t="str">
        <f t="shared" si="4"/>
        <v/>
      </c>
      <c r="AS314" s="132"/>
    </row>
    <row r="315" spans="2:45" x14ac:dyDescent="0.4">
      <c r="B315" s="140" t="s">
        <v>2043</v>
      </c>
      <c r="C315" s="29"/>
      <c r="D315" s="131"/>
      <c r="E315" s="136"/>
      <c r="F315" s="131"/>
      <c r="G315" s="136"/>
      <c r="H315" s="131"/>
      <c r="I315" s="134"/>
      <c r="J315" s="133"/>
      <c r="K315" s="134"/>
      <c r="L315" s="133"/>
      <c r="M315" s="212"/>
      <c r="N315" s="131"/>
      <c r="O315" s="132"/>
      <c r="P315" s="131"/>
      <c r="Q315" s="132"/>
      <c r="R315" s="142"/>
      <c r="S315" s="132"/>
      <c r="T315" s="133"/>
      <c r="U315" s="132"/>
      <c r="V315" s="143"/>
      <c r="W315" s="132"/>
      <c r="X315" s="143"/>
      <c r="Y315" s="132"/>
      <c r="Z315" s="142"/>
      <c r="AA315" s="132"/>
      <c r="AB315" s="214"/>
      <c r="AC315" s="132"/>
      <c r="AD315" s="131"/>
      <c r="AE315" s="134"/>
      <c r="AF315" s="131"/>
      <c r="AG315" s="132"/>
      <c r="AH315" s="138"/>
      <c r="AI315" s="132"/>
      <c r="AJ315" s="138"/>
      <c r="AK315" s="132"/>
      <c r="AL315" s="138"/>
      <c r="AM315" s="132"/>
      <c r="AN315" s="151" t="str">
        <f>IF(AND(R315&lt;=0.1,R315&gt;0),Liste!$A$7,IF(AND(R315&gt;0.1,R315&lt;=1),Liste!$A$6,IF(AND(R315&gt;1,R315&lt;=5),Liste!$A$5,IF(AND(R315&gt;5,R315&lt;=16),Liste!$A$4,IF(AND(R315&gt;16,R315&lt;=70),Liste!$A$3,IF(R315&gt;70,Liste!$A$2,IF(R315="","","")))))))</f>
        <v/>
      </c>
      <c r="AO315" s="132"/>
      <c r="AP315" s="151" t="str">
        <f>IF(AND(X315=0,Z315=0),"",IF(AND(X315=0,Z315&gt;0),Liste!$L$16,IF(AND(X315&gt;0,Z315=0),Liste!$L$17,ROUND(2*(SQRT((Z315*1000000000)/(PI()*X315*1000000))),1))))</f>
        <v/>
      </c>
      <c r="AQ315" s="132"/>
      <c r="AR315" s="151" t="str">
        <f t="shared" si="4"/>
        <v/>
      </c>
      <c r="AS315" s="132"/>
    </row>
    <row r="316" spans="2:45" x14ac:dyDescent="0.4">
      <c r="B316" s="140" t="s">
        <v>2044</v>
      </c>
      <c r="C316" s="29"/>
      <c r="D316" s="131"/>
      <c r="E316" s="136"/>
      <c r="F316" s="131"/>
      <c r="G316" s="136"/>
      <c r="H316" s="131"/>
      <c r="I316" s="134"/>
      <c r="J316" s="133"/>
      <c r="K316" s="134"/>
      <c r="L316" s="133"/>
      <c r="M316" s="212"/>
      <c r="N316" s="131"/>
      <c r="O316" s="132"/>
      <c r="P316" s="131"/>
      <c r="Q316" s="132"/>
      <c r="R316" s="142"/>
      <c r="S316" s="132"/>
      <c r="T316" s="133"/>
      <c r="U316" s="132"/>
      <c r="V316" s="143"/>
      <c r="W316" s="132"/>
      <c r="X316" s="143"/>
      <c r="Y316" s="132"/>
      <c r="Z316" s="142"/>
      <c r="AA316" s="132"/>
      <c r="AB316" s="214"/>
      <c r="AC316" s="132"/>
      <c r="AD316" s="131"/>
      <c r="AE316" s="134"/>
      <c r="AF316" s="131"/>
      <c r="AG316" s="132"/>
      <c r="AH316" s="138"/>
      <c r="AI316" s="132"/>
      <c r="AJ316" s="138"/>
      <c r="AK316" s="132"/>
      <c r="AL316" s="138"/>
      <c r="AM316" s="132"/>
      <c r="AN316" s="151" t="str">
        <f>IF(AND(R316&lt;=0.1,R316&gt;0),Liste!$A$7,IF(AND(R316&gt;0.1,R316&lt;=1),Liste!$A$6,IF(AND(R316&gt;1,R316&lt;=5),Liste!$A$5,IF(AND(R316&gt;5,R316&lt;=16),Liste!$A$4,IF(AND(R316&gt;16,R316&lt;=70),Liste!$A$3,IF(R316&gt;70,Liste!$A$2,IF(R316="","","")))))))</f>
        <v/>
      </c>
      <c r="AO316" s="132"/>
      <c r="AP316" s="151" t="str">
        <f>IF(AND(X316=0,Z316=0),"",IF(AND(X316=0,Z316&gt;0),Liste!$L$16,IF(AND(X316&gt;0,Z316=0),Liste!$L$17,ROUND(2*(SQRT((Z316*1000000000)/(PI()*X316*1000000))),1))))</f>
        <v/>
      </c>
      <c r="AQ316" s="132"/>
      <c r="AR316" s="151" t="str">
        <f t="shared" si="4"/>
        <v/>
      </c>
      <c r="AS316" s="132"/>
    </row>
    <row r="317" spans="2:45" x14ac:dyDescent="0.4">
      <c r="B317" s="140" t="s">
        <v>2045</v>
      </c>
      <c r="C317" s="29"/>
      <c r="D317" s="131"/>
      <c r="E317" s="136"/>
      <c r="F317" s="131"/>
      <c r="G317" s="136"/>
      <c r="H317" s="131"/>
      <c r="I317" s="134"/>
      <c r="J317" s="133"/>
      <c r="K317" s="134"/>
      <c r="L317" s="133"/>
      <c r="M317" s="212"/>
      <c r="N317" s="131"/>
      <c r="O317" s="132"/>
      <c r="P317" s="131"/>
      <c r="Q317" s="132"/>
      <c r="R317" s="142"/>
      <c r="S317" s="132"/>
      <c r="T317" s="133"/>
      <c r="U317" s="132"/>
      <c r="V317" s="143"/>
      <c r="W317" s="132"/>
      <c r="X317" s="143"/>
      <c r="Y317" s="132"/>
      <c r="Z317" s="142"/>
      <c r="AA317" s="132"/>
      <c r="AB317" s="214"/>
      <c r="AC317" s="132"/>
      <c r="AD317" s="131"/>
      <c r="AE317" s="134"/>
      <c r="AF317" s="131"/>
      <c r="AG317" s="132"/>
      <c r="AH317" s="138"/>
      <c r="AI317" s="132"/>
      <c r="AJ317" s="138"/>
      <c r="AK317" s="132"/>
      <c r="AL317" s="138"/>
      <c r="AM317" s="132"/>
      <c r="AN317" s="151" t="str">
        <f>IF(AND(R317&lt;=0.1,R317&gt;0),Liste!$A$7,IF(AND(R317&gt;0.1,R317&lt;=1),Liste!$A$6,IF(AND(R317&gt;1,R317&lt;=5),Liste!$A$5,IF(AND(R317&gt;5,R317&lt;=16),Liste!$A$4,IF(AND(R317&gt;16,R317&lt;=70),Liste!$A$3,IF(R317&gt;70,Liste!$A$2,IF(R317="","","")))))))</f>
        <v/>
      </c>
      <c r="AO317" s="132"/>
      <c r="AP317" s="151" t="str">
        <f>IF(AND(X317=0,Z317=0),"",IF(AND(X317=0,Z317&gt;0),Liste!$L$16,IF(AND(X317&gt;0,Z317=0),Liste!$L$17,ROUND(2*(SQRT((Z317*1000000000)/(PI()*X317*1000000))),1))))</f>
        <v/>
      </c>
      <c r="AQ317" s="132"/>
      <c r="AR317" s="151" t="str">
        <f t="shared" si="4"/>
        <v/>
      </c>
      <c r="AS317" s="132"/>
    </row>
    <row r="318" spans="2:45" x14ac:dyDescent="0.4">
      <c r="B318" s="140" t="s">
        <v>2046</v>
      </c>
      <c r="C318" s="29"/>
      <c r="D318" s="131"/>
      <c r="E318" s="136"/>
      <c r="F318" s="131"/>
      <c r="G318" s="136"/>
      <c r="H318" s="131"/>
      <c r="I318" s="134"/>
      <c r="J318" s="133"/>
      <c r="K318" s="134"/>
      <c r="L318" s="133"/>
      <c r="M318" s="212"/>
      <c r="N318" s="131"/>
      <c r="O318" s="132"/>
      <c r="P318" s="131"/>
      <c r="Q318" s="132"/>
      <c r="R318" s="142"/>
      <c r="S318" s="132"/>
      <c r="T318" s="133"/>
      <c r="U318" s="132"/>
      <c r="V318" s="143"/>
      <c r="W318" s="132"/>
      <c r="X318" s="143"/>
      <c r="Y318" s="132"/>
      <c r="Z318" s="142"/>
      <c r="AA318" s="132"/>
      <c r="AB318" s="214"/>
      <c r="AC318" s="132"/>
      <c r="AD318" s="131"/>
      <c r="AE318" s="134"/>
      <c r="AF318" s="131"/>
      <c r="AG318" s="132"/>
      <c r="AH318" s="138"/>
      <c r="AI318" s="132"/>
      <c r="AJ318" s="138"/>
      <c r="AK318" s="132"/>
      <c r="AL318" s="138"/>
      <c r="AM318" s="132"/>
      <c r="AN318" s="151" t="str">
        <f>IF(AND(R318&lt;=0.1,R318&gt;0),Liste!$A$7,IF(AND(R318&gt;0.1,R318&lt;=1),Liste!$A$6,IF(AND(R318&gt;1,R318&lt;=5),Liste!$A$5,IF(AND(R318&gt;5,R318&lt;=16),Liste!$A$4,IF(AND(R318&gt;16,R318&lt;=70),Liste!$A$3,IF(R318&gt;70,Liste!$A$2,IF(R318="","","")))))))</f>
        <v/>
      </c>
      <c r="AO318" s="132"/>
      <c r="AP318" s="151" t="str">
        <f>IF(AND(X318=0,Z318=0),"",IF(AND(X318=0,Z318&gt;0),Liste!$L$16,IF(AND(X318&gt;0,Z318=0),Liste!$L$17,ROUND(2*(SQRT((Z318*1000000000)/(PI()*X318*1000000))),1))))</f>
        <v/>
      </c>
      <c r="AQ318" s="132"/>
      <c r="AR318" s="151" t="str">
        <f t="shared" si="4"/>
        <v/>
      </c>
      <c r="AS318" s="132"/>
    </row>
    <row r="319" spans="2:45" x14ac:dyDescent="0.4">
      <c r="B319" s="140" t="s">
        <v>2047</v>
      </c>
      <c r="C319" s="29"/>
      <c r="D319" s="131"/>
      <c r="E319" s="136"/>
      <c r="F319" s="131"/>
      <c r="G319" s="136"/>
      <c r="H319" s="131"/>
      <c r="I319" s="134"/>
      <c r="J319" s="133"/>
      <c r="K319" s="134"/>
      <c r="L319" s="133"/>
      <c r="M319" s="212"/>
      <c r="N319" s="131"/>
      <c r="O319" s="132"/>
      <c r="P319" s="131"/>
      <c r="Q319" s="132"/>
      <c r="R319" s="142"/>
      <c r="S319" s="132"/>
      <c r="T319" s="133"/>
      <c r="U319" s="132"/>
      <c r="V319" s="143"/>
      <c r="W319" s="132"/>
      <c r="X319" s="143"/>
      <c r="Y319" s="132"/>
      <c r="Z319" s="142"/>
      <c r="AA319" s="132"/>
      <c r="AB319" s="214"/>
      <c r="AC319" s="132"/>
      <c r="AD319" s="131"/>
      <c r="AE319" s="134"/>
      <c r="AF319" s="131"/>
      <c r="AG319" s="132"/>
      <c r="AH319" s="138"/>
      <c r="AI319" s="132"/>
      <c r="AJ319" s="138"/>
      <c r="AK319" s="132"/>
      <c r="AL319" s="138"/>
      <c r="AM319" s="132"/>
      <c r="AN319" s="151" t="str">
        <f>IF(AND(R319&lt;=0.1,R319&gt;0),Liste!$A$7,IF(AND(R319&gt;0.1,R319&lt;=1),Liste!$A$6,IF(AND(R319&gt;1,R319&lt;=5),Liste!$A$5,IF(AND(R319&gt;5,R319&lt;=16),Liste!$A$4,IF(AND(R319&gt;16,R319&lt;=70),Liste!$A$3,IF(R319&gt;70,Liste!$A$2,IF(R319="","","")))))))</f>
        <v/>
      </c>
      <c r="AO319" s="132"/>
      <c r="AP319" s="151" t="str">
        <f>IF(AND(X319=0,Z319=0),"",IF(AND(X319=0,Z319&gt;0),Liste!$L$16,IF(AND(X319&gt;0,Z319=0),Liste!$L$17,ROUND(2*(SQRT((Z319*1000000000)/(PI()*X319*1000000))),1))))</f>
        <v/>
      </c>
      <c r="AQ319" s="132"/>
      <c r="AR319" s="151" t="str">
        <f t="shared" si="4"/>
        <v/>
      </c>
      <c r="AS319" s="132"/>
    </row>
    <row r="320" spans="2:45" x14ac:dyDescent="0.4">
      <c r="B320" s="140" t="s">
        <v>2048</v>
      </c>
      <c r="C320" s="29"/>
      <c r="D320" s="131"/>
      <c r="E320" s="136"/>
      <c r="F320" s="131"/>
      <c r="G320" s="136"/>
      <c r="H320" s="131"/>
      <c r="I320" s="134"/>
      <c r="J320" s="133"/>
      <c r="K320" s="134"/>
      <c r="L320" s="133"/>
      <c r="M320" s="212"/>
      <c r="N320" s="131"/>
      <c r="O320" s="132"/>
      <c r="P320" s="131"/>
      <c r="Q320" s="132"/>
      <c r="R320" s="142"/>
      <c r="S320" s="132"/>
      <c r="T320" s="133"/>
      <c r="U320" s="132"/>
      <c r="V320" s="143"/>
      <c r="W320" s="132"/>
      <c r="X320" s="143"/>
      <c r="Y320" s="132"/>
      <c r="Z320" s="142"/>
      <c r="AA320" s="132"/>
      <c r="AB320" s="214"/>
      <c r="AC320" s="132"/>
      <c r="AD320" s="131"/>
      <c r="AE320" s="134"/>
      <c r="AF320" s="131"/>
      <c r="AG320" s="132"/>
      <c r="AH320" s="138"/>
      <c r="AI320" s="132"/>
      <c r="AJ320" s="138"/>
      <c r="AK320" s="132"/>
      <c r="AL320" s="138"/>
      <c r="AM320" s="132"/>
      <c r="AN320" s="151" t="str">
        <f>IF(AND(R320&lt;=0.1,R320&gt;0),Liste!$A$7,IF(AND(R320&gt;0.1,R320&lt;=1),Liste!$A$6,IF(AND(R320&gt;1,R320&lt;=5),Liste!$A$5,IF(AND(R320&gt;5,R320&lt;=16),Liste!$A$4,IF(AND(R320&gt;16,R320&lt;=70),Liste!$A$3,IF(R320&gt;70,Liste!$A$2,IF(R320="","","")))))))</f>
        <v/>
      </c>
      <c r="AO320" s="132"/>
      <c r="AP320" s="151" t="str">
        <f>IF(AND(X320=0,Z320=0),"",IF(AND(X320=0,Z320&gt;0),Liste!$L$16,IF(AND(X320&gt;0,Z320=0),Liste!$L$17,ROUND(2*(SQRT((Z320*1000000000)/(PI()*X320*1000000))),1))))</f>
        <v/>
      </c>
      <c r="AQ320" s="132"/>
      <c r="AR320" s="151" t="str">
        <f t="shared" si="4"/>
        <v/>
      </c>
      <c r="AS320" s="132"/>
    </row>
    <row r="321" spans="2:45" x14ac:dyDescent="0.4">
      <c r="B321" s="140" t="s">
        <v>2049</v>
      </c>
      <c r="C321" s="29"/>
      <c r="D321" s="131"/>
      <c r="E321" s="136"/>
      <c r="F321" s="131"/>
      <c r="G321" s="136"/>
      <c r="H321" s="131"/>
      <c r="I321" s="134"/>
      <c r="J321" s="133"/>
      <c r="K321" s="134"/>
      <c r="L321" s="133"/>
      <c r="M321" s="212"/>
      <c r="N321" s="131"/>
      <c r="O321" s="132"/>
      <c r="P321" s="131"/>
      <c r="Q321" s="132"/>
      <c r="R321" s="142"/>
      <c r="S321" s="132"/>
      <c r="T321" s="133"/>
      <c r="U321" s="132"/>
      <c r="V321" s="143"/>
      <c r="W321" s="132"/>
      <c r="X321" s="143"/>
      <c r="Y321" s="132"/>
      <c r="Z321" s="142"/>
      <c r="AA321" s="132"/>
      <c r="AB321" s="214"/>
      <c r="AC321" s="132"/>
      <c r="AD321" s="131"/>
      <c r="AE321" s="134"/>
      <c r="AF321" s="131"/>
      <c r="AG321" s="132"/>
      <c r="AH321" s="138"/>
      <c r="AI321" s="132"/>
      <c r="AJ321" s="138"/>
      <c r="AK321" s="132"/>
      <c r="AL321" s="138"/>
      <c r="AM321" s="132"/>
      <c r="AN321" s="151" t="str">
        <f>IF(AND(R321&lt;=0.1,R321&gt;0),Liste!$A$7,IF(AND(R321&gt;0.1,R321&lt;=1),Liste!$A$6,IF(AND(R321&gt;1,R321&lt;=5),Liste!$A$5,IF(AND(R321&gt;5,R321&lt;=16),Liste!$A$4,IF(AND(R321&gt;16,R321&lt;=70),Liste!$A$3,IF(R321&gt;70,Liste!$A$2,IF(R321="","","")))))))</f>
        <v/>
      </c>
      <c r="AO321" s="132"/>
      <c r="AP321" s="151" t="str">
        <f>IF(AND(X321=0,Z321=0),"",IF(AND(X321=0,Z321&gt;0),Liste!$L$16,IF(AND(X321&gt;0,Z321=0),Liste!$L$17,ROUND(2*(SQRT((Z321*1000000000)/(PI()*X321*1000000))),1))))</f>
        <v/>
      </c>
      <c r="AQ321" s="132"/>
      <c r="AR321" s="151" t="str">
        <f t="shared" si="4"/>
        <v/>
      </c>
      <c r="AS321" s="132"/>
    </row>
    <row r="322" spans="2:45" x14ac:dyDescent="0.4">
      <c r="B322" s="140" t="s">
        <v>2050</v>
      </c>
      <c r="C322" s="29"/>
      <c r="D322" s="131"/>
      <c r="E322" s="136"/>
      <c r="F322" s="131"/>
      <c r="G322" s="136"/>
      <c r="H322" s="131"/>
      <c r="I322" s="134"/>
      <c r="J322" s="133"/>
      <c r="K322" s="134"/>
      <c r="L322" s="133"/>
      <c r="M322" s="212"/>
      <c r="N322" s="131"/>
      <c r="O322" s="132"/>
      <c r="P322" s="131"/>
      <c r="Q322" s="132"/>
      <c r="R322" s="142"/>
      <c r="S322" s="132"/>
      <c r="T322" s="133"/>
      <c r="U322" s="132"/>
      <c r="V322" s="143"/>
      <c r="W322" s="132"/>
      <c r="X322" s="143"/>
      <c r="Y322" s="132"/>
      <c r="Z322" s="142"/>
      <c r="AA322" s="132"/>
      <c r="AB322" s="214"/>
      <c r="AC322" s="132"/>
      <c r="AD322" s="131"/>
      <c r="AE322" s="134"/>
      <c r="AF322" s="131"/>
      <c r="AG322" s="132"/>
      <c r="AH322" s="138"/>
      <c r="AI322" s="132"/>
      <c r="AJ322" s="138"/>
      <c r="AK322" s="132"/>
      <c r="AL322" s="138"/>
      <c r="AM322" s="132"/>
      <c r="AN322" s="151" t="str">
        <f>IF(AND(R322&lt;=0.1,R322&gt;0),Liste!$A$7,IF(AND(R322&gt;0.1,R322&lt;=1),Liste!$A$6,IF(AND(R322&gt;1,R322&lt;=5),Liste!$A$5,IF(AND(R322&gt;5,R322&lt;=16),Liste!$A$4,IF(AND(R322&gt;16,R322&lt;=70),Liste!$A$3,IF(R322&gt;70,Liste!$A$2,IF(R322="","","")))))))</f>
        <v/>
      </c>
      <c r="AO322" s="132"/>
      <c r="AP322" s="151" t="str">
        <f>IF(AND(X322=0,Z322=0),"",IF(AND(X322=0,Z322&gt;0),Liste!$L$16,IF(AND(X322&gt;0,Z322=0),Liste!$L$17,ROUND(2*(SQRT((Z322*1000000000)/(PI()*X322*1000000))),1))))</f>
        <v/>
      </c>
      <c r="AQ322" s="132"/>
      <c r="AR322" s="151" t="str">
        <f t="shared" si="4"/>
        <v/>
      </c>
      <c r="AS322" s="132"/>
    </row>
    <row r="323" spans="2:45" x14ac:dyDescent="0.4">
      <c r="B323" s="140" t="s">
        <v>2051</v>
      </c>
      <c r="C323" s="29"/>
      <c r="D323" s="131"/>
      <c r="E323" s="136"/>
      <c r="F323" s="131"/>
      <c r="G323" s="136"/>
      <c r="H323" s="131"/>
      <c r="I323" s="134"/>
      <c r="J323" s="133"/>
      <c r="K323" s="134"/>
      <c r="L323" s="133"/>
      <c r="M323" s="212"/>
      <c r="N323" s="131"/>
      <c r="O323" s="132"/>
      <c r="P323" s="131"/>
      <c r="Q323" s="132"/>
      <c r="R323" s="142"/>
      <c r="S323" s="132"/>
      <c r="T323" s="133"/>
      <c r="U323" s="132"/>
      <c r="V323" s="143"/>
      <c r="W323" s="132"/>
      <c r="X323" s="143"/>
      <c r="Y323" s="132"/>
      <c r="Z323" s="142"/>
      <c r="AA323" s="132"/>
      <c r="AB323" s="214"/>
      <c r="AC323" s="132"/>
      <c r="AD323" s="131"/>
      <c r="AE323" s="134"/>
      <c r="AF323" s="131"/>
      <c r="AG323" s="132"/>
      <c r="AH323" s="138"/>
      <c r="AI323" s="132"/>
      <c r="AJ323" s="138"/>
      <c r="AK323" s="132"/>
      <c r="AL323" s="138"/>
      <c r="AM323" s="132"/>
      <c r="AN323" s="151" t="str">
        <f>IF(AND(R323&lt;=0.1,R323&gt;0),Liste!$A$7,IF(AND(R323&gt;0.1,R323&lt;=1),Liste!$A$6,IF(AND(R323&gt;1,R323&lt;=5),Liste!$A$5,IF(AND(R323&gt;5,R323&lt;=16),Liste!$A$4,IF(AND(R323&gt;16,R323&lt;=70),Liste!$A$3,IF(R323&gt;70,Liste!$A$2,IF(R323="","","")))))))</f>
        <v/>
      </c>
      <c r="AO323" s="132"/>
      <c r="AP323" s="151" t="str">
        <f>IF(AND(X323=0,Z323=0),"",IF(AND(X323=0,Z323&gt;0),Liste!$L$16,IF(AND(X323&gt;0,Z323=0),Liste!$L$17,ROUND(2*(SQRT((Z323*1000000000)/(PI()*X323*1000000))),1))))</f>
        <v/>
      </c>
      <c r="AQ323" s="132"/>
      <c r="AR323" s="151" t="str">
        <f t="shared" si="4"/>
        <v/>
      </c>
      <c r="AS323" s="132"/>
    </row>
    <row r="324" spans="2:45" x14ac:dyDescent="0.4">
      <c r="B324" s="140" t="s">
        <v>2052</v>
      </c>
      <c r="C324" s="29"/>
      <c r="D324" s="131"/>
      <c r="E324" s="136"/>
      <c r="F324" s="131"/>
      <c r="G324" s="136"/>
      <c r="H324" s="131"/>
      <c r="I324" s="134"/>
      <c r="J324" s="133"/>
      <c r="K324" s="134"/>
      <c r="L324" s="133"/>
      <c r="M324" s="212"/>
      <c r="N324" s="131"/>
      <c r="O324" s="132"/>
      <c r="P324" s="131"/>
      <c r="Q324" s="132"/>
      <c r="R324" s="142"/>
      <c r="S324" s="132"/>
      <c r="T324" s="133"/>
      <c r="U324" s="132"/>
      <c r="V324" s="143"/>
      <c r="W324" s="132"/>
      <c r="X324" s="143"/>
      <c r="Y324" s="132"/>
      <c r="Z324" s="142"/>
      <c r="AA324" s="132"/>
      <c r="AB324" s="214"/>
      <c r="AC324" s="132"/>
      <c r="AD324" s="131"/>
      <c r="AE324" s="134"/>
      <c r="AF324" s="131"/>
      <c r="AG324" s="132"/>
      <c r="AH324" s="138"/>
      <c r="AI324" s="132"/>
      <c r="AJ324" s="138"/>
      <c r="AK324" s="132"/>
      <c r="AL324" s="138"/>
      <c r="AM324" s="132"/>
      <c r="AN324" s="151" t="str">
        <f>IF(AND(R324&lt;=0.1,R324&gt;0),Liste!$A$7,IF(AND(R324&gt;0.1,R324&lt;=1),Liste!$A$6,IF(AND(R324&gt;1,R324&lt;=5),Liste!$A$5,IF(AND(R324&gt;5,R324&lt;=16),Liste!$A$4,IF(AND(R324&gt;16,R324&lt;=70),Liste!$A$3,IF(R324&gt;70,Liste!$A$2,IF(R324="","","")))))))</f>
        <v/>
      </c>
      <c r="AO324" s="132"/>
      <c r="AP324" s="151" t="str">
        <f>IF(AND(X324=0,Z324=0),"",IF(AND(X324=0,Z324&gt;0),Liste!$L$16,IF(AND(X324&gt;0,Z324=0),Liste!$L$17,ROUND(2*(SQRT((Z324*1000000000)/(PI()*X324*1000000))),1))))</f>
        <v/>
      </c>
      <c r="AQ324" s="132"/>
      <c r="AR324" s="151" t="str">
        <f t="shared" si="4"/>
        <v/>
      </c>
      <c r="AS324" s="132"/>
    </row>
    <row r="325" spans="2:45" x14ac:dyDescent="0.4">
      <c r="B325" s="140" t="s">
        <v>2053</v>
      </c>
      <c r="C325" s="29"/>
      <c r="D325" s="131"/>
      <c r="E325" s="136"/>
      <c r="F325" s="131"/>
      <c r="G325" s="136"/>
      <c r="H325" s="131"/>
      <c r="I325" s="134"/>
      <c r="J325" s="133"/>
      <c r="K325" s="134"/>
      <c r="L325" s="133"/>
      <c r="M325" s="212"/>
      <c r="N325" s="131"/>
      <c r="O325" s="132"/>
      <c r="P325" s="131"/>
      <c r="Q325" s="132"/>
      <c r="R325" s="142"/>
      <c r="S325" s="132"/>
      <c r="T325" s="133"/>
      <c r="U325" s="132"/>
      <c r="V325" s="143"/>
      <c r="W325" s="132"/>
      <c r="X325" s="143"/>
      <c r="Y325" s="132"/>
      <c r="Z325" s="142"/>
      <c r="AA325" s="132"/>
      <c r="AB325" s="214"/>
      <c r="AC325" s="132"/>
      <c r="AD325" s="131"/>
      <c r="AE325" s="134"/>
      <c r="AF325" s="131"/>
      <c r="AG325" s="132"/>
      <c r="AH325" s="138"/>
      <c r="AI325" s="132"/>
      <c r="AJ325" s="138"/>
      <c r="AK325" s="132"/>
      <c r="AL325" s="138"/>
      <c r="AM325" s="132"/>
      <c r="AN325" s="151" t="str">
        <f>IF(AND(R325&lt;=0.1,R325&gt;0),Liste!$A$7,IF(AND(R325&gt;0.1,R325&lt;=1),Liste!$A$6,IF(AND(R325&gt;1,R325&lt;=5),Liste!$A$5,IF(AND(R325&gt;5,R325&lt;=16),Liste!$A$4,IF(AND(R325&gt;16,R325&lt;=70),Liste!$A$3,IF(R325&gt;70,Liste!$A$2,IF(R325="","","")))))))</f>
        <v/>
      </c>
      <c r="AO325" s="132"/>
      <c r="AP325" s="151" t="str">
        <f>IF(AND(X325=0,Z325=0),"",IF(AND(X325=0,Z325&gt;0),Liste!$L$16,IF(AND(X325&gt;0,Z325=0),Liste!$L$17,ROUND(2*(SQRT((Z325*1000000000)/(PI()*X325*1000000))),1))))</f>
        <v/>
      </c>
      <c r="AQ325" s="132"/>
      <c r="AR325" s="151" t="str">
        <f t="shared" si="4"/>
        <v/>
      </c>
      <c r="AS325" s="132"/>
    </row>
    <row r="326" spans="2:45" x14ac:dyDescent="0.4">
      <c r="B326" s="140" t="s">
        <v>2054</v>
      </c>
      <c r="C326" s="29"/>
      <c r="D326" s="131"/>
      <c r="E326" s="136"/>
      <c r="F326" s="131"/>
      <c r="G326" s="136"/>
      <c r="H326" s="131"/>
      <c r="I326" s="134"/>
      <c r="J326" s="133"/>
      <c r="K326" s="134"/>
      <c r="L326" s="133"/>
      <c r="M326" s="212"/>
      <c r="N326" s="131"/>
      <c r="O326" s="132"/>
      <c r="P326" s="131"/>
      <c r="Q326" s="132"/>
      <c r="R326" s="142"/>
      <c r="S326" s="132"/>
      <c r="T326" s="133"/>
      <c r="U326" s="132"/>
      <c r="V326" s="143"/>
      <c r="W326" s="132"/>
      <c r="X326" s="143"/>
      <c r="Y326" s="132"/>
      <c r="Z326" s="142"/>
      <c r="AA326" s="132"/>
      <c r="AB326" s="214"/>
      <c r="AC326" s="132"/>
      <c r="AD326" s="131"/>
      <c r="AE326" s="134"/>
      <c r="AF326" s="131"/>
      <c r="AG326" s="132"/>
      <c r="AH326" s="138"/>
      <c r="AI326" s="132"/>
      <c r="AJ326" s="138"/>
      <c r="AK326" s="132"/>
      <c r="AL326" s="138"/>
      <c r="AM326" s="132"/>
      <c r="AN326" s="151" t="str">
        <f>IF(AND(R326&lt;=0.1,R326&gt;0),Liste!$A$7,IF(AND(R326&gt;0.1,R326&lt;=1),Liste!$A$6,IF(AND(R326&gt;1,R326&lt;=5),Liste!$A$5,IF(AND(R326&gt;5,R326&lt;=16),Liste!$A$4,IF(AND(R326&gt;16,R326&lt;=70),Liste!$A$3,IF(R326&gt;70,Liste!$A$2,IF(R326="","","")))))))</f>
        <v/>
      </c>
      <c r="AO326" s="132"/>
      <c r="AP326" s="151" t="str">
        <f>IF(AND(X326=0,Z326=0),"",IF(AND(X326=0,Z326&gt;0),Liste!$L$16,IF(AND(X326&gt;0,Z326=0),Liste!$L$17,ROUND(2*(SQRT((Z326*1000000000)/(PI()*X326*1000000))),1))))</f>
        <v/>
      </c>
      <c r="AQ326" s="132"/>
      <c r="AR326" s="151" t="str">
        <f t="shared" si="4"/>
        <v/>
      </c>
      <c r="AS326" s="132"/>
    </row>
    <row r="327" spans="2:45" x14ac:dyDescent="0.4">
      <c r="B327" s="140" t="s">
        <v>2055</v>
      </c>
      <c r="C327" s="29"/>
      <c r="D327" s="131"/>
      <c r="E327" s="136"/>
      <c r="F327" s="131"/>
      <c r="G327" s="136"/>
      <c r="H327" s="131"/>
      <c r="I327" s="134"/>
      <c r="J327" s="133"/>
      <c r="K327" s="134"/>
      <c r="L327" s="133"/>
      <c r="M327" s="212"/>
      <c r="N327" s="131"/>
      <c r="O327" s="132"/>
      <c r="P327" s="131"/>
      <c r="Q327" s="132"/>
      <c r="R327" s="142"/>
      <c r="S327" s="132"/>
      <c r="T327" s="133"/>
      <c r="U327" s="132"/>
      <c r="V327" s="143"/>
      <c r="W327" s="132"/>
      <c r="X327" s="143"/>
      <c r="Y327" s="132"/>
      <c r="Z327" s="142"/>
      <c r="AA327" s="132"/>
      <c r="AB327" s="214"/>
      <c r="AC327" s="132"/>
      <c r="AD327" s="131"/>
      <c r="AE327" s="134"/>
      <c r="AF327" s="131"/>
      <c r="AG327" s="132"/>
      <c r="AH327" s="138"/>
      <c r="AI327" s="132"/>
      <c r="AJ327" s="138"/>
      <c r="AK327" s="132"/>
      <c r="AL327" s="138"/>
      <c r="AM327" s="132"/>
      <c r="AN327" s="151" t="str">
        <f>IF(AND(R327&lt;=0.1,R327&gt;0),Liste!$A$7,IF(AND(R327&gt;0.1,R327&lt;=1),Liste!$A$6,IF(AND(R327&gt;1,R327&lt;=5),Liste!$A$5,IF(AND(R327&gt;5,R327&lt;=16),Liste!$A$4,IF(AND(R327&gt;16,R327&lt;=70),Liste!$A$3,IF(R327&gt;70,Liste!$A$2,IF(R327="","","")))))))</f>
        <v/>
      </c>
      <c r="AO327" s="132"/>
      <c r="AP327" s="151" t="str">
        <f>IF(AND(X327=0,Z327=0),"",IF(AND(X327=0,Z327&gt;0),Liste!$L$16,IF(AND(X327&gt;0,Z327=0),Liste!$L$17,ROUND(2*(SQRT((Z327*1000000000)/(PI()*X327*1000000))),1))))</f>
        <v/>
      </c>
      <c r="AQ327" s="132"/>
      <c r="AR327" s="151" t="str">
        <f t="shared" si="4"/>
        <v/>
      </c>
      <c r="AS327" s="132"/>
    </row>
    <row r="328" spans="2:45" x14ac:dyDescent="0.4">
      <c r="B328" s="140" t="s">
        <v>2056</v>
      </c>
      <c r="C328" s="29"/>
      <c r="D328" s="131"/>
      <c r="E328" s="136"/>
      <c r="F328" s="131"/>
      <c r="G328" s="136"/>
      <c r="H328" s="131"/>
      <c r="I328" s="134"/>
      <c r="J328" s="133"/>
      <c r="K328" s="134"/>
      <c r="L328" s="133"/>
      <c r="M328" s="212"/>
      <c r="N328" s="131"/>
      <c r="O328" s="132"/>
      <c r="P328" s="131"/>
      <c r="Q328" s="132"/>
      <c r="R328" s="142"/>
      <c r="S328" s="132"/>
      <c r="T328" s="133"/>
      <c r="U328" s="132"/>
      <c r="V328" s="143"/>
      <c r="W328" s="132"/>
      <c r="X328" s="143"/>
      <c r="Y328" s="132"/>
      <c r="Z328" s="142"/>
      <c r="AA328" s="132"/>
      <c r="AB328" s="214"/>
      <c r="AC328" s="132"/>
      <c r="AD328" s="131"/>
      <c r="AE328" s="134"/>
      <c r="AF328" s="131"/>
      <c r="AG328" s="132"/>
      <c r="AH328" s="138"/>
      <c r="AI328" s="132"/>
      <c r="AJ328" s="138"/>
      <c r="AK328" s="132"/>
      <c r="AL328" s="138"/>
      <c r="AM328" s="132"/>
      <c r="AN328" s="151" t="str">
        <f>IF(AND(R328&lt;=0.1,R328&gt;0),Liste!$A$7,IF(AND(R328&gt;0.1,R328&lt;=1),Liste!$A$6,IF(AND(R328&gt;1,R328&lt;=5),Liste!$A$5,IF(AND(R328&gt;5,R328&lt;=16),Liste!$A$4,IF(AND(R328&gt;16,R328&lt;=70),Liste!$A$3,IF(R328&gt;70,Liste!$A$2,IF(R328="","","")))))))</f>
        <v/>
      </c>
      <c r="AO328" s="132"/>
      <c r="AP328" s="151" t="str">
        <f>IF(AND(X328=0,Z328=0),"",IF(AND(X328=0,Z328&gt;0),Liste!$L$16,IF(AND(X328&gt;0,Z328=0),Liste!$L$17,ROUND(2*(SQRT((Z328*1000000000)/(PI()*X328*1000000))),1))))</f>
        <v/>
      </c>
      <c r="AQ328" s="132"/>
      <c r="AR328" s="151" t="str">
        <f t="shared" ref="AR328:AR391" si="5">IF(Z328*$AB328=0,"",Z328*$AB328)</f>
        <v/>
      </c>
      <c r="AS328" s="132"/>
    </row>
    <row r="329" spans="2:45" x14ac:dyDescent="0.4">
      <c r="B329" s="140" t="s">
        <v>2057</v>
      </c>
      <c r="C329" s="29"/>
      <c r="D329" s="131"/>
      <c r="E329" s="136"/>
      <c r="F329" s="131"/>
      <c r="G329" s="136"/>
      <c r="H329" s="131"/>
      <c r="I329" s="134"/>
      <c r="J329" s="133"/>
      <c r="K329" s="134"/>
      <c r="L329" s="133"/>
      <c r="M329" s="212"/>
      <c r="N329" s="131"/>
      <c r="O329" s="132"/>
      <c r="P329" s="131"/>
      <c r="Q329" s="132"/>
      <c r="R329" s="142"/>
      <c r="S329" s="132"/>
      <c r="T329" s="133"/>
      <c r="U329" s="132"/>
      <c r="V329" s="143"/>
      <c r="W329" s="132"/>
      <c r="X329" s="143"/>
      <c r="Y329" s="132"/>
      <c r="Z329" s="142"/>
      <c r="AA329" s="132"/>
      <c r="AB329" s="214"/>
      <c r="AC329" s="132"/>
      <c r="AD329" s="131"/>
      <c r="AE329" s="134"/>
      <c r="AF329" s="131"/>
      <c r="AG329" s="132"/>
      <c r="AH329" s="138"/>
      <c r="AI329" s="132"/>
      <c r="AJ329" s="138"/>
      <c r="AK329" s="132"/>
      <c r="AL329" s="138"/>
      <c r="AM329" s="132"/>
      <c r="AN329" s="151" t="str">
        <f>IF(AND(R329&lt;=0.1,R329&gt;0),Liste!$A$7,IF(AND(R329&gt;0.1,R329&lt;=1),Liste!$A$6,IF(AND(R329&gt;1,R329&lt;=5),Liste!$A$5,IF(AND(R329&gt;5,R329&lt;=16),Liste!$A$4,IF(AND(R329&gt;16,R329&lt;=70),Liste!$A$3,IF(R329&gt;70,Liste!$A$2,IF(R329="","","")))))))</f>
        <v/>
      </c>
      <c r="AO329" s="132"/>
      <c r="AP329" s="151" t="str">
        <f>IF(AND(X329=0,Z329=0),"",IF(AND(X329=0,Z329&gt;0),Liste!$L$16,IF(AND(X329&gt;0,Z329=0),Liste!$L$17,ROUND(2*(SQRT((Z329*1000000000)/(PI()*X329*1000000))),1))))</f>
        <v/>
      </c>
      <c r="AQ329" s="132"/>
      <c r="AR329" s="151" t="str">
        <f t="shared" si="5"/>
        <v/>
      </c>
      <c r="AS329" s="132"/>
    </row>
    <row r="330" spans="2:45" x14ac:dyDescent="0.4">
      <c r="B330" s="140" t="s">
        <v>2058</v>
      </c>
      <c r="C330" s="29"/>
      <c r="D330" s="131"/>
      <c r="E330" s="136"/>
      <c r="F330" s="131"/>
      <c r="G330" s="136"/>
      <c r="H330" s="131"/>
      <c r="I330" s="134"/>
      <c r="J330" s="133"/>
      <c r="K330" s="134"/>
      <c r="L330" s="133"/>
      <c r="M330" s="212"/>
      <c r="N330" s="131"/>
      <c r="O330" s="132"/>
      <c r="P330" s="131"/>
      <c r="Q330" s="132"/>
      <c r="R330" s="142"/>
      <c r="S330" s="132"/>
      <c r="T330" s="133"/>
      <c r="U330" s="132"/>
      <c r="V330" s="143"/>
      <c r="W330" s="132"/>
      <c r="X330" s="143"/>
      <c r="Y330" s="132"/>
      <c r="Z330" s="142"/>
      <c r="AA330" s="132"/>
      <c r="AB330" s="214"/>
      <c r="AC330" s="132"/>
      <c r="AD330" s="131"/>
      <c r="AE330" s="134"/>
      <c r="AF330" s="131"/>
      <c r="AG330" s="132"/>
      <c r="AH330" s="138"/>
      <c r="AI330" s="132"/>
      <c r="AJ330" s="138"/>
      <c r="AK330" s="132"/>
      <c r="AL330" s="138"/>
      <c r="AM330" s="132"/>
      <c r="AN330" s="151" t="str">
        <f>IF(AND(R330&lt;=0.1,R330&gt;0),Liste!$A$7,IF(AND(R330&gt;0.1,R330&lt;=1),Liste!$A$6,IF(AND(R330&gt;1,R330&lt;=5),Liste!$A$5,IF(AND(R330&gt;5,R330&lt;=16),Liste!$A$4,IF(AND(R330&gt;16,R330&lt;=70),Liste!$A$3,IF(R330&gt;70,Liste!$A$2,IF(R330="","","")))))))</f>
        <v/>
      </c>
      <c r="AO330" s="132"/>
      <c r="AP330" s="151" t="str">
        <f>IF(AND(X330=0,Z330=0),"",IF(AND(X330=0,Z330&gt;0),Liste!$L$16,IF(AND(X330&gt;0,Z330=0),Liste!$L$17,ROUND(2*(SQRT((Z330*1000000000)/(PI()*X330*1000000))),1))))</f>
        <v/>
      </c>
      <c r="AQ330" s="132"/>
      <c r="AR330" s="151" t="str">
        <f t="shared" si="5"/>
        <v/>
      </c>
      <c r="AS330" s="132"/>
    </row>
    <row r="331" spans="2:45" x14ac:dyDescent="0.4">
      <c r="B331" s="140" t="s">
        <v>2059</v>
      </c>
      <c r="C331" s="29"/>
      <c r="D331" s="131"/>
      <c r="E331" s="136"/>
      <c r="F331" s="131"/>
      <c r="G331" s="136"/>
      <c r="H331" s="131"/>
      <c r="I331" s="134"/>
      <c r="J331" s="133"/>
      <c r="K331" s="134"/>
      <c r="L331" s="133"/>
      <c r="M331" s="212"/>
      <c r="N331" s="131"/>
      <c r="O331" s="132"/>
      <c r="P331" s="131"/>
      <c r="Q331" s="132"/>
      <c r="R331" s="142"/>
      <c r="S331" s="132"/>
      <c r="T331" s="133"/>
      <c r="U331" s="132"/>
      <c r="V331" s="143"/>
      <c r="W331" s="132"/>
      <c r="X331" s="143"/>
      <c r="Y331" s="132"/>
      <c r="Z331" s="142"/>
      <c r="AA331" s="132"/>
      <c r="AB331" s="214"/>
      <c r="AC331" s="132"/>
      <c r="AD331" s="131"/>
      <c r="AE331" s="134"/>
      <c r="AF331" s="131"/>
      <c r="AG331" s="132"/>
      <c r="AH331" s="138"/>
      <c r="AI331" s="132"/>
      <c r="AJ331" s="138"/>
      <c r="AK331" s="132"/>
      <c r="AL331" s="138"/>
      <c r="AM331" s="132"/>
      <c r="AN331" s="151" t="str">
        <f>IF(AND(R331&lt;=0.1,R331&gt;0),Liste!$A$7,IF(AND(R331&gt;0.1,R331&lt;=1),Liste!$A$6,IF(AND(R331&gt;1,R331&lt;=5),Liste!$A$5,IF(AND(R331&gt;5,R331&lt;=16),Liste!$A$4,IF(AND(R331&gt;16,R331&lt;=70),Liste!$A$3,IF(R331&gt;70,Liste!$A$2,IF(R331="","","")))))))</f>
        <v/>
      </c>
      <c r="AO331" s="132"/>
      <c r="AP331" s="151" t="str">
        <f>IF(AND(X331=0,Z331=0),"",IF(AND(X331=0,Z331&gt;0),Liste!$L$16,IF(AND(X331&gt;0,Z331=0),Liste!$L$17,ROUND(2*(SQRT((Z331*1000000000)/(PI()*X331*1000000))),1))))</f>
        <v/>
      </c>
      <c r="AQ331" s="132"/>
      <c r="AR331" s="151" t="str">
        <f t="shared" si="5"/>
        <v/>
      </c>
      <c r="AS331" s="132"/>
    </row>
    <row r="332" spans="2:45" x14ac:dyDescent="0.4">
      <c r="B332" s="140" t="s">
        <v>2060</v>
      </c>
      <c r="C332" s="29"/>
      <c r="D332" s="131"/>
      <c r="E332" s="136"/>
      <c r="F332" s="131"/>
      <c r="G332" s="136"/>
      <c r="H332" s="131"/>
      <c r="I332" s="134"/>
      <c r="J332" s="133"/>
      <c r="K332" s="134"/>
      <c r="L332" s="133"/>
      <c r="M332" s="212"/>
      <c r="N332" s="131"/>
      <c r="O332" s="132"/>
      <c r="P332" s="131"/>
      <c r="Q332" s="132"/>
      <c r="R332" s="142"/>
      <c r="S332" s="132"/>
      <c r="T332" s="133"/>
      <c r="U332" s="132"/>
      <c r="V332" s="143"/>
      <c r="W332" s="132"/>
      <c r="X332" s="143"/>
      <c r="Y332" s="132"/>
      <c r="Z332" s="142"/>
      <c r="AA332" s="132"/>
      <c r="AB332" s="214"/>
      <c r="AC332" s="132"/>
      <c r="AD332" s="131"/>
      <c r="AE332" s="134"/>
      <c r="AF332" s="131"/>
      <c r="AG332" s="132"/>
      <c r="AH332" s="138"/>
      <c r="AI332" s="132"/>
      <c r="AJ332" s="138"/>
      <c r="AK332" s="132"/>
      <c r="AL332" s="138"/>
      <c r="AM332" s="132"/>
      <c r="AN332" s="151" t="str">
        <f>IF(AND(R332&lt;=0.1,R332&gt;0),Liste!$A$7,IF(AND(R332&gt;0.1,R332&lt;=1),Liste!$A$6,IF(AND(R332&gt;1,R332&lt;=5),Liste!$A$5,IF(AND(R332&gt;5,R332&lt;=16),Liste!$A$4,IF(AND(R332&gt;16,R332&lt;=70),Liste!$A$3,IF(R332&gt;70,Liste!$A$2,IF(R332="","","")))))))</f>
        <v/>
      </c>
      <c r="AO332" s="132"/>
      <c r="AP332" s="151" t="str">
        <f>IF(AND(X332=0,Z332=0),"",IF(AND(X332=0,Z332&gt;0),Liste!$L$16,IF(AND(X332&gt;0,Z332=0),Liste!$L$17,ROUND(2*(SQRT((Z332*1000000000)/(PI()*X332*1000000))),1))))</f>
        <v/>
      </c>
      <c r="AQ332" s="132"/>
      <c r="AR332" s="151" t="str">
        <f t="shared" si="5"/>
        <v/>
      </c>
      <c r="AS332" s="132"/>
    </row>
    <row r="333" spans="2:45" x14ac:dyDescent="0.4">
      <c r="B333" s="140" t="s">
        <v>2061</v>
      </c>
      <c r="C333" s="29"/>
      <c r="D333" s="131"/>
      <c r="E333" s="136"/>
      <c r="F333" s="131"/>
      <c r="G333" s="136"/>
      <c r="H333" s="131"/>
      <c r="I333" s="134"/>
      <c r="J333" s="133"/>
      <c r="K333" s="134"/>
      <c r="L333" s="133"/>
      <c r="M333" s="212"/>
      <c r="N333" s="131"/>
      <c r="O333" s="132"/>
      <c r="P333" s="131"/>
      <c r="Q333" s="132"/>
      <c r="R333" s="142"/>
      <c r="S333" s="132"/>
      <c r="T333" s="133"/>
      <c r="U333" s="132"/>
      <c r="V333" s="143"/>
      <c r="W333" s="132"/>
      <c r="X333" s="143"/>
      <c r="Y333" s="132"/>
      <c r="Z333" s="142"/>
      <c r="AA333" s="132"/>
      <c r="AB333" s="214"/>
      <c r="AC333" s="132"/>
      <c r="AD333" s="131"/>
      <c r="AE333" s="134"/>
      <c r="AF333" s="131"/>
      <c r="AG333" s="132"/>
      <c r="AH333" s="138"/>
      <c r="AI333" s="132"/>
      <c r="AJ333" s="138"/>
      <c r="AK333" s="132"/>
      <c r="AL333" s="138"/>
      <c r="AM333" s="132"/>
      <c r="AN333" s="151" t="str">
        <f>IF(AND(R333&lt;=0.1,R333&gt;0),Liste!$A$7,IF(AND(R333&gt;0.1,R333&lt;=1),Liste!$A$6,IF(AND(R333&gt;1,R333&lt;=5),Liste!$A$5,IF(AND(R333&gt;5,R333&lt;=16),Liste!$A$4,IF(AND(R333&gt;16,R333&lt;=70),Liste!$A$3,IF(R333&gt;70,Liste!$A$2,IF(R333="","","")))))))</f>
        <v/>
      </c>
      <c r="AO333" s="132"/>
      <c r="AP333" s="151" t="str">
        <f>IF(AND(X333=0,Z333=0),"",IF(AND(X333=0,Z333&gt;0),Liste!$L$16,IF(AND(X333&gt;0,Z333=0),Liste!$L$17,ROUND(2*(SQRT((Z333*1000000000)/(PI()*X333*1000000))),1))))</f>
        <v/>
      </c>
      <c r="AQ333" s="132"/>
      <c r="AR333" s="151" t="str">
        <f t="shared" si="5"/>
        <v/>
      </c>
      <c r="AS333" s="132"/>
    </row>
    <row r="334" spans="2:45" x14ac:dyDescent="0.4">
      <c r="B334" s="140" t="s">
        <v>2062</v>
      </c>
      <c r="C334" s="29"/>
      <c r="D334" s="131"/>
      <c r="E334" s="136"/>
      <c r="F334" s="131"/>
      <c r="G334" s="136"/>
      <c r="H334" s="131"/>
      <c r="I334" s="134"/>
      <c r="J334" s="133"/>
      <c r="K334" s="134"/>
      <c r="L334" s="133"/>
      <c r="M334" s="212"/>
      <c r="N334" s="131"/>
      <c r="O334" s="132"/>
      <c r="P334" s="131"/>
      <c r="Q334" s="132"/>
      <c r="R334" s="142"/>
      <c r="S334" s="132"/>
      <c r="T334" s="133"/>
      <c r="U334" s="132"/>
      <c r="V334" s="143"/>
      <c r="W334" s="132"/>
      <c r="X334" s="143"/>
      <c r="Y334" s="132"/>
      <c r="Z334" s="142"/>
      <c r="AA334" s="132"/>
      <c r="AB334" s="214"/>
      <c r="AC334" s="132"/>
      <c r="AD334" s="131"/>
      <c r="AE334" s="134"/>
      <c r="AF334" s="131"/>
      <c r="AG334" s="132"/>
      <c r="AH334" s="138"/>
      <c r="AI334" s="132"/>
      <c r="AJ334" s="138"/>
      <c r="AK334" s="132"/>
      <c r="AL334" s="138"/>
      <c r="AM334" s="132"/>
      <c r="AN334" s="151" t="str">
        <f>IF(AND(R334&lt;=0.1,R334&gt;0),Liste!$A$7,IF(AND(R334&gt;0.1,R334&lt;=1),Liste!$A$6,IF(AND(R334&gt;1,R334&lt;=5),Liste!$A$5,IF(AND(R334&gt;5,R334&lt;=16),Liste!$A$4,IF(AND(R334&gt;16,R334&lt;=70),Liste!$A$3,IF(R334&gt;70,Liste!$A$2,IF(R334="","","")))))))</f>
        <v/>
      </c>
      <c r="AO334" s="132"/>
      <c r="AP334" s="151" t="str">
        <f>IF(AND(X334=0,Z334=0),"",IF(AND(X334=0,Z334&gt;0),Liste!$L$16,IF(AND(X334&gt;0,Z334=0),Liste!$L$17,ROUND(2*(SQRT((Z334*1000000000)/(PI()*X334*1000000))),1))))</f>
        <v/>
      </c>
      <c r="AQ334" s="132"/>
      <c r="AR334" s="151" t="str">
        <f t="shared" si="5"/>
        <v/>
      </c>
      <c r="AS334" s="132"/>
    </row>
    <row r="335" spans="2:45" x14ac:dyDescent="0.4">
      <c r="B335" s="140" t="s">
        <v>2063</v>
      </c>
      <c r="C335" s="29"/>
      <c r="D335" s="131"/>
      <c r="E335" s="136"/>
      <c r="F335" s="131"/>
      <c r="G335" s="136"/>
      <c r="H335" s="131"/>
      <c r="I335" s="134"/>
      <c r="J335" s="133"/>
      <c r="K335" s="134"/>
      <c r="L335" s="133"/>
      <c r="M335" s="212"/>
      <c r="N335" s="131"/>
      <c r="O335" s="132"/>
      <c r="P335" s="131"/>
      <c r="Q335" s="132"/>
      <c r="R335" s="142"/>
      <c r="S335" s="132"/>
      <c r="T335" s="133"/>
      <c r="U335" s="132"/>
      <c r="V335" s="143"/>
      <c r="W335" s="132"/>
      <c r="X335" s="143"/>
      <c r="Y335" s="132"/>
      <c r="Z335" s="142"/>
      <c r="AA335" s="132"/>
      <c r="AB335" s="214"/>
      <c r="AC335" s="132"/>
      <c r="AD335" s="131"/>
      <c r="AE335" s="134"/>
      <c r="AF335" s="131"/>
      <c r="AG335" s="132"/>
      <c r="AH335" s="138"/>
      <c r="AI335" s="132"/>
      <c r="AJ335" s="138"/>
      <c r="AK335" s="132"/>
      <c r="AL335" s="138"/>
      <c r="AM335" s="132"/>
      <c r="AN335" s="151" t="str">
        <f>IF(AND(R335&lt;=0.1,R335&gt;0),Liste!$A$7,IF(AND(R335&gt;0.1,R335&lt;=1),Liste!$A$6,IF(AND(R335&gt;1,R335&lt;=5),Liste!$A$5,IF(AND(R335&gt;5,R335&lt;=16),Liste!$A$4,IF(AND(R335&gt;16,R335&lt;=70),Liste!$A$3,IF(R335&gt;70,Liste!$A$2,IF(R335="","","")))))))</f>
        <v/>
      </c>
      <c r="AO335" s="132"/>
      <c r="AP335" s="151" t="str">
        <f>IF(AND(X335=0,Z335=0),"",IF(AND(X335=0,Z335&gt;0),Liste!$L$16,IF(AND(X335&gt;0,Z335=0),Liste!$L$17,ROUND(2*(SQRT((Z335*1000000000)/(PI()*X335*1000000))),1))))</f>
        <v/>
      </c>
      <c r="AQ335" s="132"/>
      <c r="AR335" s="151" t="str">
        <f t="shared" si="5"/>
        <v/>
      </c>
      <c r="AS335" s="132"/>
    </row>
    <row r="336" spans="2:45" x14ac:dyDescent="0.4">
      <c r="B336" s="140" t="s">
        <v>2064</v>
      </c>
      <c r="C336" s="29"/>
      <c r="D336" s="131"/>
      <c r="E336" s="136"/>
      <c r="F336" s="131"/>
      <c r="G336" s="136"/>
      <c r="H336" s="131"/>
      <c r="I336" s="134"/>
      <c r="J336" s="133"/>
      <c r="K336" s="134"/>
      <c r="L336" s="133"/>
      <c r="M336" s="212"/>
      <c r="N336" s="131"/>
      <c r="O336" s="132"/>
      <c r="P336" s="131"/>
      <c r="Q336" s="132"/>
      <c r="R336" s="142"/>
      <c r="S336" s="132"/>
      <c r="T336" s="133"/>
      <c r="U336" s="132"/>
      <c r="V336" s="143"/>
      <c r="W336" s="132"/>
      <c r="X336" s="143"/>
      <c r="Y336" s="132"/>
      <c r="Z336" s="142"/>
      <c r="AA336" s="132"/>
      <c r="AB336" s="214"/>
      <c r="AC336" s="132"/>
      <c r="AD336" s="131"/>
      <c r="AE336" s="134"/>
      <c r="AF336" s="131"/>
      <c r="AG336" s="132"/>
      <c r="AH336" s="138"/>
      <c r="AI336" s="132"/>
      <c r="AJ336" s="138"/>
      <c r="AK336" s="132"/>
      <c r="AL336" s="138"/>
      <c r="AM336" s="132"/>
      <c r="AN336" s="151" t="str">
        <f>IF(AND(R336&lt;=0.1,R336&gt;0),Liste!$A$7,IF(AND(R336&gt;0.1,R336&lt;=1),Liste!$A$6,IF(AND(R336&gt;1,R336&lt;=5),Liste!$A$5,IF(AND(R336&gt;5,R336&lt;=16),Liste!$A$4,IF(AND(R336&gt;16,R336&lt;=70),Liste!$A$3,IF(R336&gt;70,Liste!$A$2,IF(R336="","","")))))))</f>
        <v/>
      </c>
      <c r="AO336" s="132"/>
      <c r="AP336" s="151" t="str">
        <f>IF(AND(X336=0,Z336=0),"",IF(AND(X336=0,Z336&gt;0),Liste!$L$16,IF(AND(X336&gt;0,Z336=0),Liste!$L$17,ROUND(2*(SQRT((Z336*1000000000)/(PI()*X336*1000000))),1))))</f>
        <v/>
      </c>
      <c r="AQ336" s="132"/>
      <c r="AR336" s="151" t="str">
        <f t="shared" si="5"/>
        <v/>
      </c>
      <c r="AS336" s="132"/>
    </row>
    <row r="337" spans="2:45" x14ac:dyDescent="0.4">
      <c r="B337" s="140" t="s">
        <v>2065</v>
      </c>
      <c r="C337" s="29"/>
      <c r="D337" s="131"/>
      <c r="E337" s="136"/>
      <c r="F337" s="131"/>
      <c r="G337" s="136"/>
      <c r="H337" s="131"/>
      <c r="I337" s="134"/>
      <c r="J337" s="133"/>
      <c r="K337" s="134"/>
      <c r="L337" s="133"/>
      <c r="M337" s="212"/>
      <c r="N337" s="131"/>
      <c r="O337" s="132"/>
      <c r="P337" s="131"/>
      <c r="Q337" s="132"/>
      <c r="R337" s="142"/>
      <c r="S337" s="132"/>
      <c r="T337" s="133"/>
      <c r="U337" s="132"/>
      <c r="V337" s="143"/>
      <c r="W337" s="132"/>
      <c r="X337" s="143"/>
      <c r="Y337" s="132"/>
      <c r="Z337" s="142"/>
      <c r="AA337" s="132"/>
      <c r="AB337" s="214"/>
      <c r="AC337" s="132"/>
      <c r="AD337" s="131"/>
      <c r="AE337" s="134"/>
      <c r="AF337" s="131"/>
      <c r="AG337" s="132"/>
      <c r="AH337" s="138"/>
      <c r="AI337" s="132"/>
      <c r="AJ337" s="138"/>
      <c r="AK337" s="132"/>
      <c r="AL337" s="138"/>
      <c r="AM337" s="132"/>
      <c r="AN337" s="151" t="str">
        <f>IF(AND(R337&lt;=0.1,R337&gt;0),Liste!$A$7,IF(AND(R337&gt;0.1,R337&lt;=1),Liste!$A$6,IF(AND(R337&gt;1,R337&lt;=5),Liste!$A$5,IF(AND(R337&gt;5,R337&lt;=16),Liste!$A$4,IF(AND(R337&gt;16,R337&lt;=70),Liste!$A$3,IF(R337&gt;70,Liste!$A$2,IF(R337="","","")))))))</f>
        <v/>
      </c>
      <c r="AO337" s="132"/>
      <c r="AP337" s="151" t="str">
        <f>IF(AND(X337=0,Z337=0),"",IF(AND(X337=0,Z337&gt;0),Liste!$L$16,IF(AND(X337&gt;0,Z337=0),Liste!$L$17,ROUND(2*(SQRT((Z337*1000000000)/(PI()*X337*1000000))),1))))</f>
        <v/>
      </c>
      <c r="AQ337" s="132"/>
      <c r="AR337" s="151" t="str">
        <f t="shared" si="5"/>
        <v/>
      </c>
      <c r="AS337" s="132"/>
    </row>
    <row r="338" spans="2:45" x14ac:dyDescent="0.4">
      <c r="B338" s="140" t="s">
        <v>2066</v>
      </c>
      <c r="C338" s="29"/>
      <c r="D338" s="131"/>
      <c r="E338" s="136"/>
      <c r="F338" s="131"/>
      <c r="G338" s="136"/>
      <c r="H338" s="131"/>
      <c r="I338" s="134"/>
      <c r="J338" s="133"/>
      <c r="K338" s="134"/>
      <c r="L338" s="133"/>
      <c r="M338" s="212"/>
      <c r="N338" s="131"/>
      <c r="O338" s="132"/>
      <c r="P338" s="131"/>
      <c r="Q338" s="132"/>
      <c r="R338" s="142"/>
      <c r="S338" s="132"/>
      <c r="T338" s="133"/>
      <c r="U338" s="132"/>
      <c r="V338" s="143"/>
      <c r="W338" s="132"/>
      <c r="X338" s="143"/>
      <c r="Y338" s="132"/>
      <c r="Z338" s="142"/>
      <c r="AA338" s="132"/>
      <c r="AB338" s="214"/>
      <c r="AC338" s="132"/>
      <c r="AD338" s="131"/>
      <c r="AE338" s="134"/>
      <c r="AF338" s="131"/>
      <c r="AG338" s="132"/>
      <c r="AH338" s="138"/>
      <c r="AI338" s="132"/>
      <c r="AJ338" s="138"/>
      <c r="AK338" s="132"/>
      <c r="AL338" s="138"/>
      <c r="AM338" s="132"/>
      <c r="AN338" s="151" t="str">
        <f>IF(AND(R338&lt;=0.1,R338&gt;0),Liste!$A$7,IF(AND(R338&gt;0.1,R338&lt;=1),Liste!$A$6,IF(AND(R338&gt;1,R338&lt;=5),Liste!$A$5,IF(AND(R338&gt;5,R338&lt;=16),Liste!$A$4,IF(AND(R338&gt;16,R338&lt;=70),Liste!$A$3,IF(R338&gt;70,Liste!$A$2,IF(R338="","","")))))))</f>
        <v/>
      </c>
      <c r="AO338" s="132"/>
      <c r="AP338" s="151" t="str">
        <f>IF(AND(X338=0,Z338=0),"",IF(AND(X338=0,Z338&gt;0),Liste!$L$16,IF(AND(X338&gt;0,Z338=0),Liste!$L$17,ROUND(2*(SQRT((Z338*1000000000)/(PI()*X338*1000000))),1))))</f>
        <v/>
      </c>
      <c r="AQ338" s="132"/>
      <c r="AR338" s="151" t="str">
        <f t="shared" si="5"/>
        <v/>
      </c>
      <c r="AS338" s="132"/>
    </row>
    <row r="339" spans="2:45" x14ac:dyDescent="0.4">
      <c r="B339" s="140" t="s">
        <v>2067</v>
      </c>
      <c r="C339" s="29"/>
      <c r="D339" s="131"/>
      <c r="E339" s="136"/>
      <c r="F339" s="131"/>
      <c r="G339" s="136"/>
      <c r="H339" s="131"/>
      <c r="I339" s="134"/>
      <c r="J339" s="133"/>
      <c r="K339" s="134"/>
      <c r="L339" s="133"/>
      <c r="M339" s="212"/>
      <c r="N339" s="131"/>
      <c r="O339" s="132"/>
      <c r="P339" s="131"/>
      <c r="Q339" s="132"/>
      <c r="R339" s="142"/>
      <c r="S339" s="132"/>
      <c r="T339" s="133"/>
      <c r="U339" s="132"/>
      <c r="V339" s="143"/>
      <c r="W339" s="132"/>
      <c r="X339" s="143"/>
      <c r="Y339" s="132"/>
      <c r="Z339" s="142"/>
      <c r="AA339" s="132"/>
      <c r="AB339" s="214"/>
      <c r="AC339" s="132"/>
      <c r="AD339" s="131"/>
      <c r="AE339" s="134"/>
      <c r="AF339" s="131"/>
      <c r="AG339" s="132"/>
      <c r="AH339" s="138"/>
      <c r="AI339" s="132"/>
      <c r="AJ339" s="138"/>
      <c r="AK339" s="132"/>
      <c r="AL339" s="138"/>
      <c r="AM339" s="132"/>
      <c r="AN339" s="151" t="str">
        <f>IF(AND(R339&lt;=0.1,R339&gt;0),Liste!$A$7,IF(AND(R339&gt;0.1,R339&lt;=1),Liste!$A$6,IF(AND(R339&gt;1,R339&lt;=5),Liste!$A$5,IF(AND(R339&gt;5,R339&lt;=16),Liste!$A$4,IF(AND(R339&gt;16,R339&lt;=70),Liste!$A$3,IF(R339&gt;70,Liste!$A$2,IF(R339="","","")))))))</f>
        <v/>
      </c>
      <c r="AO339" s="132"/>
      <c r="AP339" s="151" t="str">
        <f>IF(AND(X339=0,Z339=0),"",IF(AND(X339=0,Z339&gt;0),Liste!$L$16,IF(AND(X339&gt;0,Z339=0),Liste!$L$17,ROUND(2*(SQRT((Z339*1000000000)/(PI()*X339*1000000))),1))))</f>
        <v/>
      </c>
      <c r="AQ339" s="132"/>
      <c r="AR339" s="151" t="str">
        <f t="shared" si="5"/>
        <v/>
      </c>
      <c r="AS339" s="132"/>
    </row>
    <row r="340" spans="2:45" x14ac:dyDescent="0.4">
      <c r="B340" s="140" t="s">
        <v>2068</v>
      </c>
      <c r="C340" s="29"/>
      <c r="D340" s="131"/>
      <c r="E340" s="136"/>
      <c r="F340" s="131"/>
      <c r="G340" s="136"/>
      <c r="H340" s="131"/>
      <c r="I340" s="134"/>
      <c r="J340" s="133"/>
      <c r="K340" s="134"/>
      <c r="L340" s="133"/>
      <c r="M340" s="212"/>
      <c r="N340" s="131"/>
      <c r="O340" s="132"/>
      <c r="P340" s="131"/>
      <c r="Q340" s="132"/>
      <c r="R340" s="142"/>
      <c r="S340" s="132"/>
      <c r="T340" s="133"/>
      <c r="U340" s="132"/>
      <c r="V340" s="143"/>
      <c r="W340" s="132"/>
      <c r="X340" s="143"/>
      <c r="Y340" s="132"/>
      <c r="Z340" s="142"/>
      <c r="AA340" s="132"/>
      <c r="AB340" s="214"/>
      <c r="AC340" s="132"/>
      <c r="AD340" s="131"/>
      <c r="AE340" s="134"/>
      <c r="AF340" s="131"/>
      <c r="AG340" s="132"/>
      <c r="AH340" s="138"/>
      <c r="AI340" s="132"/>
      <c r="AJ340" s="138"/>
      <c r="AK340" s="132"/>
      <c r="AL340" s="138"/>
      <c r="AM340" s="132"/>
      <c r="AN340" s="151" t="str">
        <f>IF(AND(R340&lt;=0.1,R340&gt;0),Liste!$A$7,IF(AND(R340&gt;0.1,R340&lt;=1),Liste!$A$6,IF(AND(R340&gt;1,R340&lt;=5),Liste!$A$5,IF(AND(R340&gt;5,R340&lt;=16),Liste!$A$4,IF(AND(R340&gt;16,R340&lt;=70),Liste!$A$3,IF(R340&gt;70,Liste!$A$2,IF(R340="","","")))))))</f>
        <v/>
      </c>
      <c r="AO340" s="132"/>
      <c r="AP340" s="151" t="str">
        <f>IF(AND(X340=0,Z340=0),"",IF(AND(X340=0,Z340&gt;0),Liste!$L$16,IF(AND(X340&gt;0,Z340=0),Liste!$L$17,ROUND(2*(SQRT((Z340*1000000000)/(PI()*X340*1000000))),1))))</f>
        <v/>
      </c>
      <c r="AQ340" s="132"/>
      <c r="AR340" s="151" t="str">
        <f t="shared" si="5"/>
        <v/>
      </c>
      <c r="AS340" s="132"/>
    </row>
    <row r="341" spans="2:45" x14ac:dyDescent="0.4">
      <c r="B341" s="140" t="s">
        <v>2069</v>
      </c>
      <c r="C341" s="29"/>
      <c r="D341" s="131"/>
      <c r="E341" s="136"/>
      <c r="F341" s="131"/>
      <c r="G341" s="136"/>
      <c r="H341" s="131"/>
      <c r="I341" s="134"/>
      <c r="J341" s="133"/>
      <c r="K341" s="134"/>
      <c r="L341" s="133"/>
      <c r="M341" s="212"/>
      <c r="N341" s="131"/>
      <c r="O341" s="132"/>
      <c r="P341" s="131"/>
      <c r="Q341" s="132"/>
      <c r="R341" s="142"/>
      <c r="S341" s="132"/>
      <c r="T341" s="133"/>
      <c r="U341" s="132"/>
      <c r="V341" s="143"/>
      <c r="W341" s="132"/>
      <c r="X341" s="143"/>
      <c r="Y341" s="132"/>
      <c r="Z341" s="142"/>
      <c r="AA341" s="132"/>
      <c r="AB341" s="214"/>
      <c r="AC341" s="132"/>
      <c r="AD341" s="131"/>
      <c r="AE341" s="134"/>
      <c r="AF341" s="131"/>
      <c r="AG341" s="132"/>
      <c r="AH341" s="138"/>
      <c r="AI341" s="132"/>
      <c r="AJ341" s="138"/>
      <c r="AK341" s="132"/>
      <c r="AL341" s="138"/>
      <c r="AM341" s="132"/>
      <c r="AN341" s="151" t="str">
        <f>IF(AND(R341&lt;=0.1,R341&gt;0),Liste!$A$7,IF(AND(R341&gt;0.1,R341&lt;=1),Liste!$A$6,IF(AND(R341&gt;1,R341&lt;=5),Liste!$A$5,IF(AND(R341&gt;5,R341&lt;=16),Liste!$A$4,IF(AND(R341&gt;16,R341&lt;=70),Liste!$A$3,IF(R341&gt;70,Liste!$A$2,IF(R341="","","")))))))</f>
        <v/>
      </c>
      <c r="AO341" s="132"/>
      <c r="AP341" s="151" t="str">
        <f>IF(AND(X341=0,Z341=0),"",IF(AND(X341=0,Z341&gt;0),Liste!$L$16,IF(AND(X341&gt;0,Z341=0),Liste!$L$17,ROUND(2*(SQRT((Z341*1000000000)/(PI()*X341*1000000))),1))))</f>
        <v/>
      </c>
      <c r="AQ341" s="132"/>
      <c r="AR341" s="151" t="str">
        <f t="shared" si="5"/>
        <v/>
      </c>
      <c r="AS341" s="132"/>
    </row>
    <row r="342" spans="2:45" x14ac:dyDescent="0.4">
      <c r="B342" s="140" t="s">
        <v>2070</v>
      </c>
      <c r="C342" s="29"/>
      <c r="D342" s="131"/>
      <c r="E342" s="136"/>
      <c r="F342" s="131"/>
      <c r="G342" s="136"/>
      <c r="H342" s="131"/>
      <c r="I342" s="134"/>
      <c r="J342" s="133"/>
      <c r="K342" s="134"/>
      <c r="L342" s="133"/>
      <c r="M342" s="212"/>
      <c r="N342" s="131"/>
      <c r="O342" s="132"/>
      <c r="P342" s="131"/>
      <c r="Q342" s="132"/>
      <c r="R342" s="142"/>
      <c r="S342" s="132"/>
      <c r="T342" s="133"/>
      <c r="U342" s="132"/>
      <c r="V342" s="143"/>
      <c r="W342" s="132"/>
      <c r="X342" s="143"/>
      <c r="Y342" s="132"/>
      <c r="Z342" s="142"/>
      <c r="AA342" s="132"/>
      <c r="AB342" s="214"/>
      <c r="AC342" s="132"/>
      <c r="AD342" s="131"/>
      <c r="AE342" s="134"/>
      <c r="AF342" s="131"/>
      <c r="AG342" s="132"/>
      <c r="AH342" s="138"/>
      <c r="AI342" s="132"/>
      <c r="AJ342" s="138"/>
      <c r="AK342" s="132"/>
      <c r="AL342" s="138"/>
      <c r="AM342" s="132"/>
      <c r="AN342" s="151" t="str">
        <f>IF(AND(R342&lt;=0.1,R342&gt;0),Liste!$A$7,IF(AND(R342&gt;0.1,R342&lt;=1),Liste!$A$6,IF(AND(R342&gt;1,R342&lt;=5),Liste!$A$5,IF(AND(R342&gt;5,R342&lt;=16),Liste!$A$4,IF(AND(R342&gt;16,R342&lt;=70),Liste!$A$3,IF(R342&gt;70,Liste!$A$2,IF(R342="","","")))))))</f>
        <v/>
      </c>
      <c r="AO342" s="132"/>
      <c r="AP342" s="151" t="str">
        <f>IF(AND(X342=0,Z342=0),"",IF(AND(X342=0,Z342&gt;0),Liste!$L$16,IF(AND(X342&gt;0,Z342=0),Liste!$L$17,ROUND(2*(SQRT((Z342*1000000000)/(PI()*X342*1000000))),1))))</f>
        <v/>
      </c>
      <c r="AQ342" s="132"/>
      <c r="AR342" s="151" t="str">
        <f t="shared" si="5"/>
        <v/>
      </c>
      <c r="AS342" s="132"/>
    </row>
    <row r="343" spans="2:45" x14ac:dyDescent="0.4">
      <c r="B343" s="140" t="s">
        <v>2071</v>
      </c>
      <c r="C343" s="29"/>
      <c r="D343" s="131"/>
      <c r="E343" s="136"/>
      <c r="F343" s="131"/>
      <c r="G343" s="136"/>
      <c r="H343" s="131"/>
      <c r="I343" s="134"/>
      <c r="J343" s="133"/>
      <c r="K343" s="134"/>
      <c r="L343" s="133"/>
      <c r="M343" s="212"/>
      <c r="N343" s="131"/>
      <c r="O343" s="132"/>
      <c r="P343" s="131"/>
      <c r="Q343" s="132"/>
      <c r="R343" s="142"/>
      <c r="S343" s="132"/>
      <c r="T343" s="133"/>
      <c r="U343" s="132"/>
      <c r="V343" s="143"/>
      <c r="W343" s="132"/>
      <c r="X343" s="143"/>
      <c r="Y343" s="132"/>
      <c r="Z343" s="142"/>
      <c r="AA343" s="132"/>
      <c r="AB343" s="214"/>
      <c r="AC343" s="132"/>
      <c r="AD343" s="131"/>
      <c r="AE343" s="134"/>
      <c r="AF343" s="131"/>
      <c r="AG343" s="132"/>
      <c r="AH343" s="138"/>
      <c r="AI343" s="132"/>
      <c r="AJ343" s="138"/>
      <c r="AK343" s="132"/>
      <c r="AL343" s="138"/>
      <c r="AM343" s="132"/>
      <c r="AN343" s="151" t="str">
        <f>IF(AND(R343&lt;=0.1,R343&gt;0),Liste!$A$7,IF(AND(R343&gt;0.1,R343&lt;=1),Liste!$A$6,IF(AND(R343&gt;1,R343&lt;=5),Liste!$A$5,IF(AND(R343&gt;5,R343&lt;=16),Liste!$A$4,IF(AND(R343&gt;16,R343&lt;=70),Liste!$A$3,IF(R343&gt;70,Liste!$A$2,IF(R343="","","")))))))</f>
        <v/>
      </c>
      <c r="AO343" s="132"/>
      <c r="AP343" s="151" t="str">
        <f>IF(AND(X343=0,Z343=0),"",IF(AND(X343=0,Z343&gt;0),Liste!$L$16,IF(AND(X343&gt;0,Z343=0),Liste!$L$17,ROUND(2*(SQRT((Z343*1000000000)/(PI()*X343*1000000))),1))))</f>
        <v/>
      </c>
      <c r="AQ343" s="132"/>
      <c r="AR343" s="151" t="str">
        <f t="shared" si="5"/>
        <v/>
      </c>
      <c r="AS343" s="132"/>
    </row>
    <row r="344" spans="2:45" x14ac:dyDescent="0.4">
      <c r="B344" s="140" t="s">
        <v>2072</v>
      </c>
      <c r="C344" s="29"/>
      <c r="D344" s="131"/>
      <c r="E344" s="136"/>
      <c r="F344" s="131"/>
      <c r="G344" s="136"/>
      <c r="H344" s="131"/>
      <c r="I344" s="134"/>
      <c r="J344" s="133"/>
      <c r="K344" s="134"/>
      <c r="L344" s="133"/>
      <c r="M344" s="212"/>
      <c r="N344" s="131"/>
      <c r="O344" s="132"/>
      <c r="P344" s="131"/>
      <c r="Q344" s="132"/>
      <c r="R344" s="142"/>
      <c r="S344" s="132"/>
      <c r="T344" s="133"/>
      <c r="U344" s="132"/>
      <c r="V344" s="143"/>
      <c r="W344" s="132"/>
      <c r="X344" s="143"/>
      <c r="Y344" s="132"/>
      <c r="Z344" s="142"/>
      <c r="AA344" s="132"/>
      <c r="AB344" s="214"/>
      <c r="AC344" s="132"/>
      <c r="AD344" s="131"/>
      <c r="AE344" s="134"/>
      <c r="AF344" s="131"/>
      <c r="AG344" s="132"/>
      <c r="AH344" s="138"/>
      <c r="AI344" s="132"/>
      <c r="AJ344" s="138"/>
      <c r="AK344" s="132"/>
      <c r="AL344" s="138"/>
      <c r="AM344" s="132"/>
      <c r="AN344" s="151" t="str">
        <f>IF(AND(R344&lt;=0.1,R344&gt;0),Liste!$A$7,IF(AND(R344&gt;0.1,R344&lt;=1),Liste!$A$6,IF(AND(R344&gt;1,R344&lt;=5),Liste!$A$5,IF(AND(R344&gt;5,R344&lt;=16),Liste!$A$4,IF(AND(R344&gt;16,R344&lt;=70),Liste!$A$3,IF(R344&gt;70,Liste!$A$2,IF(R344="","","")))))))</f>
        <v/>
      </c>
      <c r="AO344" s="132"/>
      <c r="AP344" s="151" t="str">
        <f>IF(AND(X344=0,Z344=0),"",IF(AND(X344=0,Z344&gt;0),Liste!$L$16,IF(AND(X344&gt;0,Z344=0),Liste!$L$17,ROUND(2*(SQRT((Z344*1000000000)/(PI()*X344*1000000))),1))))</f>
        <v/>
      </c>
      <c r="AQ344" s="132"/>
      <c r="AR344" s="151" t="str">
        <f t="shared" si="5"/>
        <v/>
      </c>
      <c r="AS344" s="132"/>
    </row>
    <row r="345" spans="2:45" x14ac:dyDescent="0.4">
      <c r="B345" s="140" t="s">
        <v>2073</v>
      </c>
      <c r="C345" s="29"/>
      <c r="D345" s="131"/>
      <c r="E345" s="136"/>
      <c r="F345" s="131"/>
      <c r="G345" s="136"/>
      <c r="H345" s="131"/>
      <c r="I345" s="134"/>
      <c r="J345" s="133"/>
      <c r="K345" s="134"/>
      <c r="L345" s="133"/>
      <c r="M345" s="212"/>
      <c r="N345" s="131"/>
      <c r="O345" s="132"/>
      <c r="P345" s="131"/>
      <c r="Q345" s="132"/>
      <c r="R345" s="142"/>
      <c r="S345" s="132"/>
      <c r="T345" s="133"/>
      <c r="U345" s="132"/>
      <c r="V345" s="143"/>
      <c r="W345" s="132"/>
      <c r="X345" s="143"/>
      <c r="Y345" s="132"/>
      <c r="Z345" s="142"/>
      <c r="AA345" s="132"/>
      <c r="AB345" s="214"/>
      <c r="AC345" s="132"/>
      <c r="AD345" s="131"/>
      <c r="AE345" s="134"/>
      <c r="AF345" s="131"/>
      <c r="AG345" s="132"/>
      <c r="AH345" s="138"/>
      <c r="AI345" s="132"/>
      <c r="AJ345" s="138"/>
      <c r="AK345" s="132"/>
      <c r="AL345" s="138"/>
      <c r="AM345" s="132"/>
      <c r="AN345" s="151" t="str">
        <f>IF(AND(R345&lt;=0.1,R345&gt;0),Liste!$A$7,IF(AND(R345&gt;0.1,R345&lt;=1),Liste!$A$6,IF(AND(R345&gt;1,R345&lt;=5),Liste!$A$5,IF(AND(R345&gt;5,R345&lt;=16),Liste!$A$4,IF(AND(R345&gt;16,R345&lt;=70),Liste!$A$3,IF(R345&gt;70,Liste!$A$2,IF(R345="","","")))))))</f>
        <v/>
      </c>
      <c r="AO345" s="132"/>
      <c r="AP345" s="151" t="str">
        <f>IF(AND(X345=0,Z345=0),"",IF(AND(X345=0,Z345&gt;0),Liste!$L$16,IF(AND(X345&gt;0,Z345=0),Liste!$L$17,ROUND(2*(SQRT((Z345*1000000000)/(PI()*X345*1000000))),1))))</f>
        <v/>
      </c>
      <c r="AQ345" s="132"/>
      <c r="AR345" s="151" t="str">
        <f t="shared" si="5"/>
        <v/>
      </c>
      <c r="AS345" s="132"/>
    </row>
    <row r="346" spans="2:45" x14ac:dyDescent="0.4">
      <c r="B346" s="140" t="s">
        <v>2074</v>
      </c>
      <c r="C346" s="29"/>
      <c r="D346" s="131"/>
      <c r="E346" s="136"/>
      <c r="F346" s="131"/>
      <c r="G346" s="136"/>
      <c r="H346" s="131"/>
      <c r="I346" s="134"/>
      <c r="J346" s="133"/>
      <c r="K346" s="134"/>
      <c r="L346" s="133"/>
      <c r="M346" s="212"/>
      <c r="N346" s="131"/>
      <c r="O346" s="132"/>
      <c r="P346" s="131"/>
      <c r="Q346" s="132"/>
      <c r="R346" s="142"/>
      <c r="S346" s="132"/>
      <c r="T346" s="133"/>
      <c r="U346" s="132"/>
      <c r="V346" s="143"/>
      <c r="W346" s="132"/>
      <c r="X346" s="143"/>
      <c r="Y346" s="132"/>
      <c r="Z346" s="142"/>
      <c r="AA346" s="132"/>
      <c r="AB346" s="214"/>
      <c r="AC346" s="132"/>
      <c r="AD346" s="131"/>
      <c r="AE346" s="134"/>
      <c r="AF346" s="131"/>
      <c r="AG346" s="132"/>
      <c r="AH346" s="138"/>
      <c r="AI346" s="132"/>
      <c r="AJ346" s="138"/>
      <c r="AK346" s="132"/>
      <c r="AL346" s="138"/>
      <c r="AM346" s="132"/>
      <c r="AN346" s="151" t="str">
        <f>IF(AND(R346&lt;=0.1,R346&gt;0),Liste!$A$7,IF(AND(R346&gt;0.1,R346&lt;=1),Liste!$A$6,IF(AND(R346&gt;1,R346&lt;=5),Liste!$A$5,IF(AND(R346&gt;5,R346&lt;=16),Liste!$A$4,IF(AND(R346&gt;16,R346&lt;=70),Liste!$A$3,IF(R346&gt;70,Liste!$A$2,IF(R346="","","")))))))</f>
        <v/>
      </c>
      <c r="AO346" s="132"/>
      <c r="AP346" s="151" t="str">
        <f>IF(AND(X346=0,Z346=0),"",IF(AND(X346=0,Z346&gt;0),Liste!$L$16,IF(AND(X346&gt;0,Z346=0),Liste!$L$17,ROUND(2*(SQRT((Z346*1000000000)/(PI()*X346*1000000))),1))))</f>
        <v/>
      </c>
      <c r="AQ346" s="132"/>
      <c r="AR346" s="151" t="str">
        <f t="shared" si="5"/>
        <v/>
      </c>
      <c r="AS346" s="132"/>
    </row>
    <row r="347" spans="2:45" x14ac:dyDescent="0.4">
      <c r="B347" s="140" t="s">
        <v>2075</v>
      </c>
      <c r="C347" s="29"/>
      <c r="D347" s="131"/>
      <c r="E347" s="136"/>
      <c r="F347" s="131"/>
      <c r="G347" s="136"/>
      <c r="H347" s="131"/>
      <c r="I347" s="134"/>
      <c r="J347" s="133"/>
      <c r="K347" s="134"/>
      <c r="L347" s="133"/>
      <c r="M347" s="212"/>
      <c r="N347" s="131"/>
      <c r="O347" s="132"/>
      <c r="P347" s="131"/>
      <c r="Q347" s="132"/>
      <c r="R347" s="142"/>
      <c r="S347" s="132"/>
      <c r="T347" s="133"/>
      <c r="U347" s="132"/>
      <c r="V347" s="143"/>
      <c r="W347" s="132"/>
      <c r="X347" s="143"/>
      <c r="Y347" s="132"/>
      <c r="Z347" s="142"/>
      <c r="AA347" s="132"/>
      <c r="AB347" s="214"/>
      <c r="AC347" s="132"/>
      <c r="AD347" s="131"/>
      <c r="AE347" s="134"/>
      <c r="AF347" s="131"/>
      <c r="AG347" s="132"/>
      <c r="AH347" s="138"/>
      <c r="AI347" s="132"/>
      <c r="AJ347" s="138"/>
      <c r="AK347" s="132"/>
      <c r="AL347" s="138"/>
      <c r="AM347" s="132"/>
      <c r="AN347" s="151" t="str">
        <f>IF(AND(R347&lt;=0.1,R347&gt;0),Liste!$A$7,IF(AND(R347&gt;0.1,R347&lt;=1),Liste!$A$6,IF(AND(R347&gt;1,R347&lt;=5),Liste!$A$5,IF(AND(R347&gt;5,R347&lt;=16),Liste!$A$4,IF(AND(R347&gt;16,R347&lt;=70),Liste!$A$3,IF(R347&gt;70,Liste!$A$2,IF(R347="","","")))))))</f>
        <v/>
      </c>
      <c r="AO347" s="132"/>
      <c r="AP347" s="151" t="str">
        <f>IF(AND(X347=0,Z347=0),"",IF(AND(X347=0,Z347&gt;0),Liste!$L$16,IF(AND(X347&gt;0,Z347=0),Liste!$L$17,ROUND(2*(SQRT((Z347*1000000000)/(PI()*X347*1000000))),1))))</f>
        <v/>
      </c>
      <c r="AQ347" s="132"/>
      <c r="AR347" s="151" t="str">
        <f t="shared" si="5"/>
        <v/>
      </c>
      <c r="AS347" s="132"/>
    </row>
    <row r="348" spans="2:45" x14ac:dyDescent="0.4">
      <c r="B348" s="140" t="s">
        <v>2076</v>
      </c>
      <c r="C348" s="29"/>
      <c r="D348" s="131"/>
      <c r="E348" s="136"/>
      <c r="F348" s="131"/>
      <c r="G348" s="136"/>
      <c r="H348" s="131"/>
      <c r="I348" s="134"/>
      <c r="J348" s="133"/>
      <c r="K348" s="134"/>
      <c r="L348" s="133"/>
      <c r="M348" s="212"/>
      <c r="N348" s="131"/>
      <c r="O348" s="132"/>
      <c r="P348" s="131"/>
      <c r="Q348" s="132"/>
      <c r="R348" s="142"/>
      <c r="S348" s="132"/>
      <c r="T348" s="133"/>
      <c r="U348" s="132"/>
      <c r="V348" s="143"/>
      <c r="W348" s="132"/>
      <c r="X348" s="143"/>
      <c r="Y348" s="132"/>
      <c r="Z348" s="142"/>
      <c r="AA348" s="132"/>
      <c r="AB348" s="214"/>
      <c r="AC348" s="132"/>
      <c r="AD348" s="131"/>
      <c r="AE348" s="134"/>
      <c r="AF348" s="131"/>
      <c r="AG348" s="132"/>
      <c r="AH348" s="138"/>
      <c r="AI348" s="132"/>
      <c r="AJ348" s="138"/>
      <c r="AK348" s="132"/>
      <c r="AL348" s="138"/>
      <c r="AM348" s="132"/>
      <c r="AN348" s="151" t="str">
        <f>IF(AND(R348&lt;=0.1,R348&gt;0),Liste!$A$7,IF(AND(R348&gt;0.1,R348&lt;=1),Liste!$A$6,IF(AND(R348&gt;1,R348&lt;=5),Liste!$A$5,IF(AND(R348&gt;5,R348&lt;=16),Liste!$A$4,IF(AND(R348&gt;16,R348&lt;=70),Liste!$A$3,IF(R348&gt;70,Liste!$A$2,IF(R348="","","")))))))</f>
        <v/>
      </c>
      <c r="AO348" s="132"/>
      <c r="AP348" s="151" t="str">
        <f>IF(AND(X348=0,Z348=0),"",IF(AND(X348=0,Z348&gt;0),Liste!$L$16,IF(AND(X348&gt;0,Z348=0),Liste!$L$17,ROUND(2*(SQRT((Z348*1000000000)/(PI()*X348*1000000))),1))))</f>
        <v/>
      </c>
      <c r="AQ348" s="132"/>
      <c r="AR348" s="151" t="str">
        <f t="shared" si="5"/>
        <v/>
      </c>
      <c r="AS348" s="132"/>
    </row>
    <row r="349" spans="2:45" x14ac:dyDescent="0.4">
      <c r="B349" s="140" t="s">
        <v>2077</v>
      </c>
      <c r="C349" s="29"/>
      <c r="D349" s="131"/>
      <c r="E349" s="136"/>
      <c r="F349" s="131"/>
      <c r="G349" s="136"/>
      <c r="H349" s="131"/>
      <c r="I349" s="134"/>
      <c r="J349" s="133"/>
      <c r="K349" s="134"/>
      <c r="L349" s="133"/>
      <c r="M349" s="212"/>
      <c r="N349" s="131"/>
      <c r="O349" s="132"/>
      <c r="P349" s="131"/>
      <c r="Q349" s="132"/>
      <c r="R349" s="142"/>
      <c r="S349" s="132"/>
      <c r="T349" s="133"/>
      <c r="U349" s="132"/>
      <c r="V349" s="143"/>
      <c r="W349" s="132"/>
      <c r="X349" s="143"/>
      <c r="Y349" s="132"/>
      <c r="Z349" s="142"/>
      <c r="AA349" s="132"/>
      <c r="AB349" s="214"/>
      <c r="AC349" s="132"/>
      <c r="AD349" s="131"/>
      <c r="AE349" s="134"/>
      <c r="AF349" s="131"/>
      <c r="AG349" s="132"/>
      <c r="AH349" s="138"/>
      <c r="AI349" s="132"/>
      <c r="AJ349" s="138"/>
      <c r="AK349" s="132"/>
      <c r="AL349" s="138"/>
      <c r="AM349" s="132"/>
      <c r="AN349" s="151" t="str">
        <f>IF(AND(R349&lt;=0.1,R349&gt;0),Liste!$A$7,IF(AND(R349&gt;0.1,R349&lt;=1),Liste!$A$6,IF(AND(R349&gt;1,R349&lt;=5),Liste!$A$5,IF(AND(R349&gt;5,R349&lt;=16),Liste!$A$4,IF(AND(R349&gt;16,R349&lt;=70),Liste!$A$3,IF(R349&gt;70,Liste!$A$2,IF(R349="","","")))))))</f>
        <v/>
      </c>
      <c r="AO349" s="132"/>
      <c r="AP349" s="151" t="str">
        <f>IF(AND(X349=0,Z349=0),"",IF(AND(X349=0,Z349&gt;0),Liste!$L$16,IF(AND(X349&gt;0,Z349=0),Liste!$L$17,ROUND(2*(SQRT((Z349*1000000000)/(PI()*X349*1000000))),1))))</f>
        <v/>
      </c>
      <c r="AQ349" s="132"/>
      <c r="AR349" s="151" t="str">
        <f t="shared" si="5"/>
        <v/>
      </c>
      <c r="AS349" s="132"/>
    </row>
    <row r="350" spans="2:45" x14ac:dyDescent="0.4">
      <c r="B350" s="140" t="s">
        <v>2078</v>
      </c>
      <c r="C350" s="29"/>
      <c r="D350" s="131"/>
      <c r="E350" s="136"/>
      <c r="F350" s="131"/>
      <c r="G350" s="136"/>
      <c r="H350" s="131"/>
      <c r="I350" s="134"/>
      <c r="J350" s="133"/>
      <c r="K350" s="134"/>
      <c r="L350" s="133"/>
      <c r="M350" s="212"/>
      <c r="N350" s="131"/>
      <c r="O350" s="132"/>
      <c r="P350" s="131"/>
      <c r="Q350" s="132"/>
      <c r="R350" s="142"/>
      <c r="S350" s="132"/>
      <c r="T350" s="133"/>
      <c r="U350" s="132"/>
      <c r="V350" s="143"/>
      <c r="W350" s="132"/>
      <c r="X350" s="143"/>
      <c r="Y350" s="132"/>
      <c r="Z350" s="142"/>
      <c r="AA350" s="132"/>
      <c r="AB350" s="214"/>
      <c r="AC350" s="132"/>
      <c r="AD350" s="131"/>
      <c r="AE350" s="134"/>
      <c r="AF350" s="131"/>
      <c r="AG350" s="132"/>
      <c r="AH350" s="138"/>
      <c r="AI350" s="132"/>
      <c r="AJ350" s="138"/>
      <c r="AK350" s="132"/>
      <c r="AL350" s="138"/>
      <c r="AM350" s="132"/>
      <c r="AN350" s="151" t="str">
        <f>IF(AND(R350&lt;=0.1,R350&gt;0),Liste!$A$7,IF(AND(R350&gt;0.1,R350&lt;=1),Liste!$A$6,IF(AND(R350&gt;1,R350&lt;=5),Liste!$A$5,IF(AND(R350&gt;5,R350&lt;=16),Liste!$A$4,IF(AND(R350&gt;16,R350&lt;=70),Liste!$A$3,IF(R350&gt;70,Liste!$A$2,IF(R350="","","")))))))</f>
        <v/>
      </c>
      <c r="AO350" s="132"/>
      <c r="AP350" s="151" t="str">
        <f>IF(AND(X350=0,Z350=0),"",IF(AND(X350=0,Z350&gt;0),Liste!$L$16,IF(AND(X350&gt;0,Z350=0),Liste!$L$17,ROUND(2*(SQRT((Z350*1000000000)/(PI()*X350*1000000))),1))))</f>
        <v/>
      </c>
      <c r="AQ350" s="132"/>
      <c r="AR350" s="151" t="str">
        <f t="shared" si="5"/>
        <v/>
      </c>
      <c r="AS350" s="132"/>
    </row>
    <row r="351" spans="2:45" x14ac:dyDescent="0.4">
      <c r="B351" s="140" t="s">
        <v>2079</v>
      </c>
      <c r="C351" s="29"/>
      <c r="D351" s="131"/>
      <c r="E351" s="136"/>
      <c r="F351" s="131"/>
      <c r="G351" s="136"/>
      <c r="H351" s="131"/>
      <c r="I351" s="134"/>
      <c r="J351" s="133"/>
      <c r="K351" s="134"/>
      <c r="L351" s="133"/>
      <c r="M351" s="212"/>
      <c r="N351" s="131"/>
      <c r="O351" s="132"/>
      <c r="P351" s="131"/>
      <c r="Q351" s="132"/>
      <c r="R351" s="142"/>
      <c r="S351" s="132"/>
      <c r="T351" s="133"/>
      <c r="U351" s="132"/>
      <c r="V351" s="143"/>
      <c r="W351" s="132"/>
      <c r="X351" s="143"/>
      <c r="Y351" s="132"/>
      <c r="Z351" s="142"/>
      <c r="AA351" s="132"/>
      <c r="AB351" s="214"/>
      <c r="AC351" s="132"/>
      <c r="AD351" s="131"/>
      <c r="AE351" s="134"/>
      <c r="AF351" s="131"/>
      <c r="AG351" s="132"/>
      <c r="AH351" s="138"/>
      <c r="AI351" s="132"/>
      <c r="AJ351" s="138"/>
      <c r="AK351" s="132"/>
      <c r="AL351" s="138"/>
      <c r="AM351" s="132"/>
      <c r="AN351" s="151" t="str">
        <f>IF(AND(R351&lt;=0.1,R351&gt;0),Liste!$A$7,IF(AND(R351&gt;0.1,R351&lt;=1),Liste!$A$6,IF(AND(R351&gt;1,R351&lt;=5),Liste!$A$5,IF(AND(R351&gt;5,R351&lt;=16),Liste!$A$4,IF(AND(R351&gt;16,R351&lt;=70),Liste!$A$3,IF(R351&gt;70,Liste!$A$2,IF(R351="","","")))))))</f>
        <v/>
      </c>
      <c r="AO351" s="132"/>
      <c r="AP351" s="151" t="str">
        <f>IF(AND(X351=0,Z351=0),"",IF(AND(X351=0,Z351&gt;0),Liste!$L$16,IF(AND(X351&gt;0,Z351=0),Liste!$L$17,ROUND(2*(SQRT((Z351*1000000000)/(PI()*X351*1000000))),1))))</f>
        <v/>
      </c>
      <c r="AQ351" s="132"/>
      <c r="AR351" s="151" t="str">
        <f t="shared" si="5"/>
        <v/>
      </c>
      <c r="AS351" s="132"/>
    </row>
    <row r="352" spans="2:45" x14ac:dyDescent="0.4">
      <c r="B352" s="140" t="s">
        <v>2080</v>
      </c>
      <c r="C352" s="29"/>
      <c r="D352" s="131"/>
      <c r="E352" s="136"/>
      <c r="F352" s="131"/>
      <c r="G352" s="136"/>
      <c r="H352" s="131"/>
      <c r="I352" s="134"/>
      <c r="J352" s="133"/>
      <c r="K352" s="134"/>
      <c r="L352" s="133"/>
      <c r="M352" s="212"/>
      <c r="N352" s="131"/>
      <c r="O352" s="132"/>
      <c r="P352" s="131"/>
      <c r="Q352" s="132"/>
      <c r="R352" s="142"/>
      <c r="S352" s="132"/>
      <c r="T352" s="133"/>
      <c r="U352" s="132"/>
      <c r="V352" s="143"/>
      <c r="W352" s="132"/>
      <c r="X352" s="143"/>
      <c r="Y352" s="132"/>
      <c r="Z352" s="142"/>
      <c r="AA352" s="132"/>
      <c r="AB352" s="214"/>
      <c r="AC352" s="132"/>
      <c r="AD352" s="131"/>
      <c r="AE352" s="134"/>
      <c r="AF352" s="131"/>
      <c r="AG352" s="132"/>
      <c r="AH352" s="138"/>
      <c r="AI352" s="132"/>
      <c r="AJ352" s="138"/>
      <c r="AK352" s="132"/>
      <c r="AL352" s="138"/>
      <c r="AM352" s="132"/>
      <c r="AN352" s="151" t="str">
        <f>IF(AND(R352&lt;=0.1,R352&gt;0),Liste!$A$7,IF(AND(R352&gt;0.1,R352&lt;=1),Liste!$A$6,IF(AND(R352&gt;1,R352&lt;=5),Liste!$A$5,IF(AND(R352&gt;5,R352&lt;=16),Liste!$A$4,IF(AND(R352&gt;16,R352&lt;=70),Liste!$A$3,IF(R352&gt;70,Liste!$A$2,IF(R352="","","")))))))</f>
        <v/>
      </c>
      <c r="AO352" s="132"/>
      <c r="AP352" s="151" t="str">
        <f>IF(AND(X352=0,Z352=0),"",IF(AND(X352=0,Z352&gt;0),Liste!$L$16,IF(AND(X352&gt;0,Z352=0),Liste!$L$17,ROUND(2*(SQRT((Z352*1000000000)/(PI()*X352*1000000))),1))))</f>
        <v/>
      </c>
      <c r="AQ352" s="132"/>
      <c r="AR352" s="151" t="str">
        <f t="shared" si="5"/>
        <v/>
      </c>
      <c r="AS352" s="132"/>
    </row>
    <row r="353" spans="2:45" x14ac:dyDescent="0.4">
      <c r="B353" s="140" t="s">
        <v>2081</v>
      </c>
      <c r="C353" s="29"/>
      <c r="D353" s="131"/>
      <c r="E353" s="136"/>
      <c r="F353" s="131"/>
      <c r="G353" s="136"/>
      <c r="H353" s="131"/>
      <c r="I353" s="134"/>
      <c r="J353" s="133"/>
      <c r="K353" s="134"/>
      <c r="L353" s="133"/>
      <c r="M353" s="212"/>
      <c r="N353" s="131"/>
      <c r="O353" s="132"/>
      <c r="P353" s="131"/>
      <c r="Q353" s="132"/>
      <c r="R353" s="142"/>
      <c r="S353" s="132"/>
      <c r="T353" s="133"/>
      <c r="U353" s="132"/>
      <c r="V353" s="143"/>
      <c r="W353" s="132"/>
      <c r="X353" s="143"/>
      <c r="Y353" s="132"/>
      <c r="Z353" s="142"/>
      <c r="AA353" s="132"/>
      <c r="AB353" s="214"/>
      <c r="AC353" s="132"/>
      <c r="AD353" s="131"/>
      <c r="AE353" s="134"/>
      <c r="AF353" s="131"/>
      <c r="AG353" s="132"/>
      <c r="AH353" s="138"/>
      <c r="AI353" s="132"/>
      <c r="AJ353" s="138"/>
      <c r="AK353" s="132"/>
      <c r="AL353" s="138"/>
      <c r="AM353" s="132"/>
      <c r="AN353" s="151" t="str">
        <f>IF(AND(R353&lt;=0.1,R353&gt;0),Liste!$A$7,IF(AND(R353&gt;0.1,R353&lt;=1),Liste!$A$6,IF(AND(R353&gt;1,R353&lt;=5),Liste!$A$5,IF(AND(R353&gt;5,R353&lt;=16),Liste!$A$4,IF(AND(R353&gt;16,R353&lt;=70),Liste!$A$3,IF(R353&gt;70,Liste!$A$2,IF(R353="","","")))))))</f>
        <v/>
      </c>
      <c r="AO353" s="132"/>
      <c r="AP353" s="151" t="str">
        <f>IF(AND(X353=0,Z353=0),"",IF(AND(X353=0,Z353&gt;0),Liste!$L$16,IF(AND(X353&gt;0,Z353=0),Liste!$L$17,ROUND(2*(SQRT((Z353*1000000000)/(PI()*X353*1000000))),1))))</f>
        <v/>
      </c>
      <c r="AQ353" s="132"/>
      <c r="AR353" s="151" t="str">
        <f t="shared" si="5"/>
        <v/>
      </c>
      <c r="AS353" s="132"/>
    </row>
    <row r="354" spans="2:45" x14ac:dyDescent="0.4">
      <c r="B354" s="140" t="s">
        <v>2082</v>
      </c>
      <c r="C354" s="29"/>
      <c r="D354" s="131"/>
      <c r="E354" s="136"/>
      <c r="F354" s="131"/>
      <c r="G354" s="136"/>
      <c r="H354" s="131"/>
      <c r="I354" s="134"/>
      <c r="J354" s="133"/>
      <c r="K354" s="134"/>
      <c r="L354" s="133"/>
      <c r="M354" s="212"/>
      <c r="N354" s="131"/>
      <c r="O354" s="132"/>
      <c r="P354" s="131"/>
      <c r="Q354" s="132"/>
      <c r="R354" s="142"/>
      <c r="S354" s="132"/>
      <c r="T354" s="133"/>
      <c r="U354" s="132"/>
      <c r="V354" s="143"/>
      <c r="W354" s="132"/>
      <c r="X354" s="143"/>
      <c r="Y354" s="132"/>
      <c r="Z354" s="142"/>
      <c r="AA354" s="132"/>
      <c r="AB354" s="214"/>
      <c r="AC354" s="132"/>
      <c r="AD354" s="131"/>
      <c r="AE354" s="134"/>
      <c r="AF354" s="131"/>
      <c r="AG354" s="132"/>
      <c r="AH354" s="138"/>
      <c r="AI354" s="132"/>
      <c r="AJ354" s="138"/>
      <c r="AK354" s="132"/>
      <c r="AL354" s="138"/>
      <c r="AM354" s="132"/>
      <c r="AN354" s="151" t="str">
        <f>IF(AND(R354&lt;=0.1,R354&gt;0),Liste!$A$7,IF(AND(R354&gt;0.1,R354&lt;=1),Liste!$A$6,IF(AND(R354&gt;1,R354&lt;=5),Liste!$A$5,IF(AND(R354&gt;5,R354&lt;=16),Liste!$A$4,IF(AND(R354&gt;16,R354&lt;=70),Liste!$A$3,IF(R354&gt;70,Liste!$A$2,IF(R354="","","")))))))</f>
        <v/>
      </c>
      <c r="AO354" s="132"/>
      <c r="AP354" s="151" t="str">
        <f>IF(AND(X354=0,Z354=0),"",IF(AND(X354=0,Z354&gt;0),Liste!$L$16,IF(AND(X354&gt;0,Z354=0),Liste!$L$17,ROUND(2*(SQRT((Z354*1000000000)/(PI()*X354*1000000))),1))))</f>
        <v/>
      </c>
      <c r="AQ354" s="132"/>
      <c r="AR354" s="151" t="str">
        <f t="shared" si="5"/>
        <v/>
      </c>
      <c r="AS354" s="132"/>
    </row>
    <row r="355" spans="2:45" x14ac:dyDescent="0.4">
      <c r="B355" s="140" t="s">
        <v>2083</v>
      </c>
      <c r="C355" s="29"/>
      <c r="D355" s="131"/>
      <c r="E355" s="136"/>
      <c r="F355" s="131"/>
      <c r="G355" s="136"/>
      <c r="H355" s="131"/>
      <c r="I355" s="134"/>
      <c r="J355" s="133"/>
      <c r="K355" s="134"/>
      <c r="L355" s="133"/>
      <c r="M355" s="212"/>
      <c r="N355" s="131"/>
      <c r="O355" s="132"/>
      <c r="P355" s="131"/>
      <c r="Q355" s="132"/>
      <c r="R355" s="142"/>
      <c r="S355" s="132"/>
      <c r="T355" s="133"/>
      <c r="U355" s="132"/>
      <c r="V355" s="143"/>
      <c r="W355" s="132"/>
      <c r="X355" s="143"/>
      <c r="Y355" s="132"/>
      <c r="Z355" s="142"/>
      <c r="AA355" s="132"/>
      <c r="AB355" s="214"/>
      <c r="AC355" s="132"/>
      <c r="AD355" s="131"/>
      <c r="AE355" s="134"/>
      <c r="AF355" s="131"/>
      <c r="AG355" s="132"/>
      <c r="AH355" s="138"/>
      <c r="AI355" s="132"/>
      <c r="AJ355" s="138"/>
      <c r="AK355" s="132"/>
      <c r="AL355" s="138"/>
      <c r="AM355" s="132"/>
      <c r="AN355" s="151" t="str">
        <f>IF(AND(R355&lt;=0.1,R355&gt;0),Liste!$A$7,IF(AND(R355&gt;0.1,R355&lt;=1),Liste!$A$6,IF(AND(R355&gt;1,R355&lt;=5),Liste!$A$5,IF(AND(R355&gt;5,R355&lt;=16),Liste!$A$4,IF(AND(R355&gt;16,R355&lt;=70),Liste!$A$3,IF(R355&gt;70,Liste!$A$2,IF(R355="","","")))))))</f>
        <v/>
      </c>
      <c r="AO355" s="132"/>
      <c r="AP355" s="151" t="str">
        <f>IF(AND(X355=0,Z355=0),"",IF(AND(X355=0,Z355&gt;0),Liste!$L$16,IF(AND(X355&gt;0,Z355=0),Liste!$L$17,ROUND(2*(SQRT((Z355*1000000000)/(PI()*X355*1000000))),1))))</f>
        <v/>
      </c>
      <c r="AQ355" s="132"/>
      <c r="AR355" s="151" t="str">
        <f t="shared" si="5"/>
        <v/>
      </c>
      <c r="AS355" s="132"/>
    </row>
    <row r="356" spans="2:45" x14ac:dyDescent="0.4">
      <c r="B356" s="140" t="s">
        <v>2084</v>
      </c>
      <c r="C356" s="29"/>
      <c r="D356" s="131"/>
      <c r="E356" s="136"/>
      <c r="F356" s="131"/>
      <c r="G356" s="136"/>
      <c r="H356" s="131"/>
      <c r="I356" s="134"/>
      <c r="J356" s="133"/>
      <c r="K356" s="134"/>
      <c r="L356" s="133"/>
      <c r="M356" s="212"/>
      <c r="N356" s="131"/>
      <c r="O356" s="132"/>
      <c r="P356" s="131"/>
      <c r="Q356" s="132"/>
      <c r="R356" s="142"/>
      <c r="S356" s="132"/>
      <c r="T356" s="133"/>
      <c r="U356" s="132"/>
      <c r="V356" s="143"/>
      <c r="W356" s="132"/>
      <c r="X356" s="143"/>
      <c r="Y356" s="132"/>
      <c r="Z356" s="142"/>
      <c r="AA356" s="132"/>
      <c r="AB356" s="214"/>
      <c r="AC356" s="132"/>
      <c r="AD356" s="131"/>
      <c r="AE356" s="134"/>
      <c r="AF356" s="131"/>
      <c r="AG356" s="132"/>
      <c r="AH356" s="138"/>
      <c r="AI356" s="132"/>
      <c r="AJ356" s="138"/>
      <c r="AK356" s="132"/>
      <c r="AL356" s="138"/>
      <c r="AM356" s="132"/>
      <c r="AN356" s="151" t="str">
        <f>IF(AND(R356&lt;=0.1,R356&gt;0),Liste!$A$7,IF(AND(R356&gt;0.1,R356&lt;=1),Liste!$A$6,IF(AND(R356&gt;1,R356&lt;=5),Liste!$A$5,IF(AND(R356&gt;5,R356&lt;=16),Liste!$A$4,IF(AND(R356&gt;16,R356&lt;=70),Liste!$A$3,IF(R356&gt;70,Liste!$A$2,IF(R356="","","")))))))</f>
        <v/>
      </c>
      <c r="AO356" s="132"/>
      <c r="AP356" s="151" t="str">
        <f>IF(AND(X356=0,Z356=0),"",IF(AND(X356=0,Z356&gt;0),Liste!$L$16,IF(AND(X356&gt;0,Z356=0),Liste!$L$17,ROUND(2*(SQRT((Z356*1000000000)/(PI()*X356*1000000))),1))))</f>
        <v/>
      </c>
      <c r="AQ356" s="132"/>
      <c r="AR356" s="151" t="str">
        <f t="shared" si="5"/>
        <v/>
      </c>
      <c r="AS356" s="132"/>
    </row>
    <row r="357" spans="2:45" x14ac:dyDescent="0.4">
      <c r="B357" s="140" t="s">
        <v>2085</v>
      </c>
      <c r="C357" s="29"/>
      <c r="D357" s="131"/>
      <c r="E357" s="136"/>
      <c r="F357" s="131"/>
      <c r="G357" s="136"/>
      <c r="H357" s="131"/>
      <c r="I357" s="134"/>
      <c r="J357" s="133"/>
      <c r="K357" s="134"/>
      <c r="L357" s="133"/>
      <c r="M357" s="212"/>
      <c r="N357" s="131"/>
      <c r="O357" s="132"/>
      <c r="P357" s="131"/>
      <c r="Q357" s="132"/>
      <c r="R357" s="142"/>
      <c r="S357" s="132"/>
      <c r="T357" s="133"/>
      <c r="U357" s="132"/>
      <c r="V357" s="143"/>
      <c r="W357" s="132"/>
      <c r="X357" s="143"/>
      <c r="Y357" s="132"/>
      <c r="Z357" s="142"/>
      <c r="AA357" s="132"/>
      <c r="AB357" s="214"/>
      <c r="AC357" s="132"/>
      <c r="AD357" s="131"/>
      <c r="AE357" s="134"/>
      <c r="AF357" s="131"/>
      <c r="AG357" s="132"/>
      <c r="AH357" s="138"/>
      <c r="AI357" s="132"/>
      <c r="AJ357" s="138"/>
      <c r="AK357" s="132"/>
      <c r="AL357" s="138"/>
      <c r="AM357" s="132"/>
      <c r="AN357" s="151" t="str">
        <f>IF(AND(R357&lt;=0.1,R357&gt;0),Liste!$A$7,IF(AND(R357&gt;0.1,R357&lt;=1),Liste!$A$6,IF(AND(R357&gt;1,R357&lt;=5),Liste!$A$5,IF(AND(R357&gt;5,R357&lt;=16),Liste!$A$4,IF(AND(R357&gt;16,R357&lt;=70),Liste!$A$3,IF(R357&gt;70,Liste!$A$2,IF(R357="","","")))))))</f>
        <v/>
      </c>
      <c r="AO357" s="132"/>
      <c r="AP357" s="151" t="str">
        <f>IF(AND(X357=0,Z357=0),"",IF(AND(X357=0,Z357&gt;0),Liste!$L$16,IF(AND(X357&gt;0,Z357=0),Liste!$L$17,ROUND(2*(SQRT((Z357*1000000000)/(PI()*X357*1000000))),1))))</f>
        <v/>
      </c>
      <c r="AQ357" s="132"/>
      <c r="AR357" s="151" t="str">
        <f t="shared" si="5"/>
        <v/>
      </c>
      <c r="AS357" s="132"/>
    </row>
    <row r="358" spans="2:45" x14ac:dyDescent="0.4">
      <c r="B358" s="140" t="s">
        <v>2086</v>
      </c>
      <c r="C358" s="29"/>
      <c r="D358" s="131"/>
      <c r="E358" s="136"/>
      <c r="F358" s="131"/>
      <c r="G358" s="136"/>
      <c r="H358" s="131"/>
      <c r="I358" s="134"/>
      <c r="J358" s="133"/>
      <c r="K358" s="134"/>
      <c r="L358" s="133"/>
      <c r="M358" s="212"/>
      <c r="N358" s="131"/>
      <c r="O358" s="132"/>
      <c r="P358" s="131"/>
      <c r="Q358" s="132"/>
      <c r="R358" s="142"/>
      <c r="S358" s="132"/>
      <c r="T358" s="133"/>
      <c r="U358" s="132"/>
      <c r="V358" s="143"/>
      <c r="W358" s="132"/>
      <c r="X358" s="143"/>
      <c r="Y358" s="132"/>
      <c r="Z358" s="142"/>
      <c r="AA358" s="132"/>
      <c r="AB358" s="214"/>
      <c r="AC358" s="132"/>
      <c r="AD358" s="131"/>
      <c r="AE358" s="134"/>
      <c r="AF358" s="131"/>
      <c r="AG358" s="132"/>
      <c r="AH358" s="138"/>
      <c r="AI358" s="132"/>
      <c r="AJ358" s="138"/>
      <c r="AK358" s="132"/>
      <c r="AL358" s="138"/>
      <c r="AM358" s="132"/>
      <c r="AN358" s="151" t="str">
        <f>IF(AND(R358&lt;=0.1,R358&gt;0),Liste!$A$7,IF(AND(R358&gt;0.1,R358&lt;=1),Liste!$A$6,IF(AND(R358&gt;1,R358&lt;=5),Liste!$A$5,IF(AND(R358&gt;5,R358&lt;=16),Liste!$A$4,IF(AND(R358&gt;16,R358&lt;=70),Liste!$A$3,IF(R358&gt;70,Liste!$A$2,IF(R358="","","")))))))</f>
        <v/>
      </c>
      <c r="AO358" s="132"/>
      <c r="AP358" s="151" t="str">
        <f>IF(AND(X358=0,Z358=0),"",IF(AND(X358=0,Z358&gt;0),Liste!$L$16,IF(AND(X358&gt;0,Z358=0),Liste!$L$17,ROUND(2*(SQRT((Z358*1000000000)/(PI()*X358*1000000))),1))))</f>
        <v/>
      </c>
      <c r="AQ358" s="132"/>
      <c r="AR358" s="151" t="str">
        <f t="shared" si="5"/>
        <v/>
      </c>
      <c r="AS358" s="132"/>
    </row>
    <row r="359" spans="2:45" x14ac:dyDescent="0.4">
      <c r="B359" s="140" t="s">
        <v>2087</v>
      </c>
      <c r="C359" s="29"/>
      <c r="D359" s="131"/>
      <c r="E359" s="136"/>
      <c r="F359" s="131"/>
      <c r="G359" s="136"/>
      <c r="H359" s="131"/>
      <c r="I359" s="134"/>
      <c r="J359" s="133"/>
      <c r="K359" s="134"/>
      <c r="L359" s="133"/>
      <c r="M359" s="212"/>
      <c r="N359" s="131"/>
      <c r="O359" s="132"/>
      <c r="P359" s="131"/>
      <c r="Q359" s="132"/>
      <c r="R359" s="142"/>
      <c r="S359" s="132"/>
      <c r="T359" s="133"/>
      <c r="U359" s="132"/>
      <c r="V359" s="143"/>
      <c r="W359" s="132"/>
      <c r="X359" s="143"/>
      <c r="Y359" s="132"/>
      <c r="Z359" s="142"/>
      <c r="AA359" s="132"/>
      <c r="AB359" s="214"/>
      <c r="AC359" s="132"/>
      <c r="AD359" s="131"/>
      <c r="AE359" s="134"/>
      <c r="AF359" s="131"/>
      <c r="AG359" s="132"/>
      <c r="AH359" s="138"/>
      <c r="AI359" s="132"/>
      <c r="AJ359" s="138"/>
      <c r="AK359" s="132"/>
      <c r="AL359" s="138"/>
      <c r="AM359" s="132"/>
      <c r="AN359" s="151" t="str">
        <f>IF(AND(R359&lt;=0.1,R359&gt;0),Liste!$A$7,IF(AND(R359&gt;0.1,R359&lt;=1),Liste!$A$6,IF(AND(R359&gt;1,R359&lt;=5),Liste!$A$5,IF(AND(R359&gt;5,R359&lt;=16),Liste!$A$4,IF(AND(R359&gt;16,R359&lt;=70),Liste!$A$3,IF(R359&gt;70,Liste!$A$2,IF(R359="","","")))))))</f>
        <v/>
      </c>
      <c r="AO359" s="132"/>
      <c r="AP359" s="151" t="str">
        <f>IF(AND(X359=0,Z359=0),"",IF(AND(X359=0,Z359&gt;0),Liste!$L$16,IF(AND(X359&gt;0,Z359=0),Liste!$L$17,ROUND(2*(SQRT((Z359*1000000000)/(PI()*X359*1000000))),1))))</f>
        <v/>
      </c>
      <c r="AQ359" s="132"/>
      <c r="AR359" s="151" t="str">
        <f t="shared" si="5"/>
        <v/>
      </c>
      <c r="AS359" s="132"/>
    </row>
    <row r="360" spans="2:45" x14ac:dyDescent="0.4">
      <c r="B360" s="140" t="s">
        <v>2088</v>
      </c>
      <c r="C360" s="29"/>
      <c r="D360" s="131"/>
      <c r="E360" s="136"/>
      <c r="F360" s="131"/>
      <c r="G360" s="136"/>
      <c r="H360" s="131"/>
      <c r="I360" s="134"/>
      <c r="J360" s="133"/>
      <c r="K360" s="134"/>
      <c r="L360" s="133"/>
      <c r="M360" s="212"/>
      <c r="N360" s="131"/>
      <c r="O360" s="132"/>
      <c r="P360" s="131"/>
      <c r="Q360" s="132"/>
      <c r="R360" s="142"/>
      <c r="S360" s="132"/>
      <c r="T360" s="133"/>
      <c r="U360" s="132"/>
      <c r="V360" s="143"/>
      <c r="W360" s="132"/>
      <c r="X360" s="143"/>
      <c r="Y360" s="132"/>
      <c r="Z360" s="142"/>
      <c r="AA360" s="132"/>
      <c r="AB360" s="214"/>
      <c r="AC360" s="132"/>
      <c r="AD360" s="131"/>
      <c r="AE360" s="134"/>
      <c r="AF360" s="131"/>
      <c r="AG360" s="132"/>
      <c r="AH360" s="138"/>
      <c r="AI360" s="132"/>
      <c r="AJ360" s="138"/>
      <c r="AK360" s="132"/>
      <c r="AL360" s="138"/>
      <c r="AM360" s="132"/>
      <c r="AN360" s="151" t="str">
        <f>IF(AND(R360&lt;=0.1,R360&gt;0),Liste!$A$7,IF(AND(R360&gt;0.1,R360&lt;=1),Liste!$A$6,IF(AND(R360&gt;1,R360&lt;=5),Liste!$A$5,IF(AND(R360&gt;5,R360&lt;=16),Liste!$A$4,IF(AND(R360&gt;16,R360&lt;=70),Liste!$A$3,IF(R360&gt;70,Liste!$A$2,IF(R360="","","")))))))</f>
        <v/>
      </c>
      <c r="AO360" s="132"/>
      <c r="AP360" s="151" t="str">
        <f>IF(AND(X360=0,Z360=0),"",IF(AND(X360=0,Z360&gt;0),Liste!$L$16,IF(AND(X360&gt;0,Z360=0),Liste!$L$17,ROUND(2*(SQRT((Z360*1000000000)/(PI()*X360*1000000))),1))))</f>
        <v/>
      </c>
      <c r="AQ360" s="132"/>
      <c r="AR360" s="151" t="str">
        <f t="shared" si="5"/>
        <v/>
      </c>
      <c r="AS360" s="132"/>
    </row>
    <row r="361" spans="2:45" x14ac:dyDescent="0.4">
      <c r="B361" s="140" t="s">
        <v>2089</v>
      </c>
      <c r="C361" s="29"/>
      <c r="D361" s="131"/>
      <c r="E361" s="136"/>
      <c r="F361" s="131"/>
      <c r="G361" s="136"/>
      <c r="H361" s="131"/>
      <c r="I361" s="134"/>
      <c r="J361" s="133"/>
      <c r="K361" s="134"/>
      <c r="L361" s="133"/>
      <c r="M361" s="212"/>
      <c r="N361" s="131"/>
      <c r="O361" s="132"/>
      <c r="P361" s="131"/>
      <c r="Q361" s="132"/>
      <c r="R361" s="142"/>
      <c r="S361" s="132"/>
      <c r="T361" s="133"/>
      <c r="U361" s="132"/>
      <c r="V361" s="143"/>
      <c r="W361" s="132"/>
      <c r="X361" s="143"/>
      <c r="Y361" s="132"/>
      <c r="Z361" s="142"/>
      <c r="AA361" s="132"/>
      <c r="AB361" s="214"/>
      <c r="AC361" s="132"/>
      <c r="AD361" s="131"/>
      <c r="AE361" s="134"/>
      <c r="AF361" s="131"/>
      <c r="AG361" s="132"/>
      <c r="AH361" s="138"/>
      <c r="AI361" s="132"/>
      <c r="AJ361" s="138"/>
      <c r="AK361" s="132"/>
      <c r="AL361" s="138"/>
      <c r="AM361" s="132"/>
      <c r="AN361" s="151" t="str">
        <f>IF(AND(R361&lt;=0.1,R361&gt;0),Liste!$A$7,IF(AND(R361&gt;0.1,R361&lt;=1),Liste!$A$6,IF(AND(R361&gt;1,R361&lt;=5),Liste!$A$5,IF(AND(R361&gt;5,R361&lt;=16),Liste!$A$4,IF(AND(R361&gt;16,R361&lt;=70),Liste!$A$3,IF(R361&gt;70,Liste!$A$2,IF(R361="","","")))))))</f>
        <v/>
      </c>
      <c r="AO361" s="132"/>
      <c r="AP361" s="151" t="str">
        <f>IF(AND(X361=0,Z361=0),"",IF(AND(X361=0,Z361&gt;0),Liste!$L$16,IF(AND(X361&gt;0,Z361=0),Liste!$L$17,ROUND(2*(SQRT((Z361*1000000000)/(PI()*X361*1000000))),1))))</f>
        <v/>
      </c>
      <c r="AQ361" s="132"/>
      <c r="AR361" s="151" t="str">
        <f t="shared" si="5"/>
        <v/>
      </c>
      <c r="AS361" s="132"/>
    </row>
    <row r="362" spans="2:45" x14ac:dyDescent="0.4">
      <c r="B362" s="140" t="s">
        <v>2090</v>
      </c>
      <c r="C362" s="29"/>
      <c r="D362" s="131"/>
      <c r="E362" s="136"/>
      <c r="F362" s="131"/>
      <c r="G362" s="136"/>
      <c r="H362" s="131"/>
      <c r="I362" s="134"/>
      <c r="J362" s="133"/>
      <c r="K362" s="134"/>
      <c r="L362" s="133"/>
      <c r="M362" s="212"/>
      <c r="N362" s="131"/>
      <c r="O362" s="132"/>
      <c r="P362" s="131"/>
      <c r="Q362" s="132"/>
      <c r="R362" s="142"/>
      <c r="S362" s="132"/>
      <c r="T362" s="133"/>
      <c r="U362" s="132"/>
      <c r="V362" s="143"/>
      <c r="W362" s="132"/>
      <c r="X362" s="143"/>
      <c r="Y362" s="132"/>
      <c r="Z362" s="142"/>
      <c r="AA362" s="132"/>
      <c r="AB362" s="214"/>
      <c r="AC362" s="132"/>
      <c r="AD362" s="131"/>
      <c r="AE362" s="134"/>
      <c r="AF362" s="131"/>
      <c r="AG362" s="132"/>
      <c r="AH362" s="138"/>
      <c r="AI362" s="132"/>
      <c r="AJ362" s="138"/>
      <c r="AK362" s="132"/>
      <c r="AL362" s="138"/>
      <c r="AM362" s="132"/>
      <c r="AN362" s="151" t="str">
        <f>IF(AND(R362&lt;=0.1,R362&gt;0),Liste!$A$7,IF(AND(R362&gt;0.1,R362&lt;=1),Liste!$A$6,IF(AND(R362&gt;1,R362&lt;=5),Liste!$A$5,IF(AND(R362&gt;5,R362&lt;=16),Liste!$A$4,IF(AND(R362&gt;16,R362&lt;=70),Liste!$A$3,IF(R362&gt;70,Liste!$A$2,IF(R362="","","")))))))</f>
        <v/>
      </c>
      <c r="AO362" s="132"/>
      <c r="AP362" s="151" t="str">
        <f>IF(AND(X362=0,Z362=0),"",IF(AND(X362=0,Z362&gt;0),Liste!$L$16,IF(AND(X362&gt;0,Z362=0),Liste!$L$17,ROUND(2*(SQRT((Z362*1000000000)/(PI()*X362*1000000))),1))))</f>
        <v/>
      </c>
      <c r="AQ362" s="132"/>
      <c r="AR362" s="151" t="str">
        <f t="shared" si="5"/>
        <v/>
      </c>
      <c r="AS362" s="132"/>
    </row>
    <row r="363" spans="2:45" x14ac:dyDescent="0.4">
      <c r="B363" s="140" t="s">
        <v>2091</v>
      </c>
      <c r="C363" s="29"/>
      <c r="D363" s="131"/>
      <c r="E363" s="136"/>
      <c r="F363" s="131"/>
      <c r="G363" s="136"/>
      <c r="H363" s="131"/>
      <c r="I363" s="134"/>
      <c r="J363" s="133"/>
      <c r="K363" s="134"/>
      <c r="L363" s="133"/>
      <c r="M363" s="212"/>
      <c r="N363" s="131"/>
      <c r="O363" s="132"/>
      <c r="P363" s="131"/>
      <c r="Q363" s="132"/>
      <c r="R363" s="142"/>
      <c r="S363" s="132"/>
      <c r="T363" s="133"/>
      <c r="U363" s="132"/>
      <c r="V363" s="143"/>
      <c r="W363" s="132"/>
      <c r="X363" s="143"/>
      <c r="Y363" s="132"/>
      <c r="Z363" s="142"/>
      <c r="AA363" s="132"/>
      <c r="AB363" s="214"/>
      <c r="AC363" s="132"/>
      <c r="AD363" s="131"/>
      <c r="AE363" s="134"/>
      <c r="AF363" s="131"/>
      <c r="AG363" s="132"/>
      <c r="AH363" s="138"/>
      <c r="AI363" s="132"/>
      <c r="AJ363" s="138"/>
      <c r="AK363" s="132"/>
      <c r="AL363" s="138"/>
      <c r="AM363" s="132"/>
      <c r="AN363" s="151" t="str">
        <f>IF(AND(R363&lt;=0.1,R363&gt;0),Liste!$A$7,IF(AND(R363&gt;0.1,R363&lt;=1),Liste!$A$6,IF(AND(R363&gt;1,R363&lt;=5),Liste!$A$5,IF(AND(R363&gt;5,R363&lt;=16),Liste!$A$4,IF(AND(R363&gt;16,R363&lt;=70),Liste!$A$3,IF(R363&gt;70,Liste!$A$2,IF(R363="","","")))))))</f>
        <v/>
      </c>
      <c r="AO363" s="132"/>
      <c r="AP363" s="151" t="str">
        <f>IF(AND(X363=0,Z363=0),"",IF(AND(X363=0,Z363&gt;0),Liste!$L$16,IF(AND(X363&gt;0,Z363=0),Liste!$L$17,ROUND(2*(SQRT((Z363*1000000000)/(PI()*X363*1000000))),1))))</f>
        <v/>
      </c>
      <c r="AQ363" s="132"/>
      <c r="AR363" s="151" t="str">
        <f t="shared" si="5"/>
        <v/>
      </c>
      <c r="AS363" s="132"/>
    </row>
    <row r="364" spans="2:45" x14ac:dyDescent="0.4">
      <c r="B364" s="140" t="s">
        <v>2092</v>
      </c>
      <c r="C364" s="29"/>
      <c r="D364" s="131"/>
      <c r="E364" s="136"/>
      <c r="F364" s="131"/>
      <c r="G364" s="136"/>
      <c r="H364" s="131"/>
      <c r="I364" s="134"/>
      <c r="J364" s="133"/>
      <c r="K364" s="134"/>
      <c r="L364" s="133"/>
      <c r="M364" s="212"/>
      <c r="N364" s="131"/>
      <c r="O364" s="132"/>
      <c r="P364" s="131"/>
      <c r="Q364" s="132"/>
      <c r="R364" s="142"/>
      <c r="S364" s="132"/>
      <c r="T364" s="133"/>
      <c r="U364" s="132"/>
      <c r="V364" s="143"/>
      <c r="W364" s="132"/>
      <c r="X364" s="143"/>
      <c r="Y364" s="132"/>
      <c r="Z364" s="142"/>
      <c r="AA364" s="132"/>
      <c r="AB364" s="214"/>
      <c r="AC364" s="132"/>
      <c r="AD364" s="131"/>
      <c r="AE364" s="134"/>
      <c r="AF364" s="131"/>
      <c r="AG364" s="132"/>
      <c r="AH364" s="138"/>
      <c r="AI364" s="132"/>
      <c r="AJ364" s="138"/>
      <c r="AK364" s="132"/>
      <c r="AL364" s="138"/>
      <c r="AM364" s="132"/>
      <c r="AN364" s="151" t="str">
        <f>IF(AND(R364&lt;=0.1,R364&gt;0),Liste!$A$7,IF(AND(R364&gt;0.1,R364&lt;=1),Liste!$A$6,IF(AND(R364&gt;1,R364&lt;=5),Liste!$A$5,IF(AND(R364&gt;5,R364&lt;=16),Liste!$A$4,IF(AND(R364&gt;16,R364&lt;=70),Liste!$A$3,IF(R364&gt;70,Liste!$A$2,IF(R364="","","")))))))</f>
        <v/>
      </c>
      <c r="AO364" s="132"/>
      <c r="AP364" s="151" t="str">
        <f>IF(AND(X364=0,Z364=0),"",IF(AND(X364=0,Z364&gt;0),Liste!$L$16,IF(AND(X364&gt;0,Z364=0),Liste!$L$17,ROUND(2*(SQRT((Z364*1000000000)/(PI()*X364*1000000))),1))))</f>
        <v/>
      </c>
      <c r="AQ364" s="132"/>
      <c r="AR364" s="151" t="str">
        <f t="shared" si="5"/>
        <v/>
      </c>
      <c r="AS364" s="132"/>
    </row>
    <row r="365" spans="2:45" x14ac:dyDescent="0.4">
      <c r="B365" s="140" t="s">
        <v>2093</v>
      </c>
      <c r="C365" s="29"/>
      <c r="D365" s="131"/>
      <c r="E365" s="136"/>
      <c r="F365" s="131"/>
      <c r="G365" s="136"/>
      <c r="H365" s="131"/>
      <c r="I365" s="134"/>
      <c r="J365" s="133"/>
      <c r="K365" s="134"/>
      <c r="L365" s="133"/>
      <c r="M365" s="212"/>
      <c r="N365" s="131"/>
      <c r="O365" s="132"/>
      <c r="P365" s="131"/>
      <c r="Q365" s="132"/>
      <c r="R365" s="142"/>
      <c r="S365" s="132"/>
      <c r="T365" s="133"/>
      <c r="U365" s="132"/>
      <c r="V365" s="143"/>
      <c r="W365" s="132"/>
      <c r="X365" s="143"/>
      <c r="Y365" s="132"/>
      <c r="Z365" s="142"/>
      <c r="AA365" s="132"/>
      <c r="AB365" s="214"/>
      <c r="AC365" s="132"/>
      <c r="AD365" s="131"/>
      <c r="AE365" s="134"/>
      <c r="AF365" s="131"/>
      <c r="AG365" s="132"/>
      <c r="AH365" s="138"/>
      <c r="AI365" s="132"/>
      <c r="AJ365" s="138"/>
      <c r="AK365" s="132"/>
      <c r="AL365" s="138"/>
      <c r="AM365" s="132"/>
      <c r="AN365" s="151" t="str">
        <f>IF(AND(R365&lt;=0.1,R365&gt;0),Liste!$A$7,IF(AND(R365&gt;0.1,R365&lt;=1),Liste!$A$6,IF(AND(R365&gt;1,R365&lt;=5),Liste!$A$5,IF(AND(R365&gt;5,R365&lt;=16),Liste!$A$4,IF(AND(R365&gt;16,R365&lt;=70),Liste!$A$3,IF(R365&gt;70,Liste!$A$2,IF(R365="","","")))))))</f>
        <v/>
      </c>
      <c r="AO365" s="132"/>
      <c r="AP365" s="151" t="str">
        <f>IF(AND(X365=0,Z365=0),"",IF(AND(X365=0,Z365&gt;0),Liste!$L$16,IF(AND(X365&gt;0,Z365=0),Liste!$L$17,ROUND(2*(SQRT((Z365*1000000000)/(PI()*X365*1000000))),1))))</f>
        <v/>
      </c>
      <c r="AQ365" s="132"/>
      <c r="AR365" s="151" t="str">
        <f t="shared" si="5"/>
        <v/>
      </c>
      <c r="AS365" s="132"/>
    </row>
    <row r="366" spans="2:45" x14ac:dyDescent="0.4">
      <c r="B366" s="140" t="s">
        <v>2094</v>
      </c>
      <c r="C366" s="29"/>
      <c r="D366" s="131"/>
      <c r="E366" s="136"/>
      <c r="F366" s="131"/>
      <c r="G366" s="136"/>
      <c r="H366" s="131"/>
      <c r="I366" s="134"/>
      <c r="J366" s="133"/>
      <c r="K366" s="134"/>
      <c r="L366" s="133"/>
      <c r="M366" s="212"/>
      <c r="N366" s="131"/>
      <c r="O366" s="132"/>
      <c r="P366" s="131"/>
      <c r="Q366" s="132"/>
      <c r="R366" s="142"/>
      <c r="S366" s="132"/>
      <c r="T366" s="133"/>
      <c r="U366" s="132"/>
      <c r="V366" s="143"/>
      <c r="W366" s="132"/>
      <c r="X366" s="143"/>
      <c r="Y366" s="132"/>
      <c r="Z366" s="142"/>
      <c r="AA366" s="132"/>
      <c r="AB366" s="214"/>
      <c r="AC366" s="132"/>
      <c r="AD366" s="131"/>
      <c r="AE366" s="134"/>
      <c r="AF366" s="131"/>
      <c r="AG366" s="132"/>
      <c r="AH366" s="138"/>
      <c r="AI366" s="132"/>
      <c r="AJ366" s="138"/>
      <c r="AK366" s="132"/>
      <c r="AL366" s="138"/>
      <c r="AM366" s="132"/>
      <c r="AN366" s="151" t="str">
        <f>IF(AND(R366&lt;=0.1,R366&gt;0),Liste!$A$7,IF(AND(R366&gt;0.1,R366&lt;=1),Liste!$A$6,IF(AND(R366&gt;1,R366&lt;=5),Liste!$A$5,IF(AND(R366&gt;5,R366&lt;=16),Liste!$A$4,IF(AND(R366&gt;16,R366&lt;=70),Liste!$A$3,IF(R366&gt;70,Liste!$A$2,IF(R366="","","")))))))</f>
        <v/>
      </c>
      <c r="AO366" s="132"/>
      <c r="AP366" s="151" t="str">
        <f>IF(AND(X366=0,Z366=0),"",IF(AND(X366=0,Z366&gt;0),Liste!$L$16,IF(AND(X366&gt;0,Z366=0),Liste!$L$17,ROUND(2*(SQRT((Z366*1000000000)/(PI()*X366*1000000))),1))))</f>
        <v/>
      </c>
      <c r="AQ366" s="132"/>
      <c r="AR366" s="151" t="str">
        <f t="shared" si="5"/>
        <v/>
      </c>
      <c r="AS366" s="132"/>
    </row>
    <row r="367" spans="2:45" x14ac:dyDescent="0.4">
      <c r="B367" s="140" t="s">
        <v>2095</v>
      </c>
      <c r="C367" s="29"/>
      <c r="D367" s="131"/>
      <c r="E367" s="136"/>
      <c r="F367" s="131"/>
      <c r="G367" s="136"/>
      <c r="H367" s="131"/>
      <c r="I367" s="134"/>
      <c r="J367" s="133"/>
      <c r="K367" s="134"/>
      <c r="L367" s="133"/>
      <c r="M367" s="212"/>
      <c r="N367" s="131"/>
      <c r="O367" s="132"/>
      <c r="P367" s="131"/>
      <c r="Q367" s="132"/>
      <c r="R367" s="142"/>
      <c r="S367" s="132"/>
      <c r="T367" s="133"/>
      <c r="U367" s="132"/>
      <c r="V367" s="143"/>
      <c r="W367" s="132"/>
      <c r="X367" s="143"/>
      <c r="Y367" s="132"/>
      <c r="Z367" s="142"/>
      <c r="AA367" s="132"/>
      <c r="AB367" s="214"/>
      <c r="AC367" s="132"/>
      <c r="AD367" s="131"/>
      <c r="AE367" s="134"/>
      <c r="AF367" s="131"/>
      <c r="AG367" s="132"/>
      <c r="AH367" s="138"/>
      <c r="AI367" s="132"/>
      <c r="AJ367" s="138"/>
      <c r="AK367" s="132"/>
      <c r="AL367" s="138"/>
      <c r="AM367" s="132"/>
      <c r="AN367" s="151" t="str">
        <f>IF(AND(R367&lt;=0.1,R367&gt;0),Liste!$A$7,IF(AND(R367&gt;0.1,R367&lt;=1),Liste!$A$6,IF(AND(R367&gt;1,R367&lt;=5),Liste!$A$5,IF(AND(R367&gt;5,R367&lt;=16),Liste!$A$4,IF(AND(R367&gt;16,R367&lt;=70),Liste!$A$3,IF(R367&gt;70,Liste!$A$2,IF(R367="","","")))))))</f>
        <v/>
      </c>
      <c r="AO367" s="132"/>
      <c r="AP367" s="151" t="str">
        <f>IF(AND(X367=0,Z367=0),"",IF(AND(X367=0,Z367&gt;0),Liste!$L$16,IF(AND(X367&gt;0,Z367=0),Liste!$L$17,ROUND(2*(SQRT((Z367*1000000000)/(PI()*X367*1000000))),1))))</f>
        <v/>
      </c>
      <c r="AQ367" s="132"/>
      <c r="AR367" s="151" t="str">
        <f t="shared" si="5"/>
        <v/>
      </c>
      <c r="AS367" s="132"/>
    </row>
    <row r="368" spans="2:45" x14ac:dyDescent="0.4">
      <c r="B368" s="140" t="s">
        <v>2096</v>
      </c>
      <c r="C368" s="29"/>
      <c r="D368" s="131"/>
      <c r="E368" s="136"/>
      <c r="F368" s="131"/>
      <c r="G368" s="136"/>
      <c r="H368" s="131"/>
      <c r="I368" s="134"/>
      <c r="J368" s="133"/>
      <c r="K368" s="134"/>
      <c r="L368" s="133"/>
      <c r="M368" s="212"/>
      <c r="N368" s="131"/>
      <c r="O368" s="132"/>
      <c r="P368" s="131"/>
      <c r="Q368" s="132"/>
      <c r="R368" s="142"/>
      <c r="S368" s="132"/>
      <c r="T368" s="133"/>
      <c r="U368" s="132"/>
      <c r="V368" s="143"/>
      <c r="W368" s="132"/>
      <c r="X368" s="143"/>
      <c r="Y368" s="132"/>
      <c r="Z368" s="142"/>
      <c r="AA368" s="132"/>
      <c r="AB368" s="214"/>
      <c r="AC368" s="132"/>
      <c r="AD368" s="131"/>
      <c r="AE368" s="134"/>
      <c r="AF368" s="131"/>
      <c r="AG368" s="132"/>
      <c r="AH368" s="138"/>
      <c r="AI368" s="132"/>
      <c r="AJ368" s="138"/>
      <c r="AK368" s="132"/>
      <c r="AL368" s="138"/>
      <c r="AM368" s="132"/>
      <c r="AN368" s="151" t="str">
        <f>IF(AND(R368&lt;=0.1,R368&gt;0),Liste!$A$7,IF(AND(R368&gt;0.1,R368&lt;=1),Liste!$A$6,IF(AND(R368&gt;1,R368&lt;=5),Liste!$A$5,IF(AND(R368&gt;5,R368&lt;=16),Liste!$A$4,IF(AND(R368&gt;16,R368&lt;=70),Liste!$A$3,IF(R368&gt;70,Liste!$A$2,IF(R368="","","")))))))</f>
        <v/>
      </c>
      <c r="AO368" s="132"/>
      <c r="AP368" s="151" t="str">
        <f>IF(AND(X368=0,Z368=0),"",IF(AND(X368=0,Z368&gt;0),Liste!$L$16,IF(AND(X368&gt;0,Z368=0),Liste!$L$17,ROUND(2*(SQRT((Z368*1000000000)/(PI()*X368*1000000))),1))))</f>
        <v/>
      </c>
      <c r="AQ368" s="132"/>
      <c r="AR368" s="151" t="str">
        <f t="shared" si="5"/>
        <v/>
      </c>
      <c r="AS368" s="132"/>
    </row>
    <row r="369" spans="2:45" x14ac:dyDescent="0.4">
      <c r="B369" s="140" t="s">
        <v>2097</v>
      </c>
      <c r="C369" s="29"/>
      <c r="D369" s="131"/>
      <c r="E369" s="136"/>
      <c r="F369" s="131"/>
      <c r="G369" s="136"/>
      <c r="H369" s="131"/>
      <c r="I369" s="134"/>
      <c r="J369" s="133"/>
      <c r="K369" s="134"/>
      <c r="L369" s="133"/>
      <c r="M369" s="212"/>
      <c r="N369" s="131"/>
      <c r="O369" s="132"/>
      <c r="P369" s="131"/>
      <c r="Q369" s="132"/>
      <c r="R369" s="142"/>
      <c r="S369" s="132"/>
      <c r="T369" s="133"/>
      <c r="U369" s="132"/>
      <c r="V369" s="143"/>
      <c r="W369" s="132"/>
      <c r="X369" s="143"/>
      <c r="Y369" s="132"/>
      <c r="Z369" s="142"/>
      <c r="AA369" s="132"/>
      <c r="AB369" s="214"/>
      <c r="AC369" s="132"/>
      <c r="AD369" s="131"/>
      <c r="AE369" s="134"/>
      <c r="AF369" s="131"/>
      <c r="AG369" s="132"/>
      <c r="AH369" s="138"/>
      <c r="AI369" s="132"/>
      <c r="AJ369" s="138"/>
      <c r="AK369" s="132"/>
      <c r="AL369" s="138"/>
      <c r="AM369" s="132"/>
      <c r="AN369" s="151" t="str">
        <f>IF(AND(R369&lt;=0.1,R369&gt;0),Liste!$A$7,IF(AND(R369&gt;0.1,R369&lt;=1),Liste!$A$6,IF(AND(R369&gt;1,R369&lt;=5),Liste!$A$5,IF(AND(R369&gt;5,R369&lt;=16),Liste!$A$4,IF(AND(R369&gt;16,R369&lt;=70),Liste!$A$3,IF(R369&gt;70,Liste!$A$2,IF(R369="","","")))))))</f>
        <v/>
      </c>
      <c r="AO369" s="132"/>
      <c r="AP369" s="151" t="str">
        <f>IF(AND(X369=0,Z369=0),"",IF(AND(X369=0,Z369&gt;0),Liste!$L$16,IF(AND(X369&gt;0,Z369=0),Liste!$L$17,ROUND(2*(SQRT((Z369*1000000000)/(PI()*X369*1000000))),1))))</f>
        <v/>
      </c>
      <c r="AQ369" s="132"/>
      <c r="AR369" s="151" t="str">
        <f t="shared" si="5"/>
        <v/>
      </c>
      <c r="AS369" s="132"/>
    </row>
    <row r="370" spans="2:45" x14ac:dyDescent="0.4">
      <c r="B370" s="140" t="s">
        <v>2098</v>
      </c>
      <c r="C370" s="29"/>
      <c r="D370" s="131"/>
      <c r="E370" s="136"/>
      <c r="F370" s="131"/>
      <c r="G370" s="136"/>
      <c r="H370" s="131"/>
      <c r="I370" s="134"/>
      <c r="J370" s="133"/>
      <c r="K370" s="134"/>
      <c r="L370" s="133"/>
      <c r="M370" s="212"/>
      <c r="N370" s="131"/>
      <c r="O370" s="132"/>
      <c r="P370" s="131"/>
      <c r="Q370" s="132"/>
      <c r="R370" s="142"/>
      <c r="S370" s="132"/>
      <c r="T370" s="133"/>
      <c r="U370" s="132"/>
      <c r="V370" s="143"/>
      <c r="W370" s="132"/>
      <c r="X370" s="143"/>
      <c r="Y370" s="132"/>
      <c r="Z370" s="142"/>
      <c r="AA370" s="132"/>
      <c r="AB370" s="214"/>
      <c r="AC370" s="132"/>
      <c r="AD370" s="131"/>
      <c r="AE370" s="134"/>
      <c r="AF370" s="131"/>
      <c r="AG370" s="132"/>
      <c r="AH370" s="138"/>
      <c r="AI370" s="132"/>
      <c r="AJ370" s="138"/>
      <c r="AK370" s="132"/>
      <c r="AL370" s="138"/>
      <c r="AM370" s="132"/>
      <c r="AN370" s="151" t="str">
        <f>IF(AND(R370&lt;=0.1,R370&gt;0),Liste!$A$7,IF(AND(R370&gt;0.1,R370&lt;=1),Liste!$A$6,IF(AND(R370&gt;1,R370&lt;=5),Liste!$A$5,IF(AND(R370&gt;5,R370&lt;=16),Liste!$A$4,IF(AND(R370&gt;16,R370&lt;=70),Liste!$A$3,IF(R370&gt;70,Liste!$A$2,IF(R370="","","")))))))</f>
        <v/>
      </c>
      <c r="AO370" s="132"/>
      <c r="AP370" s="151" t="str">
        <f>IF(AND(X370=0,Z370=0),"",IF(AND(X370=0,Z370&gt;0),Liste!$L$16,IF(AND(X370&gt;0,Z370=0),Liste!$L$17,ROUND(2*(SQRT((Z370*1000000000)/(PI()*X370*1000000))),1))))</f>
        <v/>
      </c>
      <c r="AQ370" s="132"/>
      <c r="AR370" s="151" t="str">
        <f t="shared" si="5"/>
        <v/>
      </c>
      <c r="AS370" s="132"/>
    </row>
    <row r="371" spans="2:45" x14ac:dyDescent="0.4">
      <c r="B371" s="140" t="s">
        <v>2099</v>
      </c>
      <c r="C371" s="29"/>
      <c r="D371" s="131"/>
      <c r="E371" s="136"/>
      <c r="F371" s="131"/>
      <c r="G371" s="136"/>
      <c r="H371" s="131"/>
      <c r="I371" s="134"/>
      <c r="J371" s="133"/>
      <c r="K371" s="134"/>
      <c r="L371" s="133"/>
      <c r="M371" s="212"/>
      <c r="N371" s="131"/>
      <c r="O371" s="132"/>
      <c r="P371" s="131"/>
      <c r="Q371" s="132"/>
      <c r="R371" s="142"/>
      <c r="S371" s="132"/>
      <c r="T371" s="133"/>
      <c r="U371" s="132"/>
      <c r="V371" s="143"/>
      <c r="W371" s="132"/>
      <c r="X371" s="143"/>
      <c r="Y371" s="132"/>
      <c r="Z371" s="142"/>
      <c r="AA371" s="132"/>
      <c r="AB371" s="214"/>
      <c r="AC371" s="132"/>
      <c r="AD371" s="131"/>
      <c r="AE371" s="134"/>
      <c r="AF371" s="131"/>
      <c r="AG371" s="132"/>
      <c r="AH371" s="138"/>
      <c r="AI371" s="132"/>
      <c r="AJ371" s="138"/>
      <c r="AK371" s="132"/>
      <c r="AL371" s="138"/>
      <c r="AM371" s="132"/>
      <c r="AN371" s="151" t="str">
        <f>IF(AND(R371&lt;=0.1,R371&gt;0),Liste!$A$7,IF(AND(R371&gt;0.1,R371&lt;=1),Liste!$A$6,IF(AND(R371&gt;1,R371&lt;=5),Liste!$A$5,IF(AND(R371&gt;5,R371&lt;=16),Liste!$A$4,IF(AND(R371&gt;16,R371&lt;=70),Liste!$A$3,IF(R371&gt;70,Liste!$A$2,IF(R371="","","")))))))</f>
        <v/>
      </c>
      <c r="AO371" s="132"/>
      <c r="AP371" s="151" t="str">
        <f>IF(AND(X371=0,Z371=0),"",IF(AND(X371=0,Z371&gt;0),Liste!$L$16,IF(AND(X371&gt;0,Z371=0),Liste!$L$17,ROUND(2*(SQRT((Z371*1000000000)/(PI()*X371*1000000))),1))))</f>
        <v/>
      </c>
      <c r="AQ371" s="132"/>
      <c r="AR371" s="151" t="str">
        <f t="shared" si="5"/>
        <v/>
      </c>
      <c r="AS371" s="132"/>
    </row>
    <row r="372" spans="2:45" x14ac:dyDescent="0.4">
      <c r="B372" s="140" t="s">
        <v>2100</v>
      </c>
      <c r="C372" s="29"/>
      <c r="D372" s="131"/>
      <c r="E372" s="136"/>
      <c r="F372" s="131"/>
      <c r="G372" s="136"/>
      <c r="H372" s="131"/>
      <c r="I372" s="134"/>
      <c r="J372" s="133"/>
      <c r="K372" s="134"/>
      <c r="L372" s="133"/>
      <c r="M372" s="212"/>
      <c r="N372" s="131"/>
      <c r="O372" s="132"/>
      <c r="P372" s="131"/>
      <c r="Q372" s="132"/>
      <c r="R372" s="142"/>
      <c r="S372" s="132"/>
      <c r="T372" s="133"/>
      <c r="U372" s="132"/>
      <c r="V372" s="143"/>
      <c r="W372" s="132"/>
      <c r="X372" s="143"/>
      <c r="Y372" s="132"/>
      <c r="Z372" s="142"/>
      <c r="AA372" s="132"/>
      <c r="AB372" s="214"/>
      <c r="AC372" s="132"/>
      <c r="AD372" s="131"/>
      <c r="AE372" s="134"/>
      <c r="AF372" s="131"/>
      <c r="AG372" s="132"/>
      <c r="AH372" s="138"/>
      <c r="AI372" s="132"/>
      <c r="AJ372" s="138"/>
      <c r="AK372" s="132"/>
      <c r="AL372" s="138"/>
      <c r="AM372" s="132"/>
      <c r="AN372" s="151" t="str">
        <f>IF(AND(R372&lt;=0.1,R372&gt;0),Liste!$A$7,IF(AND(R372&gt;0.1,R372&lt;=1),Liste!$A$6,IF(AND(R372&gt;1,R372&lt;=5),Liste!$A$5,IF(AND(R372&gt;5,R372&lt;=16),Liste!$A$4,IF(AND(R372&gt;16,R372&lt;=70),Liste!$A$3,IF(R372&gt;70,Liste!$A$2,IF(R372="","","")))))))</f>
        <v/>
      </c>
      <c r="AO372" s="132"/>
      <c r="AP372" s="151" t="str">
        <f>IF(AND(X372=0,Z372=0),"",IF(AND(X372=0,Z372&gt;0),Liste!$L$16,IF(AND(X372&gt;0,Z372=0),Liste!$L$17,ROUND(2*(SQRT((Z372*1000000000)/(PI()*X372*1000000))),1))))</f>
        <v/>
      </c>
      <c r="AQ372" s="132"/>
      <c r="AR372" s="151" t="str">
        <f t="shared" si="5"/>
        <v/>
      </c>
      <c r="AS372" s="132"/>
    </row>
    <row r="373" spans="2:45" x14ac:dyDescent="0.4">
      <c r="B373" s="140" t="s">
        <v>2101</v>
      </c>
      <c r="C373" s="29"/>
      <c r="D373" s="131"/>
      <c r="E373" s="136"/>
      <c r="F373" s="131"/>
      <c r="G373" s="136"/>
      <c r="H373" s="131"/>
      <c r="I373" s="134"/>
      <c r="J373" s="133"/>
      <c r="K373" s="134"/>
      <c r="L373" s="133"/>
      <c r="M373" s="212"/>
      <c r="N373" s="131"/>
      <c r="O373" s="132"/>
      <c r="P373" s="131"/>
      <c r="Q373" s="132"/>
      <c r="R373" s="142"/>
      <c r="S373" s="132"/>
      <c r="T373" s="133"/>
      <c r="U373" s="132"/>
      <c r="V373" s="143"/>
      <c r="W373" s="132"/>
      <c r="X373" s="143"/>
      <c r="Y373" s="132"/>
      <c r="Z373" s="142"/>
      <c r="AA373" s="132"/>
      <c r="AB373" s="214"/>
      <c r="AC373" s="132"/>
      <c r="AD373" s="131"/>
      <c r="AE373" s="134"/>
      <c r="AF373" s="131"/>
      <c r="AG373" s="132"/>
      <c r="AH373" s="138"/>
      <c r="AI373" s="132"/>
      <c r="AJ373" s="138"/>
      <c r="AK373" s="132"/>
      <c r="AL373" s="138"/>
      <c r="AM373" s="132"/>
      <c r="AN373" s="151" t="str">
        <f>IF(AND(R373&lt;=0.1,R373&gt;0),Liste!$A$7,IF(AND(R373&gt;0.1,R373&lt;=1),Liste!$A$6,IF(AND(R373&gt;1,R373&lt;=5),Liste!$A$5,IF(AND(R373&gt;5,R373&lt;=16),Liste!$A$4,IF(AND(R373&gt;16,R373&lt;=70),Liste!$A$3,IF(R373&gt;70,Liste!$A$2,IF(R373="","","")))))))</f>
        <v/>
      </c>
      <c r="AO373" s="132"/>
      <c r="AP373" s="151" t="str">
        <f>IF(AND(X373=0,Z373=0),"",IF(AND(X373=0,Z373&gt;0),Liste!$L$16,IF(AND(X373&gt;0,Z373=0),Liste!$L$17,ROUND(2*(SQRT((Z373*1000000000)/(PI()*X373*1000000))),1))))</f>
        <v/>
      </c>
      <c r="AQ373" s="132"/>
      <c r="AR373" s="151" t="str">
        <f t="shared" si="5"/>
        <v/>
      </c>
      <c r="AS373" s="132"/>
    </row>
    <row r="374" spans="2:45" x14ac:dyDescent="0.4">
      <c r="B374" s="140" t="s">
        <v>2102</v>
      </c>
      <c r="C374" s="29"/>
      <c r="D374" s="131"/>
      <c r="E374" s="136"/>
      <c r="F374" s="131"/>
      <c r="G374" s="136"/>
      <c r="H374" s="131"/>
      <c r="I374" s="134"/>
      <c r="J374" s="133"/>
      <c r="K374" s="134"/>
      <c r="L374" s="133"/>
      <c r="M374" s="212"/>
      <c r="N374" s="131"/>
      <c r="O374" s="132"/>
      <c r="P374" s="131"/>
      <c r="Q374" s="132"/>
      <c r="R374" s="142"/>
      <c r="S374" s="132"/>
      <c r="T374" s="133"/>
      <c r="U374" s="132"/>
      <c r="V374" s="143"/>
      <c r="W374" s="132"/>
      <c r="X374" s="143"/>
      <c r="Y374" s="132"/>
      <c r="Z374" s="142"/>
      <c r="AA374" s="132"/>
      <c r="AB374" s="214"/>
      <c r="AC374" s="132"/>
      <c r="AD374" s="131"/>
      <c r="AE374" s="134"/>
      <c r="AF374" s="131"/>
      <c r="AG374" s="132"/>
      <c r="AH374" s="138"/>
      <c r="AI374" s="132"/>
      <c r="AJ374" s="138"/>
      <c r="AK374" s="132"/>
      <c r="AL374" s="138"/>
      <c r="AM374" s="132"/>
      <c r="AN374" s="151" t="str">
        <f>IF(AND(R374&lt;=0.1,R374&gt;0),Liste!$A$7,IF(AND(R374&gt;0.1,R374&lt;=1),Liste!$A$6,IF(AND(R374&gt;1,R374&lt;=5),Liste!$A$5,IF(AND(R374&gt;5,R374&lt;=16),Liste!$A$4,IF(AND(R374&gt;16,R374&lt;=70),Liste!$A$3,IF(R374&gt;70,Liste!$A$2,IF(R374="","","")))))))</f>
        <v/>
      </c>
      <c r="AO374" s="132"/>
      <c r="AP374" s="151" t="str">
        <f>IF(AND(X374=0,Z374=0),"",IF(AND(X374=0,Z374&gt;0),Liste!$L$16,IF(AND(X374&gt;0,Z374=0),Liste!$L$17,ROUND(2*(SQRT((Z374*1000000000)/(PI()*X374*1000000))),1))))</f>
        <v/>
      </c>
      <c r="AQ374" s="132"/>
      <c r="AR374" s="151" t="str">
        <f t="shared" si="5"/>
        <v/>
      </c>
      <c r="AS374" s="132"/>
    </row>
    <row r="375" spans="2:45" x14ac:dyDescent="0.4">
      <c r="B375" s="140" t="s">
        <v>2103</v>
      </c>
      <c r="C375" s="29"/>
      <c r="D375" s="131"/>
      <c r="E375" s="136"/>
      <c r="F375" s="131"/>
      <c r="G375" s="136"/>
      <c r="H375" s="131"/>
      <c r="I375" s="134"/>
      <c r="J375" s="133"/>
      <c r="K375" s="134"/>
      <c r="L375" s="133"/>
      <c r="M375" s="212"/>
      <c r="N375" s="131"/>
      <c r="O375" s="132"/>
      <c r="P375" s="131"/>
      <c r="Q375" s="132"/>
      <c r="R375" s="142"/>
      <c r="S375" s="132"/>
      <c r="T375" s="133"/>
      <c r="U375" s="132"/>
      <c r="V375" s="143"/>
      <c r="W375" s="132"/>
      <c r="X375" s="143"/>
      <c r="Y375" s="132"/>
      <c r="Z375" s="142"/>
      <c r="AA375" s="132"/>
      <c r="AB375" s="214"/>
      <c r="AC375" s="132"/>
      <c r="AD375" s="131"/>
      <c r="AE375" s="134"/>
      <c r="AF375" s="131"/>
      <c r="AG375" s="132"/>
      <c r="AH375" s="138"/>
      <c r="AI375" s="132"/>
      <c r="AJ375" s="138"/>
      <c r="AK375" s="132"/>
      <c r="AL375" s="138"/>
      <c r="AM375" s="132"/>
      <c r="AN375" s="151" t="str">
        <f>IF(AND(R375&lt;=0.1,R375&gt;0),Liste!$A$7,IF(AND(R375&gt;0.1,R375&lt;=1),Liste!$A$6,IF(AND(R375&gt;1,R375&lt;=5),Liste!$A$5,IF(AND(R375&gt;5,R375&lt;=16),Liste!$A$4,IF(AND(R375&gt;16,R375&lt;=70),Liste!$A$3,IF(R375&gt;70,Liste!$A$2,IF(R375="","","")))))))</f>
        <v/>
      </c>
      <c r="AO375" s="132"/>
      <c r="AP375" s="151" t="str">
        <f>IF(AND(X375=0,Z375=0),"",IF(AND(X375=0,Z375&gt;0),Liste!$L$16,IF(AND(X375&gt;0,Z375=0),Liste!$L$17,ROUND(2*(SQRT((Z375*1000000000)/(PI()*X375*1000000))),1))))</f>
        <v/>
      </c>
      <c r="AQ375" s="132"/>
      <c r="AR375" s="151" t="str">
        <f t="shared" si="5"/>
        <v/>
      </c>
      <c r="AS375" s="132"/>
    </row>
    <row r="376" spans="2:45" x14ac:dyDescent="0.4">
      <c r="B376" s="140" t="s">
        <v>2104</v>
      </c>
      <c r="C376" s="29"/>
      <c r="D376" s="131"/>
      <c r="E376" s="136"/>
      <c r="F376" s="131"/>
      <c r="G376" s="136"/>
      <c r="H376" s="131"/>
      <c r="I376" s="134"/>
      <c r="J376" s="133"/>
      <c r="K376" s="134"/>
      <c r="L376" s="133"/>
      <c r="M376" s="212"/>
      <c r="N376" s="131"/>
      <c r="O376" s="132"/>
      <c r="P376" s="131"/>
      <c r="Q376" s="132"/>
      <c r="R376" s="142"/>
      <c r="S376" s="132"/>
      <c r="T376" s="133"/>
      <c r="U376" s="132"/>
      <c r="V376" s="143"/>
      <c r="W376" s="132"/>
      <c r="X376" s="143"/>
      <c r="Y376" s="132"/>
      <c r="Z376" s="142"/>
      <c r="AA376" s="132"/>
      <c r="AB376" s="214"/>
      <c r="AC376" s="132"/>
      <c r="AD376" s="131"/>
      <c r="AE376" s="134"/>
      <c r="AF376" s="131"/>
      <c r="AG376" s="132"/>
      <c r="AH376" s="138"/>
      <c r="AI376" s="132"/>
      <c r="AJ376" s="138"/>
      <c r="AK376" s="132"/>
      <c r="AL376" s="138"/>
      <c r="AM376" s="132"/>
      <c r="AN376" s="151" t="str">
        <f>IF(AND(R376&lt;=0.1,R376&gt;0),Liste!$A$7,IF(AND(R376&gt;0.1,R376&lt;=1),Liste!$A$6,IF(AND(R376&gt;1,R376&lt;=5),Liste!$A$5,IF(AND(R376&gt;5,R376&lt;=16),Liste!$A$4,IF(AND(R376&gt;16,R376&lt;=70),Liste!$A$3,IF(R376&gt;70,Liste!$A$2,IF(R376="","","")))))))</f>
        <v/>
      </c>
      <c r="AO376" s="132"/>
      <c r="AP376" s="151" t="str">
        <f>IF(AND(X376=0,Z376=0),"",IF(AND(X376=0,Z376&gt;0),Liste!$L$16,IF(AND(X376&gt;0,Z376=0),Liste!$L$17,ROUND(2*(SQRT((Z376*1000000000)/(PI()*X376*1000000))),1))))</f>
        <v/>
      </c>
      <c r="AQ376" s="132"/>
      <c r="AR376" s="151" t="str">
        <f t="shared" si="5"/>
        <v/>
      </c>
      <c r="AS376" s="132"/>
    </row>
    <row r="377" spans="2:45" x14ac:dyDescent="0.4">
      <c r="B377" s="140" t="s">
        <v>2105</v>
      </c>
      <c r="C377" s="29"/>
      <c r="D377" s="131"/>
      <c r="E377" s="136"/>
      <c r="F377" s="131"/>
      <c r="G377" s="136"/>
      <c r="H377" s="131"/>
      <c r="I377" s="134"/>
      <c r="J377" s="133"/>
      <c r="K377" s="134"/>
      <c r="L377" s="133"/>
      <c r="M377" s="212"/>
      <c r="N377" s="131"/>
      <c r="O377" s="132"/>
      <c r="P377" s="131"/>
      <c r="Q377" s="132"/>
      <c r="R377" s="142"/>
      <c r="S377" s="132"/>
      <c r="T377" s="133"/>
      <c r="U377" s="132"/>
      <c r="V377" s="143"/>
      <c r="W377" s="132"/>
      <c r="X377" s="143"/>
      <c r="Y377" s="132"/>
      <c r="Z377" s="142"/>
      <c r="AA377" s="132"/>
      <c r="AB377" s="214"/>
      <c r="AC377" s="132"/>
      <c r="AD377" s="131"/>
      <c r="AE377" s="134"/>
      <c r="AF377" s="131"/>
      <c r="AG377" s="132"/>
      <c r="AH377" s="138"/>
      <c r="AI377" s="132"/>
      <c r="AJ377" s="138"/>
      <c r="AK377" s="132"/>
      <c r="AL377" s="138"/>
      <c r="AM377" s="132"/>
      <c r="AN377" s="151" t="str">
        <f>IF(AND(R377&lt;=0.1,R377&gt;0),Liste!$A$7,IF(AND(R377&gt;0.1,R377&lt;=1),Liste!$A$6,IF(AND(R377&gt;1,R377&lt;=5),Liste!$A$5,IF(AND(R377&gt;5,R377&lt;=16),Liste!$A$4,IF(AND(R377&gt;16,R377&lt;=70),Liste!$A$3,IF(R377&gt;70,Liste!$A$2,IF(R377="","","")))))))</f>
        <v/>
      </c>
      <c r="AO377" s="132"/>
      <c r="AP377" s="151" t="str">
        <f>IF(AND(X377=0,Z377=0),"",IF(AND(X377=0,Z377&gt;0),Liste!$L$16,IF(AND(X377&gt;0,Z377=0),Liste!$L$17,ROUND(2*(SQRT((Z377*1000000000)/(PI()*X377*1000000))),1))))</f>
        <v/>
      </c>
      <c r="AQ377" s="132"/>
      <c r="AR377" s="151" t="str">
        <f t="shared" si="5"/>
        <v/>
      </c>
      <c r="AS377" s="132"/>
    </row>
    <row r="378" spans="2:45" x14ac:dyDescent="0.4">
      <c r="B378" s="140" t="s">
        <v>2106</v>
      </c>
      <c r="C378" s="29"/>
      <c r="D378" s="131"/>
      <c r="E378" s="136"/>
      <c r="F378" s="131"/>
      <c r="G378" s="136"/>
      <c r="H378" s="131"/>
      <c r="I378" s="134"/>
      <c r="J378" s="133"/>
      <c r="K378" s="134"/>
      <c r="L378" s="133"/>
      <c r="M378" s="212"/>
      <c r="N378" s="131"/>
      <c r="O378" s="132"/>
      <c r="P378" s="131"/>
      <c r="Q378" s="132"/>
      <c r="R378" s="142"/>
      <c r="S378" s="132"/>
      <c r="T378" s="133"/>
      <c r="U378" s="132"/>
      <c r="V378" s="143"/>
      <c r="W378" s="132"/>
      <c r="X378" s="143"/>
      <c r="Y378" s="132"/>
      <c r="Z378" s="142"/>
      <c r="AA378" s="132"/>
      <c r="AB378" s="214"/>
      <c r="AC378" s="132"/>
      <c r="AD378" s="131"/>
      <c r="AE378" s="134"/>
      <c r="AF378" s="131"/>
      <c r="AG378" s="132"/>
      <c r="AH378" s="138"/>
      <c r="AI378" s="132"/>
      <c r="AJ378" s="138"/>
      <c r="AK378" s="132"/>
      <c r="AL378" s="138"/>
      <c r="AM378" s="132"/>
      <c r="AN378" s="151" t="str">
        <f>IF(AND(R378&lt;=0.1,R378&gt;0),Liste!$A$7,IF(AND(R378&gt;0.1,R378&lt;=1),Liste!$A$6,IF(AND(R378&gt;1,R378&lt;=5),Liste!$A$5,IF(AND(R378&gt;5,R378&lt;=16),Liste!$A$4,IF(AND(R378&gt;16,R378&lt;=70),Liste!$A$3,IF(R378&gt;70,Liste!$A$2,IF(R378="","","")))))))</f>
        <v/>
      </c>
      <c r="AO378" s="132"/>
      <c r="AP378" s="151" t="str">
        <f>IF(AND(X378=0,Z378=0),"",IF(AND(X378=0,Z378&gt;0),Liste!$L$16,IF(AND(X378&gt;0,Z378=0),Liste!$L$17,ROUND(2*(SQRT((Z378*1000000000)/(PI()*X378*1000000))),1))))</f>
        <v/>
      </c>
      <c r="AQ378" s="132"/>
      <c r="AR378" s="151" t="str">
        <f t="shared" si="5"/>
        <v/>
      </c>
      <c r="AS378" s="132"/>
    </row>
    <row r="379" spans="2:45" x14ac:dyDescent="0.4">
      <c r="B379" s="140" t="s">
        <v>2107</v>
      </c>
      <c r="C379" s="29"/>
      <c r="D379" s="131"/>
      <c r="E379" s="136"/>
      <c r="F379" s="131"/>
      <c r="G379" s="136"/>
      <c r="H379" s="131"/>
      <c r="I379" s="134"/>
      <c r="J379" s="133"/>
      <c r="K379" s="134"/>
      <c r="L379" s="133"/>
      <c r="M379" s="212"/>
      <c r="N379" s="131"/>
      <c r="O379" s="132"/>
      <c r="P379" s="131"/>
      <c r="Q379" s="132"/>
      <c r="R379" s="142"/>
      <c r="S379" s="132"/>
      <c r="T379" s="133"/>
      <c r="U379" s="132"/>
      <c r="V379" s="143"/>
      <c r="W379" s="132"/>
      <c r="X379" s="143"/>
      <c r="Y379" s="132"/>
      <c r="Z379" s="142"/>
      <c r="AA379" s="132"/>
      <c r="AB379" s="214"/>
      <c r="AC379" s="132"/>
      <c r="AD379" s="131"/>
      <c r="AE379" s="134"/>
      <c r="AF379" s="131"/>
      <c r="AG379" s="132"/>
      <c r="AH379" s="138"/>
      <c r="AI379" s="132"/>
      <c r="AJ379" s="138"/>
      <c r="AK379" s="132"/>
      <c r="AL379" s="138"/>
      <c r="AM379" s="132"/>
      <c r="AN379" s="151" t="str">
        <f>IF(AND(R379&lt;=0.1,R379&gt;0),Liste!$A$7,IF(AND(R379&gt;0.1,R379&lt;=1),Liste!$A$6,IF(AND(R379&gt;1,R379&lt;=5),Liste!$A$5,IF(AND(R379&gt;5,R379&lt;=16),Liste!$A$4,IF(AND(R379&gt;16,R379&lt;=70),Liste!$A$3,IF(R379&gt;70,Liste!$A$2,IF(R379="","","")))))))</f>
        <v/>
      </c>
      <c r="AO379" s="132"/>
      <c r="AP379" s="151" t="str">
        <f>IF(AND(X379=0,Z379=0),"",IF(AND(X379=0,Z379&gt;0),Liste!$L$16,IF(AND(X379&gt;0,Z379=0),Liste!$L$17,ROUND(2*(SQRT((Z379*1000000000)/(PI()*X379*1000000))),1))))</f>
        <v/>
      </c>
      <c r="AQ379" s="132"/>
      <c r="AR379" s="151" t="str">
        <f t="shared" si="5"/>
        <v/>
      </c>
      <c r="AS379" s="132"/>
    </row>
    <row r="380" spans="2:45" x14ac:dyDescent="0.4">
      <c r="B380" s="140" t="s">
        <v>2108</v>
      </c>
      <c r="C380" s="29"/>
      <c r="D380" s="131"/>
      <c r="E380" s="136"/>
      <c r="F380" s="131"/>
      <c r="G380" s="136"/>
      <c r="H380" s="131"/>
      <c r="I380" s="134"/>
      <c r="J380" s="133"/>
      <c r="K380" s="134"/>
      <c r="L380" s="133"/>
      <c r="M380" s="212"/>
      <c r="N380" s="131"/>
      <c r="O380" s="132"/>
      <c r="P380" s="131"/>
      <c r="Q380" s="132"/>
      <c r="R380" s="142"/>
      <c r="S380" s="132"/>
      <c r="T380" s="133"/>
      <c r="U380" s="132"/>
      <c r="V380" s="143"/>
      <c r="W380" s="132"/>
      <c r="X380" s="143"/>
      <c r="Y380" s="132"/>
      <c r="Z380" s="142"/>
      <c r="AA380" s="132"/>
      <c r="AB380" s="214"/>
      <c r="AC380" s="132"/>
      <c r="AD380" s="131"/>
      <c r="AE380" s="134"/>
      <c r="AF380" s="131"/>
      <c r="AG380" s="132"/>
      <c r="AH380" s="138"/>
      <c r="AI380" s="132"/>
      <c r="AJ380" s="138"/>
      <c r="AK380" s="132"/>
      <c r="AL380" s="138"/>
      <c r="AM380" s="132"/>
      <c r="AN380" s="151" t="str">
        <f>IF(AND(R380&lt;=0.1,R380&gt;0),Liste!$A$7,IF(AND(R380&gt;0.1,R380&lt;=1),Liste!$A$6,IF(AND(R380&gt;1,R380&lt;=5),Liste!$A$5,IF(AND(R380&gt;5,R380&lt;=16),Liste!$A$4,IF(AND(R380&gt;16,R380&lt;=70),Liste!$A$3,IF(R380&gt;70,Liste!$A$2,IF(R380="","","")))))))</f>
        <v/>
      </c>
      <c r="AO380" s="132"/>
      <c r="AP380" s="151" t="str">
        <f>IF(AND(X380=0,Z380=0),"",IF(AND(X380=0,Z380&gt;0),Liste!$L$16,IF(AND(X380&gt;0,Z380=0),Liste!$L$17,ROUND(2*(SQRT((Z380*1000000000)/(PI()*X380*1000000))),1))))</f>
        <v/>
      </c>
      <c r="AQ380" s="132"/>
      <c r="AR380" s="151" t="str">
        <f t="shared" si="5"/>
        <v/>
      </c>
      <c r="AS380" s="132"/>
    </row>
    <row r="381" spans="2:45" x14ac:dyDescent="0.4">
      <c r="B381" s="140" t="s">
        <v>2109</v>
      </c>
      <c r="C381" s="29"/>
      <c r="D381" s="131"/>
      <c r="E381" s="136"/>
      <c r="F381" s="131"/>
      <c r="G381" s="136"/>
      <c r="H381" s="131"/>
      <c r="I381" s="134"/>
      <c r="J381" s="133"/>
      <c r="K381" s="134"/>
      <c r="L381" s="133"/>
      <c r="M381" s="212"/>
      <c r="N381" s="131"/>
      <c r="O381" s="132"/>
      <c r="P381" s="131"/>
      <c r="Q381" s="132"/>
      <c r="R381" s="142"/>
      <c r="S381" s="132"/>
      <c r="T381" s="133"/>
      <c r="U381" s="132"/>
      <c r="V381" s="143"/>
      <c r="W381" s="132"/>
      <c r="X381" s="143"/>
      <c r="Y381" s="132"/>
      <c r="Z381" s="142"/>
      <c r="AA381" s="132"/>
      <c r="AB381" s="214"/>
      <c r="AC381" s="132"/>
      <c r="AD381" s="131"/>
      <c r="AE381" s="134"/>
      <c r="AF381" s="131"/>
      <c r="AG381" s="132"/>
      <c r="AH381" s="138"/>
      <c r="AI381" s="132"/>
      <c r="AJ381" s="138"/>
      <c r="AK381" s="132"/>
      <c r="AL381" s="138"/>
      <c r="AM381" s="132"/>
      <c r="AN381" s="151" t="str">
        <f>IF(AND(R381&lt;=0.1,R381&gt;0),Liste!$A$7,IF(AND(R381&gt;0.1,R381&lt;=1),Liste!$A$6,IF(AND(R381&gt;1,R381&lt;=5),Liste!$A$5,IF(AND(R381&gt;5,R381&lt;=16),Liste!$A$4,IF(AND(R381&gt;16,R381&lt;=70),Liste!$A$3,IF(R381&gt;70,Liste!$A$2,IF(R381="","","")))))))</f>
        <v/>
      </c>
      <c r="AO381" s="132"/>
      <c r="AP381" s="151" t="str">
        <f>IF(AND(X381=0,Z381=0),"",IF(AND(X381=0,Z381&gt;0),Liste!$L$16,IF(AND(X381&gt;0,Z381=0),Liste!$L$17,ROUND(2*(SQRT((Z381*1000000000)/(PI()*X381*1000000))),1))))</f>
        <v/>
      </c>
      <c r="AQ381" s="132"/>
      <c r="AR381" s="151" t="str">
        <f t="shared" si="5"/>
        <v/>
      </c>
      <c r="AS381" s="132"/>
    </row>
    <row r="382" spans="2:45" x14ac:dyDescent="0.4">
      <c r="B382" s="140" t="s">
        <v>2110</v>
      </c>
      <c r="C382" s="29"/>
      <c r="D382" s="131"/>
      <c r="E382" s="136"/>
      <c r="F382" s="131"/>
      <c r="G382" s="136"/>
      <c r="H382" s="131"/>
      <c r="I382" s="134"/>
      <c r="J382" s="133"/>
      <c r="K382" s="134"/>
      <c r="L382" s="133"/>
      <c r="M382" s="212"/>
      <c r="N382" s="131"/>
      <c r="O382" s="132"/>
      <c r="P382" s="131"/>
      <c r="Q382" s="132"/>
      <c r="R382" s="142"/>
      <c r="S382" s="132"/>
      <c r="T382" s="133"/>
      <c r="U382" s="132"/>
      <c r="V382" s="143"/>
      <c r="W382" s="132"/>
      <c r="X382" s="143"/>
      <c r="Y382" s="132"/>
      <c r="Z382" s="142"/>
      <c r="AA382" s="132"/>
      <c r="AB382" s="214"/>
      <c r="AC382" s="132"/>
      <c r="AD382" s="131"/>
      <c r="AE382" s="134"/>
      <c r="AF382" s="131"/>
      <c r="AG382" s="132"/>
      <c r="AH382" s="138"/>
      <c r="AI382" s="132"/>
      <c r="AJ382" s="138"/>
      <c r="AK382" s="132"/>
      <c r="AL382" s="138"/>
      <c r="AM382" s="132"/>
      <c r="AN382" s="151" t="str">
        <f>IF(AND(R382&lt;=0.1,R382&gt;0),Liste!$A$7,IF(AND(R382&gt;0.1,R382&lt;=1),Liste!$A$6,IF(AND(R382&gt;1,R382&lt;=5),Liste!$A$5,IF(AND(R382&gt;5,R382&lt;=16),Liste!$A$4,IF(AND(R382&gt;16,R382&lt;=70),Liste!$A$3,IF(R382&gt;70,Liste!$A$2,IF(R382="","","")))))))</f>
        <v/>
      </c>
      <c r="AO382" s="132"/>
      <c r="AP382" s="151" t="str">
        <f>IF(AND(X382=0,Z382=0),"",IF(AND(X382=0,Z382&gt;0),Liste!$L$16,IF(AND(X382&gt;0,Z382=0),Liste!$L$17,ROUND(2*(SQRT((Z382*1000000000)/(PI()*X382*1000000))),1))))</f>
        <v/>
      </c>
      <c r="AQ382" s="132"/>
      <c r="AR382" s="151" t="str">
        <f t="shared" si="5"/>
        <v/>
      </c>
      <c r="AS382" s="132"/>
    </row>
    <row r="383" spans="2:45" x14ac:dyDescent="0.4">
      <c r="B383" s="140" t="s">
        <v>2111</v>
      </c>
      <c r="C383" s="29"/>
      <c r="D383" s="131"/>
      <c r="E383" s="136"/>
      <c r="F383" s="131"/>
      <c r="G383" s="136"/>
      <c r="H383" s="131"/>
      <c r="I383" s="134"/>
      <c r="J383" s="133"/>
      <c r="K383" s="134"/>
      <c r="L383" s="133"/>
      <c r="M383" s="212"/>
      <c r="N383" s="131"/>
      <c r="O383" s="132"/>
      <c r="P383" s="131"/>
      <c r="Q383" s="132"/>
      <c r="R383" s="142"/>
      <c r="S383" s="132"/>
      <c r="T383" s="133"/>
      <c r="U383" s="132"/>
      <c r="V383" s="143"/>
      <c r="W383" s="132"/>
      <c r="X383" s="143"/>
      <c r="Y383" s="132"/>
      <c r="Z383" s="142"/>
      <c r="AA383" s="132"/>
      <c r="AB383" s="214"/>
      <c r="AC383" s="132"/>
      <c r="AD383" s="131"/>
      <c r="AE383" s="134"/>
      <c r="AF383" s="131"/>
      <c r="AG383" s="132"/>
      <c r="AH383" s="138"/>
      <c r="AI383" s="132"/>
      <c r="AJ383" s="138"/>
      <c r="AK383" s="132"/>
      <c r="AL383" s="138"/>
      <c r="AM383" s="132"/>
      <c r="AN383" s="151" t="str">
        <f>IF(AND(R383&lt;=0.1,R383&gt;0),Liste!$A$7,IF(AND(R383&gt;0.1,R383&lt;=1),Liste!$A$6,IF(AND(R383&gt;1,R383&lt;=5),Liste!$A$5,IF(AND(R383&gt;5,R383&lt;=16),Liste!$A$4,IF(AND(R383&gt;16,R383&lt;=70),Liste!$A$3,IF(R383&gt;70,Liste!$A$2,IF(R383="","","")))))))</f>
        <v/>
      </c>
      <c r="AO383" s="132"/>
      <c r="AP383" s="151" t="str">
        <f>IF(AND(X383=0,Z383=0),"",IF(AND(X383=0,Z383&gt;0),Liste!$L$16,IF(AND(X383&gt;0,Z383=0),Liste!$L$17,ROUND(2*(SQRT((Z383*1000000000)/(PI()*X383*1000000))),1))))</f>
        <v/>
      </c>
      <c r="AQ383" s="132"/>
      <c r="AR383" s="151" t="str">
        <f t="shared" si="5"/>
        <v/>
      </c>
      <c r="AS383" s="132"/>
    </row>
    <row r="384" spans="2:45" x14ac:dyDescent="0.4">
      <c r="B384" s="140" t="s">
        <v>2112</v>
      </c>
      <c r="C384" s="29"/>
      <c r="D384" s="131"/>
      <c r="E384" s="136"/>
      <c r="F384" s="131"/>
      <c r="G384" s="136"/>
      <c r="H384" s="131"/>
      <c r="I384" s="134"/>
      <c r="J384" s="133"/>
      <c r="K384" s="134"/>
      <c r="L384" s="133"/>
      <c r="M384" s="212"/>
      <c r="N384" s="131"/>
      <c r="O384" s="132"/>
      <c r="P384" s="131"/>
      <c r="Q384" s="132"/>
      <c r="R384" s="142"/>
      <c r="S384" s="132"/>
      <c r="T384" s="133"/>
      <c r="U384" s="132"/>
      <c r="V384" s="143"/>
      <c r="W384" s="132"/>
      <c r="X384" s="143"/>
      <c r="Y384" s="132"/>
      <c r="Z384" s="142"/>
      <c r="AA384" s="132"/>
      <c r="AB384" s="214"/>
      <c r="AC384" s="132"/>
      <c r="AD384" s="131"/>
      <c r="AE384" s="134"/>
      <c r="AF384" s="131"/>
      <c r="AG384" s="132"/>
      <c r="AH384" s="138"/>
      <c r="AI384" s="132"/>
      <c r="AJ384" s="138"/>
      <c r="AK384" s="132"/>
      <c r="AL384" s="138"/>
      <c r="AM384" s="132"/>
      <c r="AN384" s="151" t="str">
        <f>IF(AND(R384&lt;=0.1,R384&gt;0),Liste!$A$7,IF(AND(R384&gt;0.1,R384&lt;=1),Liste!$A$6,IF(AND(R384&gt;1,R384&lt;=5),Liste!$A$5,IF(AND(R384&gt;5,R384&lt;=16),Liste!$A$4,IF(AND(R384&gt;16,R384&lt;=70),Liste!$A$3,IF(R384&gt;70,Liste!$A$2,IF(R384="","","")))))))</f>
        <v/>
      </c>
      <c r="AO384" s="132"/>
      <c r="AP384" s="151" t="str">
        <f>IF(AND(X384=0,Z384=0),"",IF(AND(X384=0,Z384&gt;0),Liste!$L$16,IF(AND(X384&gt;0,Z384=0),Liste!$L$17,ROUND(2*(SQRT((Z384*1000000000)/(PI()*X384*1000000))),1))))</f>
        <v/>
      </c>
      <c r="AQ384" s="132"/>
      <c r="AR384" s="151" t="str">
        <f t="shared" si="5"/>
        <v/>
      </c>
      <c r="AS384" s="132"/>
    </row>
    <row r="385" spans="2:45" x14ac:dyDescent="0.4">
      <c r="B385" s="140" t="s">
        <v>2113</v>
      </c>
      <c r="C385" s="29"/>
      <c r="D385" s="131"/>
      <c r="E385" s="136"/>
      <c r="F385" s="131"/>
      <c r="G385" s="136"/>
      <c r="H385" s="131"/>
      <c r="I385" s="134"/>
      <c r="J385" s="133"/>
      <c r="K385" s="134"/>
      <c r="L385" s="133"/>
      <c r="M385" s="212"/>
      <c r="N385" s="131"/>
      <c r="O385" s="132"/>
      <c r="P385" s="131"/>
      <c r="Q385" s="132"/>
      <c r="R385" s="142"/>
      <c r="S385" s="132"/>
      <c r="T385" s="133"/>
      <c r="U385" s="132"/>
      <c r="V385" s="143"/>
      <c r="W385" s="132"/>
      <c r="X385" s="143"/>
      <c r="Y385" s="132"/>
      <c r="Z385" s="142"/>
      <c r="AA385" s="132"/>
      <c r="AB385" s="214"/>
      <c r="AC385" s="132"/>
      <c r="AD385" s="131"/>
      <c r="AE385" s="134"/>
      <c r="AF385" s="131"/>
      <c r="AG385" s="132"/>
      <c r="AH385" s="138"/>
      <c r="AI385" s="132"/>
      <c r="AJ385" s="138"/>
      <c r="AK385" s="132"/>
      <c r="AL385" s="138"/>
      <c r="AM385" s="132"/>
      <c r="AN385" s="151" t="str">
        <f>IF(AND(R385&lt;=0.1,R385&gt;0),Liste!$A$7,IF(AND(R385&gt;0.1,R385&lt;=1),Liste!$A$6,IF(AND(R385&gt;1,R385&lt;=5),Liste!$A$5,IF(AND(R385&gt;5,R385&lt;=16),Liste!$A$4,IF(AND(R385&gt;16,R385&lt;=70),Liste!$A$3,IF(R385&gt;70,Liste!$A$2,IF(R385="","","")))))))</f>
        <v/>
      </c>
      <c r="AO385" s="132"/>
      <c r="AP385" s="151" t="str">
        <f>IF(AND(X385=0,Z385=0),"",IF(AND(X385=0,Z385&gt;0),Liste!$L$16,IF(AND(X385&gt;0,Z385=0),Liste!$L$17,ROUND(2*(SQRT((Z385*1000000000)/(PI()*X385*1000000))),1))))</f>
        <v/>
      </c>
      <c r="AQ385" s="132"/>
      <c r="AR385" s="151" t="str">
        <f t="shared" si="5"/>
        <v/>
      </c>
      <c r="AS385" s="132"/>
    </row>
    <row r="386" spans="2:45" x14ac:dyDescent="0.4">
      <c r="B386" s="140" t="s">
        <v>2114</v>
      </c>
      <c r="C386" s="29"/>
      <c r="D386" s="131"/>
      <c r="E386" s="136"/>
      <c r="F386" s="131"/>
      <c r="G386" s="136"/>
      <c r="H386" s="131"/>
      <c r="I386" s="134"/>
      <c r="J386" s="133"/>
      <c r="K386" s="134"/>
      <c r="L386" s="133"/>
      <c r="M386" s="212"/>
      <c r="N386" s="131"/>
      <c r="O386" s="132"/>
      <c r="P386" s="131"/>
      <c r="Q386" s="132"/>
      <c r="R386" s="142"/>
      <c r="S386" s="132"/>
      <c r="T386" s="133"/>
      <c r="U386" s="132"/>
      <c r="V386" s="143"/>
      <c r="W386" s="132"/>
      <c r="X386" s="143"/>
      <c r="Y386" s="132"/>
      <c r="Z386" s="142"/>
      <c r="AA386" s="132"/>
      <c r="AB386" s="214"/>
      <c r="AC386" s="132"/>
      <c r="AD386" s="131"/>
      <c r="AE386" s="134"/>
      <c r="AF386" s="131"/>
      <c r="AG386" s="132"/>
      <c r="AH386" s="138"/>
      <c r="AI386" s="132"/>
      <c r="AJ386" s="138"/>
      <c r="AK386" s="132"/>
      <c r="AL386" s="138"/>
      <c r="AM386" s="132"/>
      <c r="AN386" s="151" t="str">
        <f>IF(AND(R386&lt;=0.1,R386&gt;0),Liste!$A$7,IF(AND(R386&gt;0.1,R386&lt;=1),Liste!$A$6,IF(AND(R386&gt;1,R386&lt;=5),Liste!$A$5,IF(AND(R386&gt;5,R386&lt;=16),Liste!$A$4,IF(AND(R386&gt;16,R386&lt;=70),Liste!$A$3,IF(R386&gt;70,Liste!$A$2,IF(R386="","","")))))))</f>
        <v/>
      </c>
      <c r="AO386" s="132"/>
      <c r="AP386" s="151" t="str">
        <f>IF(AND(X386=0,Z386=0),"",IF(AND(X386=0,Z386&gt;0),Liste!$L$16,IF(AND(X386&gt;0,Z386=0),Liste!$L$17,ROUND(2*(SQRT((Z386*1000000000)/(PI()*X386*1000000))),1))))</f>
        <v/>
      </c>
      <c r="AQ386" s="132"/>
      <c r="AR386" s="151" t="str">
        <f t="shared" si="5"/>
        <v/>
      </c>
      <c r="AS386" s="132"/>
    </row>
    <row r="387" spans="2:45" x14ac:dyDescent="0.4">
      <c r="B387" s="140" t="s">
        <v>2115</v>
      </c>
      <c r="C387" s="29"/>
      <c r="D387" s="131"/>
      <c r="E387" s="136"/>
      <c r="F387" s="131"/>
      <c r="G387" s="136"/>
      <c r="H387" s="131"/>
      <c r="I387" s="134"/>
      <c r="J387" s="133"/>
      <c r="K387" s="134"/>
      <c r="L387" s="133"/>
      <c r="M387" s="212"/>
      <c r="N387" s="131"/>
      <c r="O387" s="132"/>
      <c r="P387" s="131"/>
      <c r="Q387" s="132"/>
      <c r="R387" s="142"/>
      <c r="S387" s="132"/>
      <c r="T387" s="133"/>
      <c r="U387" s="132"/>
      <c r="V387" s="143"/>
      <c r="W387" s="132"/>
      <c r="X387" s="143"/>
      <c r="Y387" s="132"/>
      <c r="Z387" s="142"/>
      <c r="AA387" s="132"/>
      <c r="AB387" s="214"/>
      <c r="AC387" s="132"/>
      <c r="AD387" s="131"/>
      <c r="AE387" s="134"/>
      <c r="AF387" s="131"/>
      <c r="AG387" s="132"/>
      <c r="AH387" s="138"/>
      <c r="AI387" s="132"/>
      <c r="AJ387" s="138"/>
      <c r="AK387" s="132"/>
      <c r="AL387" s="138"/>
      <c r="AM387" s="132"/>
      <c r="AN387" s="151" t="str">
        <f>IF(AND(R387&lt;=0.1,R387&gt;0),Liste!$A$7,IF(AND(R387&gt;0.1,R387&lt;=1),Liste!$A$6,IF(AND(R387&gt;1,R387&lt;=5),Liste!$A$5,IF(AND(R387&gt;5,R387&lt;=16),Liste!$A$4,IF(AND(R387&gt;16,R387&lt;=70),Liste!$A$3,IF(R387&gt;70,Liste!$A$2,IF(R387="","","")))))))</f>
        <v/>
      </c>
      <c r="AO387" s="132"/>
      <c r="AP387" s="151" t="str">
        <f>IF(AND(X387=0,Z387=0),"",IF(AND(X387=0,Z387&gt;0),Liste!$L$16,IF(AND(X387&gt;0,Z387=0),Liste!$L$17,ROUND(2*(SQRT((Z387*1000000000)/(PI()*X387*1000000))),1))))</f>
        <v/>
      </c>
      <c r="AQ387" s="132"/>
      <c r="AR387" s="151" t="str">
        <f t="shared" si="5"/>
        <v/>
      </c>
      <c r="AS387" s="132"/>
    </row>
    <row r="388" spans="2:45" x14ac:dyDescent="0.4">
      <c r="B388" s="140" t="s">
        <v>2116</v>
      </c>
      <c r="C388" s="29"/>
      <c r="D388" s="131"/>
      <c r="E388" s="136"/>
      <c r="F388" s="131"/>
      <c r="G388" s="136"/>
      <c r="H388" s="131"/>
      <c r="I388" s="134"/>
      <c r="J388" s="133"/>
      <c r="K388" s="134"/>
      <c r="L388" s="133"/>
      <c r="M388" s="212"/>
      <c r="N388" s="131"/>
      <c r="O388" s="132"/>
      <c r="P388" s="131"/>
      <c r="Q388" s="132"/>
      <c r="R388" s="142"/>
      <c r="S388" s="132"/>
      <c r="T388" s="133"/>
      <c r="U388" s="132"/>
      <c r="V388" s="143"/>
      <c r="W388" s="132"/>
      <c r="X388" s="143"/>
      <c r="Y388" s="132"/>
      <c r="Z388" s="142"/>
      <c r="AA388" s="132"/>
      <c r="AB388" s="214"/>
      <c r="AC388" s="132"/>
      <c r="AD388" s="131"/>
      <c r="AE388" s="134"/>
      <c r="AF388" s="131"/>
      <c r="AG388" s="132"/>
      <c r="AH388" s="138"/>
      <c r="AI388" s="132"/>
      <c r="AJ388" s="138"/>
      <c r="AK388" s="132"/>
      <c r="AL388" s="138"/>
      <c r="AM388" s="132"/>
      <c r="AN388" s="151" t="str">
        <f>IF(AND(R388&lt;=0.1,R388&gt;0),Liste!$A$7,IF(AND(R388&gt;0.1,R388&lt;=1),Liste!$A$6,IF(AND(R388&gt;1,R388&lt;=5),Liste!$A$5,IF(AND(R388&gt;5,R388&lt;=16),Liste!$A$4,IF(AND(R388&gt;16,R388&lt;=70),Liste!$A$3,IF(R388&gt;70,Liste!$A$2,IF(R388="","","")))))))</f>
        <v/>
      </c>
      <c r="AO388" s="132"/>
      <c r="AP388" s="151" t="str">
        <f>IF(AND(X388=0,Z388=0),"",IF(AND(X388=0,Z388&gt;0),Liste!$L$16,IF(AND(X388&gt;0,Z388=0),Liste!$L$17,ROUND(2*(SQRT((Z388*1000000000)/(PI()*X388*1000000))),1))))</f>
        <v/>
      </c>
      <c r="AQ388" s="132"/>
      <c r="AR388" s="151" t="str">
        <f t="shared" si="5"/>
        <v/>
      </c>
      <c r="AS388" s="132"/>
    </row>
    <row r="389" spans="2:45" x14ac:dyDescent="0.4">
      <c r="B389" s="140" t="s">
        <v>2117</v>
      </c>
      <c r="C389" s="29"/>
      <c r="D389" s="131"/>
      <c r="E389" s="136"/>
      <c r="F389" s="131"/>
      <c r="G389" s="136"/>
      <c r="H389" s="131"/>
      <c r="I389" s="134"/>
      <c r="J389" s="133"/>
      <c r="K389" s="134"/>
      <c r="L389" s="133"/>
      <c r="M389" s="212"/>
      <c r="N389" s="131"/>
      <c r="O389" s="132"/>
      <c r="P389" s="131"/>
      <c r="Q389" s="132"/>
      <c r="R389" s="142"/>
      <c r="S389" s="132"/>
      <c r="T389" s="133"/>
      <c r="U389" s="132"/>
      <c r="V389" s="143"/>
      <c r="W389" s="132"/>
      <c r="X389" s="143"/>
      <c r="Y389" s="132"/>
      <c r="Z389" s="142"/>
      <c r="AA389" s="132"/>
      <c r="AB389" s="214"/>
      <c r="AC389" s="132"/>
      <c r="AD389" s="131"/>
      <c r="AE389" s="134"/>
      <c r="AF389" s="131"/>
      <c r="AG389" s="132"/>
      <c r="AH389" s="138"/>
      <c r="AI389" s="132"/>
      <c r="AJ389" s="138"/>
      <c r="AK389" s="132"/>
      <c r="AL389" s="138"/>
      <c r="AM389" s="132"/>
      <c r="AN389" s="151" t="str">
        <f>IF(AND(R389&lt;=0.1,R389&gt;0),Liste!$A$7,IF(AND(R389&gt;0.1,R389&lt;=1),Liste!$A$6,IF(AND(R389&gt;1,R389&lt;=5),Liste!$A$5,IF(AND(R389&gt;5,R389&lt;=16),Liste!$A$4,IF(AND(R389&gt;16,R389&lt;=70),Liste!$A$3,IF(R389&gt;70,Liste!$A$2,IF(R389="","","")))))))</f>
        <v/>
      </c>
      <c r="AO389" s="132"/>
      <c r="AP389" s="151" t="str">
        <f>IF(AND(X389=0,Z389=0),"",IF(AND(X389=0,Z389&gt;0),Liste!$L$16,IF(AND(X389&gt;0,Z389=0),Liste!$L$17,ROUND(2*(SQRT((Z389*1000000000)/(PI()*X389*1000000))),1))))</f>
        <v/>
      </c>
      <c r="AQ389" s="132"/>
      <c r="AR389" s="151" t="str">
        <f t="shared" si="5"/>
        <v/>
      </c>
      <c r="AS389" s="132"/>
    </row>
    <row r="390" spans="2:45" x14ac:dyDescent="0.4">
      <c r="B390" s="140" t="s">
        <v>2118</v>
      </c>
      <c r="C390" s="29"/>
      <c r="D390" s="131"/>
      <c r="E390" s="136"/>
      <c r="F390" s="131"/>
      <c r="G390" s="136"/>
      <c r="H390" s="131"/>
      <c r="I390" s="134"/>
      <c r="J390" s="133"/>
      <c r="K390" s="134"/>
      <c r="L390" s="133"/>
      <c r="M390" s="212"/>
      <c r="N390" s="131"/>
      <c r="O390" s="132"/>
      <c r="P390" s="131"/>
      <c r="Q390" s="132"/>
      <c r="R390" s="142"/>
      <c r="S390" s="132"/>
      <c r="T390" s="133"/>
      <c r="U390" s="132"/>
      <c r="V390" s="143"/>
      <c r="W390" s="132"/>
      <c r="X390" s="143"/>
      <c r="Y390" s="132"/>
      <c r="Z390" s="142"/>
      <c r="AA390" s="132"/>
      <c r="AB390" s="214"/>
      <c r="AC390" s="132"/>
      <c r="AD390" s="131"/>
      <c r="AE390" s="134"/>
      <c r="AF390" s="131"/>
      <c r="AG390" s="132"/>
      <c r="AH390" s="138"/>
      <c r="AI390" s="132"/>
      <c r="AJ390" s="138"/>
      <c r="AK390" s="132"/>
      <c r="AL390" s="138"/>
      <c r="AM390" s="132"/>
      <c r="AN390" s="151" t="str">
        <f>IF(AND(R390&lt;=0.1,R390&gt;0),Liste!$A$7,IF(AND(R390&gt;0.1,R390&lt;=1),Liste!$A$6,IF(AND(R390&gt;1,R390&lt;=5),Liste!$A$5,IF(AND(R390&gt;5,R390&lt;=16),Liste!$A$4,IF(AND(R390&gt;16,R390&lt;=70),Liste!$A$3,IF(R390&gt;70,Liste!$A$2,IF(R390="","","")))))))</f>
        <v/>
      </c>
      <c r="AO390" s="132"/>
      <c r="AP390" s="151" t="str">
        <f>IF(AND(X390=0,Z390=0),"",IF(AND(X390=0,Z390&gt;0),Liste!$L$16,IF(AND(X390&gt;0,Z390=0),Liste!$L$17,ROUND(2*(SQRT((Z390*1000000000)/(PI()*X390*1000000))),1))))</f>
        <v/>
      </c>
      <c r="AQ390" s="132"/>
      <c r="AR390" s="151" t="str">
        <f t="shared" si="5"/>
        <v/>
      </c>
      <c r="AS390" s="132"/>
    </row>
    <row r="391" spans="2:45" x14ac:dyDescent="0.4">
      <c r="B391" s="140" t="s">
        <v>2119</v>
      </c>
      <c r="C391" s="29"/>
      <c r="D391" s="131"/>
      <c r="E391" s="136"/>
      <c r="F391" s="131"/>
      <c r="G391" s="136"/>
      <c r="H391" s="131"/>
      <c r="I391" s="134"/>
      <c r="J391" s="133"/>
      <c r="K391" s="134"/>
      <c r="L391" s="133"/>
      <c r="M391" s="212"/>
      <c r="N391" s="131"/>
      <c r="O391" s="132"/>
      <c r="P391" s="131"/>
      <c r="Q391" s="132"/>
      <c r="R391" s="142"/>
      <c r="S391" s="132"/>
      <c r="T391" s="133"/>
      <c r="U391" s="132"/>
      <c r="V391" s="143"/>
      <c r="W391" s="132"/>
      <c r="X391" s="143"/>
      <c r="Y391" s="132"/>
      <c r="Z391" s="142"/>
      <c r="AA391" s="132"/>
      <c r="AB391" s="214"/>
      <c r="AC391" s="132"/>
      <c r="AD391" s="131"/>
      <c r="AE391" s="134"/>
      <c r="AF391" s="131"/>
      <c r="AG391" s="132"/>
      <c r="AH391" s="138"/>
      <c r="AI391" s="132"/>
      <c r="AJ391" s="138"/>
      <c r="AK391" s="132"/>
      <c r="AL391" s="138"/>
      <c r="AM391" s="132"/>
      <c r="AN391" s="151" t="str">
        <f>IF(AND(R391&lt;=0.1,R391&gt;0),Liste!$A$7,IF(AND(R391&gt;0.1,R391&lt;=1),Liste!$A$6,IF(AND(R391&gt;1,R391&lt;=5),Liste!$A$5,IF(AND(R391&gt;5,R391&lt;=16),Liste!$A$4,IF(AND(R391&gt;16,R391&lt;=70),Liste!$A$3,IF(R391&gt;70,Liste!$A$2,IF(R391="","","")))))))</f>
        <v/>
      </c>
      <c r="AO391" s="132"/>
      <c r="AP391" s="151" t="str">
        <f>IF(AND(X391=0,Z391=0),"",IF(AND(X391=0,Z391&gt;0),Liste!$L$16,IF(AND(X391&gt;0,Z391=0),Liste!$L$17,ROUND(2*(SQRT((Z391*1000000000)/(PI()*X391*1000000))),1))))</f>
        <v/>
      </c>
      <c r="AQ391" s="132"/>
      <c r="AR391" s="151" t="str">
        <f t="shared" si="5"/>
        <v/>
      </c>
      <c r="AS391" s="132"/>
    </row>
    <row r="392" spans="2:45" x14ac:dyDescent="0.4">
      <c r="B392" s="140" t="s">
        <v>2120</v>
      </c>
      <c r="C392" s="29"/>
      <c r="D392" s="131"/>
      <c r="E392" s="136"/>
      <c r="F392" s="131"/>
      <c r="G392" s="136"/>
      <c r="H392" s="131"/>
      <c r="I392" s="134"/>
      <c r="J392" s="133"/>
      <c r="K392" s="134"/>
      <c r="L392" s="133"/>
      <c r="M392" s="212"/>
      <c r="N392" s="131"/>
      <c r="O392" s="132"/>
      <c r="P392" s="131"/>
      <c r="Q392" s="132"/>
      <c r="R392" s="142"/>
      <c r="S392" s="132"/>
      <c r="T392" s="133"/>
      <c r="U392" s="132"/>
      <c r="V392" s="143"/>
      <c r="W392" s="132"/>
      <c r="X392" s="143"/>
      <c r="Y392" s="132"/>
      <c r="Z392" s="142"/>
      <c r="AA392" s="132"/>
      <c r="AB392" s="214"/>
      <c r="AC392" s="132"/>
      <c r="AD392" s="131"/>
      <c r="AE392" s="134"/>
      <c r="AF392" s="131"/>
      <c r="AG392" s="132"/>
      <c r="AH392" s="138"/>
      <c r="AI392" s="132"/>
      <c r="AJ392" s="138"/>
      <c r="AK392" s="132"/>
      <c r="AL392" s="138"/>
      <c r="AM392" s="132"/>
      <c r="AN392" s="151" t="str">
        <f>IF(AND(R392&lt;=0.1,R392&gt;0),Liste!$A$7,IF(AND(R392&gt;0.1,R392&lt;=1),Liste!$A$6,IF(AND(R392&gt;1,R392&lt;=5),Liste!$A$5,IF(AND(R392&gt;5,R392&lt;=16),Liste!$A$4,IF(AND(R392&gt;16,R392&lt;=70),Liste!$A$3,IF(R392&gt;70,Liste!$A$2,IF(R392="","","")))))))</f>
        <v/>
      </c>
      <c r="AO392" s="132"/>
      <c r="AP392" s="151" t="str">
        <f>IF(AND(X392=0,Z392=0),"",IF(AND(X392=0,Z392&gt;0),Liste!$L$16,IF(AND(X392&gt;0,Z392=0),Liste!$L$17,ROUND(2*(SQRT((Z392*1000000000)/(PI()*X392*1000000))),1))))</f>
        <v/>
      </c>
      <c r="AQ392" s="132"/>
      <c r="AR392" s="151" t="str">
        <f t="shared" ref="AR392:AR455" si="6">IF(Z392*$AB392=0,"",Z392*$AB392)</f>
        <v/>
      </c>
      <c r="AS392" s="132"/>
    </row>
    <row r="393" spans="2:45" x14ac:dyDescent="0.4">
      <c r="B393" s="140" t="s">
        <v>2121</v>
      </c>
      <c r="C393" s="29"/>
      <c r="D393" s="131"/>
      <c r="E393" s="136"/>
      <c r="F393" s="131"/>
      <c r="G393" s="136"/>
      <c r="H393" s="131"/>
      <c r="I393" s="134"/>
      <c r="J393" s="133"/>
      <c r="K393" s="134"/>
      <c r="L393" s="133"/>
      <c r="M393" s="212"/>
      <c r="N393" s="131"/>
      <c r="O393" s="132"/>
      <c r="P393" s="131"/>
      <c r="Q393" s="132"/>
      <c r="R393" s="142"/>
      <c r="S393" s="132"/>
      <c r="T393" s="133"/>
      <c r="U393" s="132"/>
      <c r="V393" s="143"/>
      <c r="W393" s="132"/>
      <c r="X393" s="143"/>
      <c r="Y393" s="132"/>
      <c r="Z393" s="142"/>
      <c r="AA393" s="132"/>
      <c r="AB393" s="214"/>
      <c r="AC393" s="132"/>
      <c r="AD393" s="131"/>
      <c r="AE393" s="134"/>
      <c r="AF393" s="131"/>
      <c r="AG393" s="132"/>
      <c r="AH393" s="138"/>
      <c r="AI393" s="132"/>
      <c r="AJ393" s="138"/>
      <c r="AK393" s="132"/>
      <c r="AL393" s="138"/>
      <c r="AM393" s="132"/>
      <c r="AN393" s="151" t="str">
        <f>IF(AND(R393&lt;=0.1,R393&gt;0),Liste!$A$7,IF(AND(R393&gt;0.1,R393&lt;=1),Liste!$A$6,IF(AND(R393&gt;1,R393&lt;=5),Liste!$A$5,IF(AND(R393&gt;5,R393&lt;=16),Liste!$A$4,IF(AND(R393&gt;16,R393&lt;=70),Liste!$A$3,IF(R393&gt;70,Liste!$A$2,IF(R393="","","")))))))</f>
        <v/>
      </c>
      <c r="AO393" s="132"/>
      <c r="AP393" s="151" t="str">
        <f>IF(AND(X393=0,Z393=0),"",IF(AND(X393=0,Z393&gt;0),Liste!$L$16,IF(AND(X393&gt;0,Z393=0),Liste!$L$17,ROUND(2*(SQRT((Z393*1000000000)/(PI()*X393*1000000))),1))))</f>
        <v/>
      </c>
      <c r="AQ393" s="132"/>
      <c r="AR393" s="151" t="str">
        <f t="shared" si="6"/>
        <v/>
      </c>
      <c r="AS393" s="132"/>
    </row>
    <row r="394" spans="2:45" x14ac:dyDescent="0.4">
      <c r="B394" s="140" t="s">
        <v>2122</v>
      </c>
      <c r="C394" s="29"/>
      <c r="D394" s="131"/>
      <c r="E394" s="136"/>
      <c r="F394" s="131"/>
      <c r="G394" s="136"/>
      <c r="H394" s="131"/>
      <c r="I394" s="134"/>
      <c r="J394" s="133"/>
      <c r="K394" s="134"/>
      <c r="L394" s="133"/>
      <c r="M394" s="212"/>
      <c r="N394" s="131"/>
      <c r="O394" s="132"/>
      <c r="P394" s="131"/>
      <c r="Q394" s="132"/>
      <c r="R394" s="142"/>
      <c r="S394" s="132"/>
      <c r="T394" s="133"/>
      <c r="U394" s="132"/>
      <c r="V394" s="143"/>
      <c r="W394" s="132"/>
      <c r="X394" s="143"/>
      <c r="Y394" s="132"/>
      <c r="Z394" s="142"/>
      <c r="AA394" s="132"/>
      <c r="AB394" s="214"/>
      <c r="AC394" s="132"/>
      <c r="AD394" s="131"/>
      <c r="AE394" s="134"/>
      <c r="AF394" s="131"/>
      <c r="AG394" s="132"/>
      <c r="AH394" s="138"/>
      <c r="AI394" s="132"/>
      <c r="AJ394" s="138"/>
      <c r="AK394" s="132"/>
      <c r="AL394" s="138"/>
      <c r="AM394" s="132"/>
      <c r="AN394" s="151" t="str">
        <f>IF(AND(R394&lt;=0.1,R394&gt;0),Liste!$A$7,IF(AND(R394&gt;0.1,R394&lt;=1),Liste!$A$6,IF(AND(R394&gt;1,R394&lt;=5),Liste!$A$5,IF(AND(R394&gt;5,R394&lt;=16),Liste!$A$4,IF(AND(R394&gt;16,R394&lt;=70),Liste!$A$3,IF(R394&gt;70,Liste!$A$2,IF(R394="","","")))))))</f>
        <v/>
      </c>
      <c r="AO394" s="132"/>
      <c r="AP394" s="151" t="str">
        <f>IF(AND(X394=0,Z394=0),"",IF(AND(X394=0,Z394&gt;0),Liste!$L$16,IF(AND(X394&gt;0,Z394=0),Liste!$L$17,ROUND(2*(SQRT((Z394*1000000000)/(PI()*X394*1000000))),1))))</f>
        <v/>
      </c>
      <c r="AQ394" s="132"/>
      <c r="AR394" s="151" t="str">
        <f t="shared" si="6"/>
        <v/>
      </c>
      <c r="AS394" s="132"/>
    </row>
    <row r="395" spans="2:45" x14ac:dyDescent="0.4">
      <c r="B395" s="140" t="s">
        <v>2123</v>
      </c>
      <c r="C395" s="29"/>
      <c r="D395" s="131"/>
      <c r="E395" s="136"/>
      <c r="F395" s="131"/>
      <c r="G395" s="136"/>
      <c r="H395" s="131"/>
      <c r="I395" s="134"/>
      <c r="J395" s="133"/>
      <c r="K395" s="134"/>
      <c r="L395" s="133"/>
      <c r="M395" s="212"/>
      <c r="N395" s="131"/>
      <c r="O395" s="132"/>
      <c r="P395" s="131"/>
      <c r="Q395" s="132"/>
      <c r="R395" s="142"/>
      <c r="S395" s="132"/>
      <c r="T395" s="133"/>
      <c r="U395" s="132"/>
      <c r="V395" s="143"/>
      <c r="W395" s="132"/>
      <c r="X395" s="143"/>
      <c r="Y395" s="132"/>
      <c r="Z395" s="142"/>
      <c r="AA395" s="132"/>
      <c r="AB395" s="214"/>
      <c r="AC395" s="132"/>
      <c r="AD395" s="131"/>
      <c r="AE395" s="134"/>
      <c r="AF395" s="131"/>
      <c r="AG395" s="132"/>
      <c r="AH395" s="138"/>
      <c r="AI395" s="132"/>
      <c r="AJ395" s="138"/>
      <c r="AK395" s="132"/>
      <c r="AL395" s="138"/>
      <c r="AM395" s="132"/>
      <c r="AN395" s="151" t="str">
        <f>IF(AND(R395&lt;=0.1,R395&gt;0),Liste!$A$7,IF(AND(R395&gt;0.1,R395&lt;=1),Liste!$A$6,IF(AND(R395&gt;1,R395&lt;=5),Liste!$A$5,IF(AND(R395&gt;5,R395&lt;=16),Liste!$A$4,IF(AND(R395&gt;16,R395&lt;=70),Liste!$A$3,IF(R395&gt;70,Liste!$A$2,IF(R395="","","")))))))</f>
        <v/>
      </c>
      <c r="AO395" s="132"/>
      <c r="AP395" s="151" t="str">
        <f>IF(AND(X395=0,Z395=0),"",IF(AND(X395=0,Z395&gt;0),Liste!$L$16,IF(AND(X395&gt;0,Z395=0),Liste!$L$17,ROUND(2*(SQRT((Z395*1000000000)/(PI()*X395*1000000))),1))))</f>
        <v/>
      </c>
      <c r="AQ395" s="132"/>
      <c r="AR395" s="151" t="str">
        <f t="shared" si="6"/>
        <v/>
      </c>
      <c r="AS395" s="132"/>
    </row>
    <row r="396" spans="2:45" x14ac:dyDescent="0.4">
      <c r="B396" s="140" t="s">
        <v>2124</v>
      </c>
      <c r="C396" s="29"/>
      <c r="D396" s="131"/>
      <c r="E396" s="136"/>
      <c r="F396" s="131"/>
      <c r="G396" s="136"/>
      <c r="H396" s="131"/>
      <c r="I396" s="134"/>
      <c r="J396" s="133"/>
      <c r="K396" s="134"/>
      <c r="L396" s="133"/>
      <c r="M396" s="212"/>
      <c r="N396" s="131"/>
      <c r="O396" s="132"/>
      <c r="P396" s="131"/>
      <c r="Q396" s="132"/>
      <c r="R396" s="142"/>
      <c r="S396" s="132"/>
      <c r="T396" s="133"/>
      <c r="U396" s="132"/>
      <c r="V396" s="143"/>
      <c r="W396" s="132"/>
      <c r="X396" s="143"/>
      <c r="Y396" s="132"/>
      <c r="Z396" s="142"/>
      <c r="AA396" s="132"/>
      <c r="AB396" s="214"/>
      <c r="AC396" s="132"/>
      <c r="AD396" s="131"/>
      <c r="AE396" s="134"/>
      <c r="AF396" s="131"/>
      <c r="AG396" s="132"/>
      <c r="AH396" s="138"/>
      <c r="AI396" s="132"/>
      <c r="AJ396" s="138"/>
      <c r="AK396" s="132"/>
      <c r="AL396" s="138"/>
      <c r="AM396" s="132"/>
      <c r="AN396" s="151" t="str">
        <f>IF(AND(R396&lt;=0.1,R396&gt;0),Liste!$A$7,IF(AND(R396&gt;0.1,R396&lt;=1),Liste!$A$6,IF(AND(R396&gt;1,R396&lt;=5),Liste!$A$5,IF(AND(R396&gt;5,R396&lt;=16),Liste!$A$4,IF(AND(R396&gt;16,R396&lt;=70),Liste!$A$3,IF(R396&gt;70,Liste!$A$2,IF(R396="","","")))))))</f>
        <v/>
      </c>
      <c r="AO396" s="132"/>
      <c r="AP396" s="151" t="str">
        <f>IF(AND(X396=0,Z396=0),"",IF(AND(X396=0,Z396&gt;0),Liste!$L$16,IF(AND(X396&gt;0,Z396=0),Liste!$L$17,ROUND(2*(SQRT((Z396*1000000000)/(PI()*X396*1000000))),1))))</f>
        <v/>
      </c>
      <c r="AQ396" s="132"/>
      <c r="AR396" s="151" t="str">
        <f t="shared" si="6"/>
        <v/>
      </c>
      <c r="AS396" s="132"/>
    </row>
    <row r="397" spans="2:45" x14ac:dyDescent="0.4">
      <c r="B397" s="140" t="s">
        <v>2125</v>
      </c>
      <c r="C397" s="29"/>
      <c r="D397" s="131"/>
      <c r="E397" s="136"/>
      <c r="F397" s="131"/>
      <c r="G397" s="136"/>
      <c r="H397" s="131"/>
      <c r="I397" s="134"/>
      <c r="J397" s="133"/>
      <c r="K397" s="134"/>
      <c r="L397" s="133"/>
      <c r="M397" s="212"/>
      <c r="N397" s="131"/>
      <c r="O397" s="132"/>
      <c r="P397" s="131"/>
      <c r="Q397" s="132"/>
      <c r="R397" s="142"/>
      <c r="S397" s="132"/>
      <c r="T397" s="133"/>
      <c r="U397" s="132"/>
      <c r="V397" s="143"/>
      <c r="W397" s="132"/>
      <c r="X397" s="143"/>
      <c r="Y397" s="132"/>
      <c r="Z397" s="142"/>
      <c r="AA397" s="132"/>
      <c r="AB397" s="214"/>
      <c r="AC397" s="132"/>
      <c r="AD397" s="131"/>
      <c r="AE397" s="134"/>
      <c r="AF397" s="131"/>
      <c r="AG397" s="132"/>
      <c r="AH397" s="138"/>
      <c r="AI397" s="132"/>
      <c r="AJ397" s="138"/>
      <c r="AK397" s="132"/>
      <c r="AL397" s="138"/>
      <c r="AM397" s="132"/>
      <c r="AN397" s="151" t="str">
        <f>IF(AND(R397&lt;=0.1,R397&gt;0),Liste!$A$7,IF(AND(R397&gt;0.1,R397&lt;=1),Liste!$A$6,IF(AND(R397&gt;1,R397&lt;=5),Liste!$A$5,IF(AND(R397&gt;5,R397&lt;=16),Liste!$A$4,IF(AND(R397&gt;16,R397&lt;=70),Liste!$A$3,IF(R397&gt;70,Liste!$A$2,IF(R397="","","")))))))</f>
        <v/>
      </c>
      <c r="AO397" s="132"/>
      <c r="AP397" s="151" t="str">
        <f>IF(AND(X397=0,Z397=0),"",IF(AND(X397=0,Z397&gt;0),Liste!$L$16,IF(AND(X397&gt;0,Z397=0),Liste!$L$17,ROUND(2*(SQRT((Z397*1000000000)/(PI()*X397*1000000))),1))))</f>
        <v/>
      </c>
      <c r="AQ397" s="132"/>
      <c r="AR397" s="151" t="str">
        <f t="shared" si="6"/>
        <v/>
      </c>
      <c r="AS397" s="132"/>
    </row>
    <row r="398" spans="2:45" x14ac:dyDescent="0.4">
      <c r="B398" s="140" t="s">
        <v>2126</v>
      </c>
      <c r="C398" s="29"/>
      <c r="D398" s="131"/>
      <c r="E398" s="136"/>
      <c r="F398" s="131"/>
      <c r="G398" s="136"/>
      <c r="H398" s="131"/>
      <c r="I398" s="134"/>
      <c r="J398" s="133"/>
      <c r="K398" s="134"/>
      <c r="L398" s="133"/>
      <c r="M398" s="212"/>
      <c r="N398" s="131"/>
      <c r="O398" s="132"/>
      <c r="P398" s="131"/>
      <c r="Q398" s="132"/>
      <c r="R398" s="142"/>
      <c r="S398" s="132"/>
      <c r="T398" s="133"/>
      <c r="U398" s="132"/>
      <c r="V398" s="143"/>
      <c r="W398" s="132"/>
      <c r="X398" s="143"/>
      <c r="Y398" s="132"/>
      <c r="Z398" s="142"/>
      <c r="AA398" s="132"/>
      <c r="AB398" s="214"/>
      <c r="AC398" s="132"/>
      <c r="AD398" s="131"/>
      <c r="AE398" s="134"/>
      <c r="AF398" s="131"/>
      <c r="AG398" s="132"/>
      <c r="AH398" s="138"/>
      <c r="AI398" s="132"/>
      <c r="AJ398" s="138"/>
      <c r="AK398" s="132"/>
      <c r="AL398" s="138"/>
      <c r="AM398" s="132"/>
      <c r="AN398" s="151" t="str">
        <f>IF(AND(R398&lt;=0.1,R398&gt;0),Liste!$A$7,IF(AND(R398&gt;0.1,R398&lt;=1),Liste!$A$6,IF(AND(R398&gt;1,R398&lt;=5),Liste!$A$5,IF(AND(R398&gt;5,R398&lt;=16),Liste!$A$4,IF(AND(R398&gt;16,R398&lt;=70),Liste!$A$3,IF(R398&gt;70,Liste!$A$2,IF(R398="","","")))))))</f>
        <v/>
      </c>
      <c r="AO398" s="132"/>
      <c r="AP398" s="151" t="str">
        <f>IF(AND(X398=0,Z398=0),"",IF(AND(X398=0,Z398&gt;0),Liste!$L$16,IF(AND(X398&gt;0,Z398=0),Liste!$L$17,ROUND(2*(SQRT((Z398*1000000000)/(PI()*X398*1000000))),1))))</f>
        <v/>
      </c>
      <c r="AQ398" s="132"/>
      <c r="AR398" s="151" t="str">
        <f t="shared" si="6"/>
        <v/>
      </c>
      <c r="AS398" s="132"/>
    </row>
    <row r="399" spans="2:45" x14ac:dyDescent="0.4">
      <c r="B399" s="140" t="s">
        <v>2127</v>
      </c>
      <c r="C399" s="29"/>
      <c r="D399" s="131"/>
      <c r="E399" s="136"/>
      <c r="F399" s="131"/>
      <c r="G399" s="136"/>
      <c r="H399" s="131"/>
      <c r="I399" s="134"/>
      <c r="J399" s="133"/>
      <c r="K399" s="134"/>
      <c r="L399" s="133"/>
      <c r="M399" s="212"/>
      <c r="N399" s="131"/>
      <c r="O399" s="132"/>
      <c r="P399" s="131"/>
      <c r="Q399" s="132"/>
      <c r="R399" s="142"/>
      <c r="S399" s="132"/>
      <c r="T399" s="133"/>
      <c r="U399" s="132"/>
      <c r="V399" s="143"/>
      <c r="W399" s="132"/>
      <c r="X399" s="143"/>
      <c r="Y399" s="132"/>
      <c r="Z399" s="142"/>
      <c r="AA399" s="132"/>
      <c r="AB399" s="214"/>
      <c r="AC399" s="132"/>
      <c r="AD399" s="131"/>
      <c r="AE399" s="134"/>
      <c r="AF399" s="131"/>
      <c r="AG399" s="132"/>
      <c r="AH399" s="138"/>
      <c r="AI399" s="132"/>
      <c r="AJ399" s="138"/>
      <c r="AK399" s="132"/>
      <c r="AL399" s="138"/>
      <c r="AM399" s="132"/>
      <c r="AN399" s="151" t="str">
        <f>IF(AND(R399&lt;=0.1,R399&gt;0),Liste!$A$7,IF(AND(R399&gt;0.1,R399&lt;=1),Liste!$A$6,IF(AND(R399&gt;1,R399&lt;=5),Liste!$A$5,IF(AND(R399&gt;5,R399&lt;=16),Liste!$A$4,IF(AND(R399&gt;16,R399&lt;=70),Liste!$A$3,IF(R399&gt;70,Liste!$A$2,IF(R399="","","")))))))</f>
        <v/>
      </c>
      <c r="AO399" s="132"/>
      <c r="AP399" s="151" t="str">
        <f>IF(AND(X399=0,Z399=0),"",IF(AND(X399=0,Z399&gt;0),Liste!$L$16,IF(AND(X399&gt;0,Z399=0),Liste!$L$17,ROUND(2*(SQRT((Z399*1000000000)/(PI()*X399*1000000))),1))))</f>
        <v/>
      </c>
      <c r="AQ399" s="132"/>
      <c r="AR399" s="151" t="str">
        <f t="shared" si="6"/>
        <v/>
      </c>
      <c r="AS399" s="132"/>
    </row>
    <row r="400" spans="2:45" x14ac:dyDescent="0.4">
      <c r="B400" s="140" t="s">
        <v>2128</v>
      </c>
      <c r="C400" s="29"/>
      <c r="D400" s="131"/>
      <c r="E400" s="136"/>
      <c r="F400" s="131"/>
      <c r="G400" s="136"/>
      <c r="H400" s="131"/>
      <c r="I400" s="134"/>
      <c r="J400" s="133"/>
      <c r="K400" s="134"/>
      <c r="L400" s="133"/>
      <c r="M400" s="212"/>
      <c r="N400" s="131"/>
      <c r="O400" s="132"/>
      <c r="P400" s="131"/>
      <c r="Q400" s="132"/>
      <c r="R400" s="142"/>
      <c r="S400" s="132"/>
      <c r="T400" s="133"/>
      <c r="U400" s="132"/>
      <c r="V400" s="143"/>
      <c r="W400" s="132"/>
      <c r="X400" s="143"/>
      <c r="Y400" s="132"/>
      <c r="Z400" s="142"/>
      <c r="AA400" s="132"/>
      <c r="AB400" s="214"/>
      <c r="AC400" s="132"/>
      <c r="AD400" s="131"/>
      <c r="AE400" s="134"/>
      <c r="AF400" s="131"/>
      <c r="AG400" s="132"/>
      <c r="AH400" s="138"/>
      <c r="AI400" s="132"/>
      <c r="AJ400" s="138"/>
      <c r="AK400" s="132"/>
      <c r="AL400" s="138"/>
      <c r="AM400" s="132"/>
      <c r="AN400" s="151" t="str">
        <f>IF(AND(R400&lt;=0.1,R400&gt;0),Liste!$A$7,IF(AND(R400&gt;0.1,R400&lt;=1),Liste!$A$6,IF(AND(R400&gt;1,R400&lt;=5),Liste!$A$5,IF(AND(R400&gt;5,R400&lt;=16),Liste!$A$4,IF(AND(R400&gt;16,R400&lt;=70),Liste!$A$3,IF(R400&gt;70,Liste!$A$2,IF(R400="","","")))))))</f>
        <v/>
      </c>
      <c r="AO400" s="132"/>
      <c r="AP400" s="151" t="str">
        <f>IF(AND(X400=0,Z400=0),"",IF(AND(X400=0,Z400&gt;0),Liste!$L$16,IF(AND(X400&gt;0,Z400=0),Liste!$L$17,ROUND(2*(SQRT((Z400*1000000000)/(PI()*X400*1000000))),1))))</f>
        <v/>
      </c>
      <c r="AQ400" s="132"/>
      <c r="AR400" s="151" t="str">
        <f t="shared" si="6"/>
        <v/>
      </c>
      <c r="AS400" s="132"/>
    </row>
    <row r="401" spans="2:45" x14ac:dyDescent="0.4">
      <c r="B401" s="140" t="s">
        <v>2129</v>
      </c>
      <c r="C401" s="29"/>
      <c r="D401" s="131"/>
      <c r="E401" s="136"/>
      <c r="F401" s="131"/>
      <c r="G401" s="136"/>
      <c r="H401" s="131"/>
      <c r="I401" s="134"/>
      <c r="J401" s="133"/>
      <c r="K401" s="134"/>
      <c r="L401" s="133"/>
      <c r="M401" s="212"/>
      <c r="N401" s="131"/>
      <c r="O401" s="132"/>
      <c r="P401" s="131"/>
      <c r="Q401" s="132"/>
      <c r="R401" s="142"/>
      <c r="S401" s="132"/>
      <c r="T401" s="133"/>
      <c r="U401" s="132"/>
      <c r="V401" s="143"/>
      <c r="W401" s="132"/>
      <c r="X401" s="143"/>
      <c r="Y401" s="132"/>
      <c r="Z401" s="142"/>
      <c r="AA401" s="132"/>
      <c r="AB401" s="214"/>
      <c r="AC401" s="132"/>
      <c r="AD401" s="131"/>
      <c r="AE401" s="134"/>
      <c r="AF401" s="131"/>
      <c r="AG401" s="132"/>
      <c r="AH401" s="138"/>
      <c r="AI401" s="132"/>
      <c r="AJ401" s="138"/>
      <c r="AK401" s="132"/>
      <c r="AL401" s="138"/>
      <c r="AM401" s="132"/>
      <c r="AN401" s="151" t="str">
        <f>IF(AND(R401&lt;=0.1,R401&gt;0),Liste!$A$7,IF(AND(R401&gt;0.1,R401&lt;=1),Liste!$A$6,IF(AND(R401&gt;1,R401&lt;=5),Liste!$A$5,IF(AND(R401&gt;5,R401&lt;=16),Liste!$A$4,IF(AND(R401&gt;16,R401&lt;=70),Liste!$A$3,IF(R401&gt;70,Liste!$A$2,IF(R401="","","")))))))</f>
        <v/>
      </c>
      <c r="AO401" s="132"/>
      <c r="AP401" s="151" t="str">
        <f>IF(AND(X401=0,Z401=0),"",IF(AND(X401=0,Z401&gt;0),Liste!$L$16,IF(AND(X401&gt;0,Z401=0),Liste!$L$17,ROUND(2*(SQRT((Z401*1000000000)/(PI()*X401*1000000))),1))))</f>
        <v/>
      </c>
      <c r="AQ401" s="132"/>
      <c r="AR401" s="151" t="str">
        <f t="shared" si="6"/>
        <v/>
      </c>
      <c r="AS401" s="132"/>
    </row>
    <row r="402" spans="2:45" x14ac:dyDescent="0.4">
      <c r="B402" s="140" t="s">
        <v>2130</v>
      </c>
      <c r="C402" s="29"/>
      <c r="D402" s="131"/>
      <c r="E402" s="136"/>
      <c r="F402" s="131"/>
      <c r="G402" s="136"/>
      <c r="H402" s="131"/>
      <c r="I402" s="134"/>
      <c r="J402" s="133"/>
      <c r="K402" s="134"/>
      <c r="L402" s="133"/>
      <c r="M402" s="212"/>
      <c r="N402" s="131"/>
      <c r="O402" s="132"/>
      <c r="P402" s="131"/>
      <c r="Q402" s="132"/>
      <c r="R402" s="142"/>
      <c r="S402" s="132"/>
      <c r="T402" s="133"/>
      <c r="U402" s="132"/>
      <c r="V402" s="143"/>
      <c r="W402" s="132"/>
      <c r="X402" s="143"/>
      <c r="Y402" s="132"/>
      <c r="Z402" s="142"/>
      <c r="AA402" s="132"/>
      <c r="AB402" s="214"/>
      <c r="AC402" s="132"/>
      <c r="AD402" s="131"/>
      <c r="AE402" s="134"/>
      <c r="AF402" s="131"/>
      <c r="AG402" s="132"/>
      <c r="AH402" s="138"/>
      <c r="AI402" s="132"/>
      <c r="AJ402" s="138"/>
      <c r="AK402" s="132"/>
      <c r="AL402" s="138"/>
      <c r="AM402" s="132"/>
      <c r="AN402" s="151" t="str">
        <f>IF(AND(R402&lt;=0.1,R402&gt;0),Liste!$A$7,IF(AND(R402&gt;0.1,R402&lt;=1),Liste!$A$6,IF(AND(R402&gt;1,R402&lt;=5),Liste!$A$5,IF(AND(R402&gt;5,R402&lt;=16),Liste!$A$4,IF(AND(R402&gt;16,R402&lt;=70),Liste!$A$3,IF(R402&gt;70,Liste!$A$2,IF(R402="","","")))))))</f>
        <v/>
      </c>
      <c r="AO402" s="132"/>
      <c r="AP402" s="151" t="str">
        <f>IF(AND(X402=0,Z402=0),"",IF(AND(X402=0,Z402&gt;0),Liste!$L$16,IF(AND(X402&gt;0,Z402=0),Liste!$L$17,ROUND(2*(SQRT((Z402*1000000000)/(PI()*X402*1000000))),1))))</f>
        <v/>
      </c>
      <c r="AQ402" s="132"/>
      <c r="AR402" s="151" t="str">
        <f t="shared" si="6"/>
        <v/>
      </c>
      <c r="AS402" s="132"/>
    </row>
    <row r="403" spans="2:45" x14ac:dyDescent="0.4">
      <c r="B403" s="140" t="s">
        <v>2131</v>
      </c>
      <c r="C403" s="29"/>
      <c r="D403" s="131"/>
      <c r="E403" s="136"/>
      <c r="F403" s="131"/>
      <c r="G403" s="136"/>
      <c r="H403" s="131"/>
      <c r="I403" s="134"/>
      <c r="J403" s="133"/>
      <c r="K403" s="134"/>
      <c r="L403" s="133"/>
      <c r="M403" s="212"/>
      <c r="N403" s="131"/>
      <c r="O403" s="132"/>
      <c r="P403" s="131"/>
      <c r="Q403" s="132"/>
      <c r="R403" s="142"/>
      <c r="S403" s="132"/>
      <c r="T403" s="133"/>
      <c r="U403" s="132"/>
      <c r="V403" s="143"/>
      <c r="W403" s="132"/>
      <c r="X403" s="143"/>
      <c r="Y403" s="132"/>
      <c r="Z403" s="142"/>
      <c r="AA403" s="132"/>
      <c r="AB403" s="214"/>
      <c r="AC403" s="132"/>
      <c r="AD403" s="131"/>
      <c r="AE403" s="134"/>
      <c r="AF403" s="131"/>
      <c r="AG403" s="132"/>
      <c r="AH403" s="138"/>
      <c r="AI403" s="132"/>
      <c r="AJ403" s="138"/>
      <c r="AK403" s="132"/>
      <c r="AL403" s="138"/>
      <c r="AM403" s="132"/>
      <c r="AN403" s="151" t="str">
        <f>IF(AND(R403&lt;=0.1,R403&gt;0),Liste!$A$7,IF(AND(R403&gt;0.1,R403&lt;=1),Liste!$A$6,IF(AND(R403&gt;1,R403&lt;=5),Liste!$A$5,IF(AND(R403&gt;5,R403&lt;=16),Liste!$A$4,IF(AND(R403&gt;16,R403&lt;=70),Liste!$A$3,IF(R403&gt;70,Liste!$A$2,IF(R403="","","")))))))</f>
        <v/>
      </c>
      <c r="AO403" s="132"/>
      <c r="AP403" s="151" t="str">
        <f>IF(AND(X403=0,Z403=0),"",IF(AND(X403=0,Z403&gt;0),Liste!$L$16,IF(AND(X403&gt;0,Z403=0),Liste!$L$17,ROUND(2*(SQRT((Z403*1000000000)/(PI()*X403*1000000))),1))))</f>
        <v/>
      </c>
      <c r="AQ403" s="132"/>
      <c r="AR403" s="151" t="str">
        <f t="shared" si="6"/>
        <v/>
      </c>
      <c r="AS403" s="132"/>
    </row>
    <row r="404" spans="2:45" x14ac:dyDescent="0.4">
      <c r="B404" s="140" t="s">
        <v>2132</v>
      </c>
      <c r="C404" s="29"/>
      <c r="D404" s="131"/>
      <c r="E404" s="136"/>
      <c r="F404" s="131"/>
      <c r="G404" s="136"/>
      <c r="H404" s="131"/>
      <c r="I404" s="134"/>
      <c r="J404" s="133"/>
      <c r="K404" s="134"/>
      <c r="L404" s="133"/>
      <c r="M404" s="212"/>
      <c r="N404" s="131"/>
      <c r="O404" s="132"/>
      <c r="P404" s="131"/>
      <c r="Q404" s="132"/>
      <c r="R404" s="142"/>
      <c r="S404" s="132"/>
      <c r="T404" s="133"/>
      <c r="U404" s="132"/>
      <c r="V404" s="143"/>
      <c r="W404" s="132"/>
      <c r="X404" s="143"/>
      <c r="Y404" s="132"/>
      <c r="Z404" s="142"/>
      <c r="AA404" s="132"/>
      <c r="AB404" s="214"/>
      <c r="AC404" s="132"/>
      <c r="AD404" s="131"/>
      <c r="AE404" s="134"/>
      <c r="AF404" s="131"/>
      <c r="AG404" s="132"/>
      <c r="AH404" s="138"/>
      <c r="AI404" s="132"/>
      <c r="AJ404" s="138"/>
      <c r="AK404" s="132"/>
      <c r="AL404" s="138"/>
      <c r="AM404" s="132"/>
      <c r="AN404" s="151" t="str">
        <f>IF(AND(R404&lt;=0.1,R404&gt;0),Liste!$A$7,IF(AND(R404&gt;0.1,R404&lt;=1),Liste!$A$6,IF(AND(R404&gt;1,R404&lt;=5),Liste!$A$5,IF(AND(R404&gt;5,R404&lt;=16),Liste!$A$4,IF(AND(R404&gt;16,R404&lt;=70),Liste!$A$3,IF(R404&gt;70,Liste!$A$2,IF(R404="","","")))))))</f>
        <v/>
      </c>
      <c r="AO404" s="132"/>
      <c r="AP404" s="151" t="str">
        <f>IF(AND(X404=0,Z404=0),"",IF(AND(X404=0,Z404&gt;0),Liste!$L$16,IF(AND(X404&gt;0,Z404=0),Liste!$L$17,ROUND(2*(SQRT((Z404*1000000000)/(PI()*X404*1000000))),1))))</f>
        <v/>
      </c>
      <c r="AQ404" s="132"/>
      <c r="AR404" s="151" t="str">
        <f t="shared" si="6"/>
        <v/>
      </c>
      <c r="AS404" s="132"/>
    </row>
    <row r="405" spans="2:45" x14ac:dyDescent="0.4">
      <c r="B405" s="140" t="s">
        <v>2133</v>
      </c>
      <c r="C405" s="29"/>
      <c r="D405" s="131"/>
      <c r="E405" s="136"/>
      <c r="F405" s="131"/>
      <c r="G405" s="136"/>
      <c r="H405" s="131"/>
      <c r="I405" s="134"/>
      <c r="J405" s="133"/>
      <c r="K405" s="134"/>
      <c r="L405" s="133"/>
      <c r="M405" s="212"/>
      <c r="N405" s="131"/>
      <c r="O405" s="132"/>
      <c r="P405" s="131"/>
      <c r="Q405" s="132"/>
      <c r="R405" s="142"/>
      <c r="S405" s="132"/>
      <c r="T405" s="133"/>
      <c r="U405" s="132"/>
      <c r="V405" s="143"/>
      <c r="W405" s="132"/>
      <c r="X405" s="143"/>
      <c r="Y405" s="132"/>
      <c r="Z405" s="142"/>
      <c r="AA405" s="132"/>
      <c r="AB405" s="214"/>
      <c r="AC405" s="132"/>
      <c r="AD405" s="131"/>
      <c r="AE405" s="134"/>
      <c r="AF405" s="131"/>
      <c r="AG405" s="132"/>
      <c r="AH405" s="138"/>
      <c r="AI405" s="132"/>
      <c r="AJ405" s="138"/>
      <c r="AK405" s="132"/>
      <c r="AL405" s="138"/>
      <c r="AM405" s="132"/>
      <c r="AN405" s="151" t="str">
        <f>IF(AND(R405&lt;=0.1,R405&gt;0),Liste!$A$7,IF(AND(R405&gt;0.1,R405&lt;=1),Liste!$A$6,IF(AND(R405&gt;1,R405&lt;=5),Liste!$A$5,IF(AND(R405&gt;5,R405&lt;=16),Liste!$A$4,IF(AND(R405&gt;16,R405&lt;=70),Liste!$A$3,IF(R405&gt;70,Liste!$A$2,IF(R405="","","")))))))</f>
        <v/>
      </c>
      <c r="AO405" s="132"/>
      <c r="AP405" s="151" t="str">
        <f>IF(AND(X405=0,Z405=0),"",IF(AND(X405=0,Z405&gt;0),Liste!$L$16,IF(AND(X405&gt;0,Z405=0),Liste!$L$17,ROUND(2*(SQRT((Z405*1000000000)/(PI()*X405*1000000))),1))))</f>
        <v/>
      </c>
      <c r="AQ405" s="132"/>
      <c r="AR405" s="151" t="str">
        <f t="shared" si="6"/>
        <v/>
      </c>
      <c r="AS405" s="132"/>
    </row>
    <row r="406" spans="2:45" x14ac:dyDescent="0.4">
      <c r="B406" s="140" t="s">
        <v>2134</v>
      </c>
      <c r="C406" s="29"/>
      <c r="D406" s="131"/>
      <c r="E406" s="136"/>
      <c r="F406" s="131"/>
      <c r="G406" s="136"/>
      <c r="H406" s="131"/>
      <c r="I406" s="134"/>
      <c r="J406" s="133"/>
      <c r="K406" s="134"/>
      <c r="L406" s="133"/>
      <c r="M406" s="212"/>
      <c r="N406" s="131"/>
      <c r="O406" s="132"/>
      <c r="P406" s="131"/>
      <c r="Q406" s="132"/>
      <c r="R406" s="142"/>
      <c r="S406" s="132"/>
      <c r="T406" s="133"/>
      <c r="U406" s="132"/>
      <c r="V406" s="143"/>
      <c r="W406" s="132"/>
      <c r="X406" s="143"/>
      <c r="Y406" s="132"/>
      <c r="Z406" s="142"/>
      <c r="AA406" s="132"/>
      <c r="AB406" s="214"/>
      <c r="AC406" s="132"/>
      <c r="AD406" s="131"/>
      <c r="AE406" s="134"/>
      <c r="AF406" s="131"/>
      <c r="AG406" s="132"/>
      <c r="AH406" s="138"/>
      <c r="AI406" s="132"/>
      <c r="AJ406" s="138"/>
      <c r="AK406" s="132"/>
      <c r="AL406" s="138"/>
      <c r="AM406" s="132"/>
      <c r="AN406" s="151" t="str">
        <f>IF(AND(R406&lt;=0.1,R406&gt;0),Liste!$A$7,IF(AND(R406&gt;0.1,R406&lt;=1),Liste!$A$6,IF(AND(R406&gt;1,R406&lt;=5),Liste!$A$5,IF(AND(R406&gt;5,R406&lt;=16),Liste!$A$4,IF(AND(R406&gt;16,R406&lt;=70),Liste!$A$3,IF(R406&gt;70,Liste!$A$2,IF(R406="","","")))))))</f>
        <v/>
      </c>
      <c r="AO406" s="132"/>
      <c r="AP406" s="151" t="str">
        <f>IF(AND(X406=0,Z406=0),"",IF(AND(X406=0,Z406&gt;0),Liste!$L$16,IF(AND(X406&gt;0,Z406=0),Liste!$L$17,ROUND(2*(SQRT((Z406*1000000000)/(PI()*X406*1000000))),1))))</f>
        <v/>
      </c>
      <c r="AQ406" s="132"/>
      <c r="AR406" s="151" t="str">
        <f t="shared" si="6"/>
        <v/>
      </c>
      <c r="AS406" s="132"/>
    </row>
    <row r="407" spans="2:45" x14ac:dyDescent="0.4">
      <c r="B407" s="140" t="s">
        <v>2135</v>
      </c>
      <c r="C407" s="29"/>
      <c r="D407" s="131"/>
      <c r="E407" s="136"/>
      <c r="F407" s="131"/>
      <c r="G407" s="136"/>
      <c r="H407" s="131"/>
      <c r="I407" s="134"/>
      <c r="J407" s="133"/>
      <c r="K407" s="134"/>
      <c r="L407" s="133"/>
      <c r="M407" s="212"/>
      <c r="N407" s="131"/>
      <c r="O407" s="132"/>
      <c r="P407" s="131"/>
      <c r="Q407" s="132"/>
      <c r="R407" s="142"/>
      <c r="S407" s="132"/>
      <c r="T407" s="133"/>
      <c r="U407" s="132"/>
      <c r="V407" s="143"/>
      <c r="W407" s="132"/>
      <c r="X407" s="143"/>
      <c r="Y407" s="132"/>
      <c r="Z407" s="142"/>
      <c r="AA407" s="132"/>
      <c r="AB407" s="214"/>
      <c r="AC407" s="132"/>
      <c r="AD407" s="131"/>
      <c r="AE407" s="134"/>
      <c r="AF407" s="131"/>
      <c r="AG407" s="132"/>
      <c r="AH407" s="138"/>
      <c r="AI407" s="132"/>
      <c r="AJ407" s="138"/>
      <c r="AK407" s="132"/>
      <c r="AL407" s="138"/>
      <c r="AM407" s="132"/>
      <c r="AN407" s="151" t="str">
        <f>IF(AND(R407&lt;=0.1,R407&gt;0),Liste!$A$7,IF(AND(R407&gt;0.1,R407&lt;=1),Liste!$A$6,IF(AND(R407&gt;1,R407&lt;=5),Liste!$A$5,IF(AND(R407&gt;5,R407&lt;=16),Liste!$A$4,IF(AND(R407&gt;16,R407&lt;=70),Liste!$A$3,IF(R407&gt;70,Liste!$A$2,IF(R407="","","")))))))</f>
        <v/>
      </c>
      <c r="AO407" s="132"/>
      <c r="AP407" s="151" t="str">
        <f>IF(AND(X407=0,Z407=0),"",IF(AND(X407=0,Z407&gt;0),Liste!$L$16,IF(AND(X407&gt;0,Z407=0),Liste!$L$17,ROUND(2*(SQRT((Z407*1000000000)/(PI()*X407*1000000))),1))))</f>
        <v/>
      </c>
      <c r="AQ407" s="132"/>
      <c r="AR407" s="151" t="str">
        <f t="shared" si="6"/>
        <v/>
      </c>
      <c r="AS407" s="132"/>
    </row>
    <row r="408" spans="2:45" x14ac:dyDescent="0.4">
      <c r="B408" s="140" t="s">
        <v>2136</v>
      </c>
      <c r="C408" s="29"/>
      <c r="D408" s="131"/>
      <c r="E408" s="136"/>
      <c r="F408" s="131"/>
      <c r="G408" s="136"/>
      <c r="H408" s="131"/>
      <c r="I408" s="134"/>
      <c r="J408" s="133"/>
      <c r="K408" s="134"/>
      <c r="L408" s="133"/>
      <c r="M408" s="212"/>
      <c r="N408" s="131"/>
      <c r="O408" s="132"/>
      <c r="P408" s="131"/>
      <c r="Q408" s="132"/>
      <c r="R408" s="142"/>
      <c r="S408" s="132"/>
      <c r="T408" s="133"/>
      <c r="U408" s="132"/>
      <c r="V408" s="143"/>
      <c r="W408" s="132"/>
      <c r="X408" s="143"/>
      <c r="Y408" s="132"/>
      <c r="Z408" s="142"/>
      <c r="AA408" s="132"/>
      <c r="AB408" s="214"/>
      <c r="AC408" s="132"/>
      <c r="AD408" s="131"/>
      <c r="AE408" s="134"/>
      <c r="AF408" s="131"/>
      <c r="AG408" s="132"/>
      <c r="AH408" s="138"/>
      <c r="AI408" s="132"/>
      <c r="AJ408" s="138"/>
      <c r="AK408" s="132"/>
      <c r="AL408" s="138"/>
      <c r="AM408" s="132"/>
      <c r="AN408" s="151" t="str">
        <f>IF(AND(R408&lt;=0.1,R408&gt;0),Liste!$A$7,IF(AND(R408&gt;0.1,R408&lt;=1),Liste!$A$6,IF(AND(R408&gt;1,R408&lt;=5),Liste!$A$5,IF(AND(R408&gt;5,R408&lt;=16),Liste!$A$4,IF(AND(R408&gt;16,R408&lt;=70),Liste!$A$3,IF(R408&gt;70,Liste!$A$2,IF(R408="","","")))))))</f>
        <v/>
      </c>
      <c r="AO408" s="132"/>
      <c r="AP408" s="151" t="str">
        <f>IF(AND(X408=0,Z408=0),"",IF(AND(X408=0,Z408&gt;0),Liste!$L$16,IF(AND(X408&gt;0,Z408=0),Liste!$L$17,ROUND(2*(SQRT((Z408*1000000000)/(PI()*X408*1000000))),1))))</f>
        <v/>
      </c>
      <c r="AQ408" s="132"/>
      <c r="AR408" s="151" t="str">
        <f t="shared" si="6"/>
        <v/>
      </c>
      <c r="AS408" s="132"/>
    </row>
    <row r="409" spans="2:45" x14ac:dyDescent="0.4">
      <c r="B409" s="140" t="s">
        <v>2137</v>
      </c>
      <c r="C409" s="29"/>
      <c r="D409" s="131"/>
      <c r="E409" s="136"/>
      <c r="F409" s="131"/>
      <c r="G409" s="136"/>
      <c r="H409" s="131"/>
      <c r="I409" s="134"/>
      <c r="J409" s="133"/>
      <c r="K409" s="134"/>
      <c r="L409" s="133"/>
      <c r="M409" s="212"/>
      <c r="N409" s="131"/>
      <c r="O409" s="132"/>
      <c r="P409" s="131"/>
      <c r="Q409" s="132"/>
      <c r="R409" s="142"/>
      <c r="S409" s="132"/>
      <c r="T409" s="133"/>
      <c r="U409" s="132"/>
      <c r="V409" s="143"/>
      <c r="W409" s="132"/>
      <c r="X409" s="143"/>
      <c r="Y409" s="132"/>
      <c r="Z409" s="142"/>
      <c r="AA409" s="132"/>
      <c r="AB409" s="214"/>
      <c r="AC409" s="132"/>
      <c r="AD409" s="131"/>
      <c r="AE409" s="134"/>
      <c r="AF409" s="131"/>
      <c r="AG409" s="132"/>
      <c r="AH409" s="138"/>
      <c r="AI409" s="132"/>
      <c r="AJ409" s="138"/>
      <c r="AK409" s="132"/>
      <c r="AL409" s="138"/>
      <c r="AM409" s="132"/>
      <c r="AN409" s="151" t="str">
        <f>IF(AND(R409&lt;=0.1,R409&gt;0),Liste!$A$7,IF(AND(R409&gt;0.1,R409&lt;=1),Liste!$A$6,IF(AND(R409&gt;1,R409&lt;=5),Liste!$A$5,IF(AND(R409&gt;5,R409&lt;=16),Liste!$A$4,IF(AND(R409&gt;16,R409&lt;=70),Liste!$A$3,IF(R409&gt;70,Liste!$A$2,IF(R409="","","")))))))</f>
        <v/>
      </c>
      <c r="AO409" s="132"/>
      <c r="AP409" s="151" t="str">
        <f>IF(AND(X409=0,Z409=0),"",IF(AND(X409=0,Z409&gt;0),Liste!$L$16,IF(AND(X409&gt;0,Z409=0),Liste!$L$17,ROUND(2*(SQRT((Z409*1000000000)/(PI()*X409*1000000))),1))))</f>
        <v/>
      </c>
      <c r="AQ409" s="132"/>
      <c r="AR409" s="151" t="str">
        <f t="shared" si="6"/>
        <v/>
      </c>
      <c r="AS409" s="132"/>
    </row>
    <row r="410" spans="2:45" x14ac:dyDescent="0.4">
      <c r="B410" s="140" t="s">
        <v>2138</v>
      </c>
      <c r="C410" s="29"/>
      <c r="D410" s="131"/>
      <c r="E410" s="136"/>
      <c r="F410" s="131"/>
      <c r="G410" s="136"/>
      <c r="H410" s="131"/>
      <c r="I410" s="134"/>
      <c r="J410" s="133"/>
      <c r="K410" s="134"/>
      <c r="L410" s="133"/>
      <c r="M410" s="212"/>
      <c r="N410" s="131"/>
      <c r="O410" s="132"/>
      <c r="P410" s="131"/>
      <c r="Q410" s="132"/>
      <c r="R410" s="142"/>
      <c r="S410" s="132"/>
      <c r="T410" s="133"/>
      <c r="U410" s="132"/>
      <c r="V410" s="143"/>
      <c r="W410" s="132"/>
      <c r="X410" s="143"/>
      <c r="Y410" s="132"/>
      <c r="Z410" s="142"/>
      <c r="AA410" s="132"/>
      <c r="AB410" s="214"/>
      <c r="AC410" s="132"/>
      <c r="AD410" s="131"/>
      <c r="AE410" s="134"/>
      <c r="AF410" s="131"/>
      <c r="AG410" s="132"/>
      <c r="AH410" s="138"/>
      <c r="AI410" s="132"/>
      <c r="AJ410" s="138"/>
      <c r="AK410" s="132"/>
      <c r="AL410" s="138"/>
      <c r="AM410" s="132"/>
      <c r="AN410" s="151" t="str">
        <f>IF(AND(R410&lt;=0.1,R410&gt;0),Liste!$A$7,IF(AND(R410&gt;0.1,R410&lt;=1),Liste!$A$6,IF(AND(R410&gt;1,R410&lt;=5),Liste!$A$5,IF(AND(R410&gt;5,R410&lt;=16),Liste!$A$4,IF(AND(R410&gt;16,R410&lt;=70),Liste!$A$3,IF(R410&gt;70,Liste!$A$2,IF(R410="","","")))))))</f>
        <v/>
      </c>
      <c r="AO410" s="132"/>
      <c r="AP410" s="151" t="str">
        <f>IF(AND(X410=0,Z410=0),"",IF(AND(X410=0,Z410&gt;0),Liste!$L$16,IF(AND(X410&gt;0,Z410=0),Liste!$L$17,ROUND(2*(SQRT((Z410*1000000000)/(PI()*X410*1000000))),1))))</f>
        <v/>
      </c>
      <c r="AQ410" s="132"/>
      <c r="AR410" s="151" t="str">
        <f t="shared" si="6"/>
        <v/>
      </c>
      <c r="AS410" s="132"/>
    </row>
    <row r="411" spans="2:45" x14ac:dyDescent="0.4">
      <c r="B411" s="140" t="s">
        <v>2139</v>
      </c>
      <c r="C411" s="29"/>
      <c r="D411" s="131"/>
      <c r="E411" s="136"/>
      <c r="F411" s="131"/>
      <c r="G411" s="136"/>
      <c r="H411" s="131"/>
      <c r="I411" s="134"/>
      <c r="J411" s="133"/>
      <c r="K411" s="134"/>
      <c r="L411" s="133"/>
      <c r="M411" s="212"/>
      <c r="N411" s="131"/>
      <c r="O411" s="132"/>
      <c r="P411" s="131"/>
      <c r="Q411" s="132"/>
      <c r="R411" s="142"/>
      <c r="S411" s="132"/>
      <c r="T411" s="133"/>
      <c r="U411" s="132"/>
      <c r="V411" s="143"/>
      <c r="W411" s="132"/>
      <c r="X411" s="143"/>
      <c r="Y411" s="132"/>
      <c r="Z411" s="142"/>
      <c r="AA411" s="132"/>
      <c r="AB411" s="214"/>
      <c r="AC411" s="132"/>
      <c r="AD411" s="131"/>
      <c r="AE411" s="134"/>
      <c r="AF411" s="131"/>
      <c r="AG411" s="132"/>
      <c r="AH411" s="138"/>
      <c r="AI411" s="132"/>
      <c r="AJ411" s="138"/>
      <c r="AK411" s="132"/>
      <c r="AL411" s="138"/>
      <c r="AM411" s="132"/>
      <c r="AN411" s="151" t="str">
        <f>IF(AND(R411&lt;=0.1,R411&gt;0),Liste!$A$7,IF(AND(R411&gt;0.1,R411&lt;=1),Liste!$A$6,IF(AND(R411&gt;1,R411&lt;=5),Liste!$A$5,IF(AND(R411&gt;5,R411&lt;=16),Liste!$A$4,IF(AND(R411&gt;16,R411&lt;=70),Liste!$A$3,IF(R411&gt;70,Liste!$A$2,IF(R411="","","")))))))</f>
        <v/>
      </c>
      <c r="AO411" s="132"/>
      <c r="AP411" s="151" t="str">
        <f>IF(AND(X411=0,Z411=0),"",IF(AND(X411=0,Z411&gt;0),Liste!$L$16,IF(AND(X411&gt;0,Z411=0),Liste!$L$17,ROUND(2*(SQRT((Z411*1000000000)/(PI()*X411*1000000))),1))))</f>
        <v/>
      </c>
      <c r="AQ411" s="132"/>
      <c r="AR411" s="151" t="str">
        <f t="shared" si="6"/>
        <v/>
      </c>
      <c r="AS411" s="132"/>
    </row>
    <row r="412" spans="2:45" x14ac:dyDescent="0.4">
      <c r="B412" s="140" t="s">
        <v>2140</v>
      </c>
      <c r="C412" s="29"/>
      <c r="D412" s="131"/>
      <c r="E412" s="136"/>
      <c r="F412" s="131"/>
      <c r="G412" s="136"/>
      <c r="H412" s="131"/>
      <c r="I412" s="134"/>
      <c r="J412" s="133"/>
      <c r="K412" s="134"/>
      <c r="L412" s="133"/>
      <c r="M412" s="212"/>
      <c r="N412" s="131"/>
      <c r="O412" s="132"/>
      <c r="P412" s="131"/>
      <c r="Q412" s="132"/>
      <c r="R412" s="142"/>
      <c r="S412" s="132"/>
      <c r="T412" s="133"/>
      <c r="U412" s="132"/>
      <c r="V412" s="143"/>
      <c r="W412" s="132"/>
      <c r="X412" s="143"/>
      <c r="Y412" s="132"/>
      <c r="Z412" s="142"/>
      <c r="AA412" s="132"/>
      <c r="AB412" s="214"/>
      <c r="AC412" s="132"/>
      <c r="AD412" s="131"/>
      <c r="AE412" s="134"/>
      <c r="AF412" s="131"/>
      <c r="AG412" s="132"/>
      <c r="AH412" s="138"/>
      <c r="AI412" s="132"/>
      <c r="AJ412" s="138"/>
      <c r="AK412" s="132"/>
      <c r="AL412" s="138"/>
      <c r="AM412" s="132"/>
      <c r="AN412" s="151" t="str">
        <f>IF(AND(R412&lt;=0.1,R412&gt;0),Liste!$A$7,IF(AND(R412&gt;0.1,R412&lt;=1),Liste!$A$6,IF(AND(R412&gt;1,R412&lt;=5),Liste!$A$5,IF(AND(R412&gt;5,R412&lt;=16),Liste!$A$4,IF(AND(R412&gt;16,R412&lt;=70),Liste!$A$3,IF(R412&gt;70,Liste!$A$2,IF(R412="","","")))))))</f>
        <v/>
      </c>
      <c r="AO412" s="132"/>
      <c r="AP412" s="151" t="str">
        <f>IF(AND(X412=0,Z412=0),"",IF(AND(X412=0,Z412&gt;0),Liste!$L$16,IF(AND(X412&gt;0,Z412=0),Liste!$L$17,ROUND(2*(SQRT((Z412*1000000000)/(PI()*X412*1000000))),1))))</f>
        <v/>
      </c>
      <c r="AQ412" s="132"/>
      <c r="AR412" s="151" t="str">
        <f t="shared" si="6"/>
        <v/>
      </c>
      <c r="AS412" s="132"/>
    </row>
    <row r="413" spans="2:45" x14ac:dyDescent="0.4">
      <c r="B413" s="140" t="s">
        <v>2141</v>
      </c>
      <c r="C413" s="29"/>
      <c r="D413" s="131"/>
      <c r="E413" s="136"/>
      <c r="F413" s="131"/>
      <c r="G413" s="136"/>
      <c r="H413" s="131"/>
      <c r="I413" s="134"/>
      <c r="J413" s="133"/>
      <c r="K413" s="134"/>
      <c r="L413" s="133"/>
      <c r="M413" s="212"/>
      <c r="N413" s="131"/>
      <c r="O413" s="132"/>
      <c r="P413" s="131"/>
      <c r="Q413" s="132"/>
      <c r="R413" s="142"/>
      <c r="S413" s="132"/>
      <c r="T413" s="133"/>
      <c r="U413" s="132"/>
      <c r="V413" s="143"/>
      <c r="W413" s="132"/>
      <c r="X413" s="143"/>
      <c r="Y413" s="132"/>
      <c r="Z413" s="142"/>
      <c r="AA413" s="132"/>
      <c r="AB413" s="214"/>
      <c r="AC413" s="132"/>
      <c r="AD413" s="131"/>
      <c r="AE413" s="134"/>
      <c r="AF413" s="131"/>
      <c r="AG413" s="132"/>
      <c r="AH413" s="138"/>
      <c r="AI413" s="132"/>
      <c r="AJ413" s="138"/>
      <c r="AK413" s="132"/>
      <c r="AL413" s="138"/>
      <c r="AM413" s="132"/>
      <c r="AN413" s="151" t="str">
        <f>IF(AND(R413&lt;=0.1,R413&gt;0),Liste!$A$7,IF(AND(R413&gt;0.1,R413&lt;=1),Liste!$A$6,IF(AND(R413&gt;1,R413&lt;=5),Liste!$A$5,IF(AND(R413&gt;5,R413&lt;=16),Liste!$A$4,IF(AND(R413&gt;16,R413&lt;=70),Liste!$A$3,IF(R413&gt;70,Liste!$A$2,IF(R413="","","")))))))</f>
        <v/>
      </c>
      <c r="AO413" s="132"/>
      <c r="AP413" s="151" t="str">
        <f>IF(AND(X413=0,Z413=0),"",IF(AND(X413=0,Z413&gt;0),Liste!$L$16,IF(AND(X413&gt;0,Z413=0),Liste!$L$17,ROUND(2*(SQRT((Z413*1000000000)/(PI()*X413*1000000))),1))))</f>
        <v/>
      </c>
      <c r="AQ413" s="132"/>
      <c r="AR413" s="151" t="str">
        <f t="shared" si="6"/>
        <v/>
      </c>
      <c r="AS413" s="132"/>
    </row>
    <row r="414" spans="2:45" x14ac:dyDescent="0.4">
      <c r="B414" s="140" t="s">
        <v>2142</v>
      </c>
      <c r="C414" s="29"/>
      <c r="D414" s="131"/>
      <c r="E414" s="136"/>
      <c r="F414" s="131"/>
      <c r="G414" s="136"/>
      <c r="H414" s="131"/>
      <c r="I414" s="134"/>
      <c r="J414" s="133"/>
      <c r="K414" s="134"/>
      <c r="L414" s="133"/>
      <c r="M414" s="212"/>
      <c r="N414" s="131"/>
      <c r="O414" s="132"/>
      <c r="P414" s="131"/>
      <c r="Q414" s="132"/>
      <c r="R414" s="142"/>
      <c r="S414" s="132"/>
      <c r="T414" s="133"/>
      <c r="U414" s="132"/>
      <c r="V414" s="143"/>
      <c r="W414" s="132"/>
      <c r="X414" s="143"/>
      <c r="Y414" s="132"/>
      <c r="Z414" s="142"/>
      <c r="AA414" s="132"/>
      <c r="AB414" s="214"/>
      <c r="AC414" s="132"/>
      <c r="AD414" s="131"/>
      <c r="AE414" s="134"/>
      <c r="AF414" s="131"/>
      <c r="AG414" s="132"/>
      <c r="AH414" s="138"/>
      <c r="AI414" s="132"/>
      <c r="AJ414" s="138"/>
      <c r="AK414" s="132"/>
      <c r="AL414" s="138"/>
      <c r="AM414" s="132"/>
      <c r="AN414" s="151" t="str">
        <f>IF(AND(R414&lt;=0.1,R414&gt;0),Liste!$A$7,IF(AND(R414&gt;0.1,R414&lt;=1),Liste!$A$6,IF(AND(R414&gt;1,R414&lt;=5),Liste!$A$5,IF(AND(R414&gt;5,R414&lt;=16),Liste!$A$4,IF(AND(R414&gt;16,R414&lt;=70),Liste!$A$3,IF(R414&gt;70,Liste!$A$2,IF(R414="","","")))))))</f>
        <v/>
      </c>
      <c r="AO414" s="132"/>
      <c r="AP414" s="151" t="str">
        <f>IF(AND(X414=0,Z414=0),"",IF(AND(X414=0,Z414&gt;0),Liste!$L$16,IF(AND(X414&gt;0,Z414=0),Liste!$L$17,ROUND(2*(SQRT((Z414*1000000000)/(PI()*X414*1000000))),1))))</f>
        <v/>
      </c>
      <c r="AQ414" s="132"/>
      <c r="AR414" s="151" t="str">
        <f t="shared" si="6"/>
        <v/>
      </c>
      <c r="AS414" s="132"/>
    </row>
    <row r="415" spans="2:45" x14ac:dyDescent="0.4">
      <c r="B415" s="140" t="s">
        <v>2143</v>
      </c>
      <c r="C415" s="29"/>
      <c r="D415" s="131"/>
      <c r="E415" s="136"/>
      <c r="F415" s="131"/>
      <c r="G415" s="136"/>
      <c r="H415" s="131"/>
      <c r="I415" s="134"/>
      <c r="J415" s="133"/>
      <c r="K415" s="134"/>
      <c r="L415" s="133"/>
      <c r="M415" s="212"/>
      <c r="N415" s="131"/>
      <c r="O415" s="132"/>
      <c r="P415" s="131"/>
      <c r="Q415" s="132"/>
      <c r="R415" s="142"/>
      <c r="S415" s="132"/>
      <c r="T415" s="133"/>
      <c r="U415" s="132"/>
      <c r="V415" s="143"/>
      <c r="W415" s="132"/>
      <c r="X415" s="143"/>
      <c r="Y415" s="132"/>
      <c r="Z415" s="142"/>
      <c r="AA415" s="132"/>
      <c r="AB415" s="214"/>
      <c r="AC415" s="132"/>
      <c r="AD415" s="131"/>
      <c r="AE415" s="134"/>
      <c r="AF415" s="131"/>
      <c r="AG415" s="132"/>
      <c r="AH415" s="138"/>
      <c r="AI415" s="132"/>
      <c r="AJ415" s="138"/>
      <c r="AK415" s="132"/>
      <c r="AL415" s="138"/>
      <c r="AM415" s="132"/>
      <c r="AN415" s="151" t="str">
        <f>IF(AND(R415&lt;=0.1,R415&gt;0),Liste!$A$7,IF(AND(R415&gt;0.1,R415&lt;=1),Liste!$A$6,IF(AND(R415&gt;1,R415&lt;=5),Liste!$A$5,IF(AND(R415&gt;5,R415&lt;=16),Liste!$A$4,IF(AND(R415&gt;16,R415&lt;=70),Liste!$A$3,IF(R415&gt;70,Liste!$A$2,IF(R415="","","")))))))</f>
        <v/>
      </c>
      <c r="AO415" s="132"/>
      <c r="AP415" s="151" t="str">
        <f>IF(AND(X415=0,Z415=0),"",IF(AND(X415=0,Z415&gt;0),Liste!$L$16,IF(AND(X415&gt;0,Z415=0),Liste!$L$17,ROUND(2*(SQRT((Z415*1000000000)/(PI()*X415*1000000))),1))))</f>
        <v/>
      </c>
      <c r="AQ415" s="132"/>
      <c r="AR415" s="151" t="str">
        <f t="shared" si="6"/>
        <v/>
      </c>
      <c r="AS415" s="132"/>
    </row>
    <row r="416" spans="2:45" x14ac:dyDescent="0.4">
      <c r="B416" s="140" t="s">
        <v>2144</v>
      </c>
      <c r="C416" s="29"/>
      <c r="D416" s="131"/>
      <c r="E416" s="136"/>
      <c r="F416" s="131"/>
      <c r="G416" s="136"/>
      <c r="H416" s="131"/>
      <c r="I416" s="134"/>
      <c r="J416" s="133"/>
      <c r="K416" s="134"/>
      <c r="L416" s="133"/>
      <c r="M416" s="212"/>
      <c r="N416" s="131"/>
      <c r="O416" s="132"/>
      <c r="P416" s="131"/>
      <c r="Q416" s="132"/>
      <c r="R416" s="142"/>
      <c r="S416" s="132"/>
      <c r="T416" s="133"/>
      <c r="U416" s="132"/>
      <c r="V416" s="143"/>
      <c r="W416" s="132"/>
      <c r="X416" s="143"/>
      <c r="Y416" s="132"/>
      <c r="Z416" s="142"/>
      <c r="AA416" s="132"/>
      <c r="AB416" s="214"/>
      <c r="AC416" s="132"/>
      <c r="AD416" s="131"/>
      <c r="AE416" s="134"/>
      <c r="AF416" s="131"/>
      <c r="AG416" s="132"/>
      <c r="AH416" s="138"/>
      <c r="AI416" s="132"/>
      <c r="AJ416" s="138"/>
      <c r="AK416" s="132"/>
      <c r="AL416" s="138"/>
      <c r="AM416" s="132"/>
      <c r="AN416" s="151" t="str">
        <f>IF(AND(R416&lt;=0.1,R416&gt;0),Liste!$A$7,IF(AND(R416&gt;0.1,R416&lt;=1),Liste!$A$6,IF(AND(R416&gt;1,R416&lt;=5),Liste!$A$5,IF(AND(R416&gt;5,R416&lt;=16),Liste!$A$4,IF(AND(R416&gt;16,R416&lt;=70),Liste!$A$3,IF(R416&gt;70,Liste!$A$2,IF(R416="","","")))))))</f>
        <v/>
      </c>
      <c r="AO416" s="132"/>
      <c r="AP416" s="151" t="str">
        <f>IF(AND(X416=0,Z416=0),"",IF(AND(X416=0,Z416&gt;0),Liste!$L$16,IF(AND(X416&gt;0,Z416=0),Liste!$L$17,ROUND(2*(SQRT((Z416*1000000000)/(PI()*X416*1000000))),1))))</f>
        <v/>
      </c>
      <c r="AQ416" s="132"/>
      <c r="AR416" s="151" t="str">
        <f t="shared" si="6"/>
        <v/>
      </c>
      <c r="AS416" s="132"/>
    </row>
    <row r="417" spans="2:45" x14ac:dyDescent="0.4">
      <c r="B417" s="140" t="s">
        <v>2145</v>
      </c>
      <c r="C417" s="29"/>
      <c r="D417" s="131"/>
      <c r="E417" s="136"/>
      <c r="F417" s="131"/>
      <c r="G417" s="136"/>
      <c r="H417" s="131"/>
      <c r="I417" s="134"/>
      <c r="J417" s="133"/>
      <c r="K417" s="134"/>
      <c r="L417" s="133"/>
      <c r="M417" s="212"/>
      <c r="N417" s="131"/>
      <c r="O417" s="132"/>
      <c r="P417" s="131"/>
      <c r="Q417" s="132"/>
      <c r="R417" s="142"/>
      <c r="S417" s="132"/>
      <c r="T417" s="133"/>
      <c r="U417" s="132"/>
      <c r="V417" s="143"/>
      <c r="W417" s="132"/>
      <c r="X417" s="143"/>
      <c r="Y417" s="132"/>
      <c r="Z417" s="142"/>
      <c r="AA417" s="132"/>
      <c r="AB417" s="214"/>
      <c r="AC417" s="132"/>
      <c r="AD417" s="131"/>
      <c r="AE417" s="134"/>
      <c r="AF417" s="131"/>
      <c r="AG417" s="132"/>
      <c r="AH417" s="138"/>
      <c r="AI417" s="132"/>
      <c r="AJ417" s="138"/>
      <c r="AK417" s="132"/>
      <c r="AL417" s="138"/>
      <c r="AM417" s="132"/>
      <c r="AN417" s="151" t="str">
        <f>IF(AND(R417&lt;=0.1,R417&gt;0),Liste!$A$7,IF(AND(R417&gt;0.1,R417&lt;=1),Liste!$A$6,IF(AND(R417&gt;1,R417&lt;=5),Liste!$A$5,IF(AND(R417&gt;5,R417&lt;=16),Liste!$A$4,IF(AND(R417&gt;16,R417&lt;=70),Liste!$A$3,IF(R417&gt;70,Liste!$A$2,IF(R417="","","")))))))</f>
        <v/>
      </c>
      <c r="AO417" s="132"/>
      <c r="AP417" s="151" t="str">
        <f>IF(AND(X417=0,Z417=0),"",IF(AND(X417=0,Z417&gt;0),Liste!$L$16,IF(AND(X417&gt;0,Z417=0),Liste!$L$17,ROUND(2*(SQRT((Z417*1000000000)/(PI()*X417*1000000))),1))))</f>
        <v/>
      </c>
      <c r="AQ417" s="132"/>
      <c r="AR417" s="151" t="str">
        <f t="shared" si="6"/>
        <v/>
      </c>
      <c r="AS417" s="132"/>
    </row>
    <row r="418" spans="2:45" x14ac:dyDescent="0.4">
      <c r="B418" s="140" t="s">
        <v>2146</v>
      </c>
      <c r="C418" s="29"/>
      <c r="D418" s="131"/>
      <c r="E418" s="136"/>
      <c r="F418" s="131"/>
      <c r="G418" s="136"/>
      <c r="H418" s="131"/>
      <c r="I418" s="134"/>
      <c r="J418" s="133"/>
      <c r="K418" s="134"/>
      <c r="L418" s="133"/>
      <c r="M418" s="212"/>
      <c r="N418" s="131"/>
      <c r="O418" s="132"/>
      <c r="P418" s="131"/>
      <c r="Q418" s="132"/>
      <c r="R418" s="142"/>
      <c r="S418" s="132"/>
      <c r="T418" s="133"/>
      <c r="U418" s="132"/>
      <c r="V418" s="143"/>
      <c r="W418" s="132"/>
      <c r="X418" s="143"/>
      <c r="Y418" s="132"/>
      <c r="Z418" s="142"/>
      <c r="AA418" s="132"/>
      <c r="AB418" s="214"/>
      <c r="AC418" s="132"/>
      <c r="AD418" s="131"/>
      <c r="AE418" s="134"/>
      <c r="AF418" s="131"/>
      <c r="AG418" s="132"/>
      <c r="AH418" s="138"/>
      <c r="AI418" s="132"/>
      <c r="AJ418" s="138"/>
      <c r="AK418" s="132"/>
      <c r="AL418" s="138"/>
      <c r="AM418" s="132"/>
      <c r="AN418" s="151" t="str">
        <f>IF(AND(R418&lt;=0.1,R418&gt;0),Liste!$A$7,IF(AND(R418&gt;0.1,R418&lt;=1),Liste!$A$6,IF(AND(R418&gt;1,R418&lt;=5),Liste!$A$5,IF(AND(R418&gt;5,R418&lt;=16),Liste!$A$4,IF(AND(R418&gt;16,R418&lt;=70),Liste!$A$3,IF(R418&gt;70,Liste!$A$2,IF(R418="","","")))))))</f>
        <v/>
      </c>
      <c r="AO418" s="132"/>
      <c r="AP418" s="151" t="str">
        <f>IF(AND(X418=0,Z418=0),"",IF(AND(X418=0,Z418&gt;0),Liste!$L$16,IF(AND(X418&gt;0,Z418=0),Liste!$L$17,ROUND(2*(SQRT((Z418*1000000000)/(PI()*X418*1000000))),1))))</f>
        <v/>
      </c>
      <c r="AQ418" s="132"/>
      <c r="AR418" s="151" t="str">
        <f t="shared" si="6"/>
        <v/>
      </c>
      <c r="AS418" s="132"/>
    </row>
    <row r="419" spans="2:45" x14ac:dyDescent="0.4">
      <c r="B419" s="140" t="s">
        <v>2147</v>
      </c>
      <c r="C419" s="29"/>
      <c r="D419" s="131"/>
      <c r="E419" s="136"/>
      <c r="F419" s="131"/>
      <c r="G419" s="136"/>
      <c r="H419" s="131"/>
      <c r="I419" s="134"/>
      <c r="J419" s="133"/>
      <c r="K419" s="134"/>
      <c r="L419" s="133"/>
      <c r="M419" s="212"/>
      <c r="N419" s="131"/>
      <c r="O419" s="132"/>
      <c r="P419" s="131"/>
      <c r="Q419" s="132"/>
      <c r="R419" s="142"/>
      <c r="S419" s="132"/>
      <c r="T419" s="133"/>
      <c r="U419" s="132"/>
      <c r="V419" s="143"/>
      <c r="W419" s="132"/>
      <c r="X419" s="143"/>
      <c r="Y419" s="132"/>
      <c r="Z419" s="142"/>
      <c r="AA419" s="132"/>
      <c r="AB419" s="214"/>
      <c r="AC419" s="132"/>
      <c r="AD419" s="131"/>
      <c r="AE419" s="134"/>
      <c r="AF419" s="131"/>
      <c r="AG419" s="132"/>
      <c r="AH419" s="138"/>
      <c r="AI419" s="132"/>
      <c r="AJ419" s="138"/>
      <c r="AK419" s="132"/>
      <c r="AL419" s="138"/>
      <c r="AM419" s="132"/>
      <c r="AN419" s="151" t="str">
        <f>IF(AND(R419&lt;=0.1,R419&gt;0),Liste!$A$7,IF(AND(R419&gt;0.1,R419&lt;=1),Liste!$A$6,IF(AND(R419&gt;1,R419&lt;=5),Liste!$A$5,IF(AND(R419&gt;5,R419&lt;=16),Liste!$A$4,IF(AND(R419&gt;16,R419&lt;=70),Liste!$A$3,IF(R419&gt;70,Liste!$A$2,IF(R419="","","")))))))</f>
        <v/>
      </c>
      <c r="AO419" s="132"/>
      <c r="AP419" s="151" t="str">
        <f>IF(AND(X419=0,Z419=0),"",IF(AND(X419=0,Z419&gt;0),Liste!$L$16,IF(AND(X419&gt;0,Z419=0),Liste!$L$17,ROUND(2*(SQRT((Z419*1000000000)/(PI()*X419*1000000))),1))))</f>
        <v/>
      </c>
      <c r="AQ419" s="132"/>
      <c r="AR419" s="151" t="str">
        <f t="shared" si="6"/>
        <v/>
      </c>
      <c r="AS419" s="132"/>
    </row>
    <row r="420" spans="2:45" x14ac:dyDescent="0.4">
      <c r="B420" s="140" t="s">
        <v>2148</v>
      </c>
      <c r="C420" s="29"/>
      <c r="D420" s="131"/>
      <c r="E420" s="136"/>
      <c r="F420" s="131"/>
      <c r="G420" s="136"/>
      <c r="H420" s="131"/>
      <c r="I420" s="134"/>
      <c r="J420" s="133"/>
      <c r="K420" s="134"/>
      <c r="L420" s="133"/>
      <c r="M420" s="212"/>
      <c r="N420" s="131"/>
      <c r="O420" s="132"/>
      <c r="P420" s="131"/>
      <c r="Q420" s="132"/>
      <c r="R420" s="142"/>
      <c r="S420" s="132"/>
      <c r="T420" s="133"/>
      <c r="U420" s="132"/>
      <c r="V420" s="143"/>
      <c r="W420" s="132"/>
      <c r="X420" s="143"/>
      <c r="Y420" s="132"/>
      <c r="Z420" s="142"/>
      <c r="AA420" s="132"/>
      <c r="AB420" s="214"/>
      <c r="AC420" s="132"/>
      <c r="AD420" s="131"/>
      <c r="AE420" s="134"/>
      <c r="AF420" s="131"/>
      <c r="AG420" s="132"/>
      <c r="AH420" s="138"/>
      <c r="AI420" s="132"/>
      <c r="AJ420" s="138"/>
      <c r="AK420" s="132"/>
      <c r="AL420" s="138"/>
      <c r="AM420" s="132"/>
      <c r="AN420" s="151" t="str">
        <f>IF(AND(R420&lt;=0.1,R420&gt;0),Liste!$A$7,IF(AND(R420&gt;0.1,R420&lt;=1),Liste!$A$6,IF(AND(R420&gt;1,R420&lt;=5),Liste!$A$5,IF(AND(R420&gt;5,R420&lt;=16),Liste!$A$4,IF(AND(R420&gt;16,R420&lt;=70),Liste!$A$3,IF(R420&gt;70,Liste!$A$2,IF(R420="","","")))))))</f>
        <v/>
      </c>
      <c r="AO420" s="132"/>
      <c r="AP420" s="151" t="str">
        <f>IF(AND(X420=0,Z420=0),"",IF(AND(X420=0,Z420&gt;0),Liste!$L$16,IF(AND(X420&gt;0,Z420=0),Liste!$L$17,ROUND(2*(SQRT((Z420*1000000000)/(PI()*X420*1000000))),1))))</f>
        <v/>
      </c>
      <c r="AQ420" s="132"/>
      <c r="AR420" s="151" t="str">
        <f t="shared" si="6"/>
        <v/>
      </c>
      <c r="AS420" s="132"/>
    </row>
    <row r="421" spans="2:45" x14ac:dyDescent="0.4">
      <c r="B421" s="140" t="s">
        <v>2149</v>
      </c>
      <c r="C421" s="29"/>
      <c r="D421" s="131"/>
      <c r="E421" s="136"/>
      <c r="F421" s="131"/>
      <c r="G421" s="136"/>
      <c r="H421" s="131"/>
      <c r="I421" s="134"/>
      <c r="J421" s="133"/>
      <c r="K421" s="134"/>
      <c r="L421" s="133"/>
      <c r="M421" s="212"/>
      <c r="N421" s="131"/>
      <c r="O421" s="132"/>
      <c r="P421" s="131"/>
      <c r="Q421" s="132"/>
      <c r="R421" s="142"/>
      <c r="S421" s="132"/>
      <c r="T421" s="133"/>
      <c r="U421" s="132"/>
      <c r="V421" s="143"/>
      <c r="W421" s="132"/>
      <c r="X421" s="143"/>
      <c r="Y421" s="132"/>
      <c r="Z421" s="142"/>
      <c r="AA421" s="132"/>
      <c r="AB421" s="214"/>
      <c r="AC421" s="132"/>
      <c r="AD421" s="131"/>
      <c r="AE421" s="134"/>
      <c r="AF421" s="131"/>
      <c r="AG421" s="132"/>
      <c r="AH421" s="138"/>
      <c r="AI421" s="132"/>
      <c r="AJ421" s="138"/>
      <c r="AK421" s="132"/>
      <c r="AL421" s="138"/>
      <c r="AM421" s="132"/>
      <c r="AN421" s="151" t="str">
        <f>IF(AND(R421&lt;=0.1,R421&gt;0),Liste!$A$7,IF(AND(R421&gt;0.1,R421&lt;=1),Liste!$A$6,IF(AND(R421&gt;1,R421&lt;=5),Liste!$A$5,IF(AND(R421&gt;5,R421&lt;=16),Liste!$A$4,IF(AND(R421&gt;16,R421&lt;=70),Liste!$A$3,IF(R421&gt;70,Liste!$A$2,IF(R421="","","")))))))</f>
        <v/>
      </c>
      <c r="AO421" s="132"/>
      <c r="AP421" s="151" t="str">
        <f>IF(AND(X421=0,Z421=0),"",IF(AND(X421=0,Z421&gt;0),Liste!$L$16,IF(AND(X421&gt;0,Z421=0),Liste!$L$17,ROUND(2*(SQRT((Z421*1000000000)/(PI()*X421*1000000))),1))))</f>
        <v/>
      </c>
      <c r="AQ421" s="132"/>
      <c r="AR421" s="151" t="str">
        <f t="shared" si="6"/>
        <v/>
      </c>
      <c r="AS421" s="132"/>
    </row>
    <row r="422" spans="2:45" x14ac:dyDescent="0.4">
      <c r="B422" s="140" t="s">
        <v>2150</v>
      </c>
      <c r="C422" s="29"/>
      <c r="D422" s="131"/>
      <c r="E422" s="136"/>
      <c r="F422" s="131"/>
      <c r="G422" s="136"/>
      <c r="H422" s="131"/>
      <c r="I422" s="134"/>
      <c r="J422" s="133"/>
      <c r="K422" s="134"/>
      <c r="L422" s="133"/>
      <c r="M422" s="212"/>
      <c r="N422" s="131"/>
      <c r="O422" s="132"/>
      <c r="P422" s="131"/>
      <c r="Q422" s="132"/>
      <c r="R422" s="142"/>
      <c r="S422" s="132"/>
      <c r="T422" s="133"/>
      <c r="U422" s="132"/>
      <c r="V422" s="143"/>
      <c r="W422" s="132"/>
      <c r="X422" s="143"/>
      <c r="Y422" s="132"/>
      <c r="Z422" s="142"/>
      <c r="AA422" s="132"/>
      <c r="AB422" s="214"/>
      <c r="AC422" s="132"/>
      <c r="AD422" s="131"/>
      <c r="AE422" s="134"/>
      <c r="AF422" s="131"/>
      <c r="AG422" s="132"/>
      <c r="AH422" s="138"/>
      <c r="AI422" s="132"/>
      <c r="AJ422" s="138"/>
      <c r="AK422" s="132"/>
      <c r="AL422" s="138"/>
      <c r="AM422" s="132"/>
      <c r="AN422" s="151" t="str">
        <f>IF(AND(R422&lt;=0.1,R422&gt;0),Liste!$A$7,IF(AND(R422&gt;0.1,R422&lt;=1),Liste!$A$6,IF(AND(R422&gt;1,R422&lt;=5),Liste!$A$5,IF(AND(R422&gt;5,R422&lt;=16),Liste!$A$4,IF(AND(R422&gt;16,R422&lt;=70),Liste!$A$3,IF(R422&gt;70,Liste!$A$2,IF(R422="","","")))))))</f>
        <v/>
      </c>
      <c r="AO422" s="132"/>
      <c r="AP422" s="151" t="str">
        <f>IF(AND(X422=0,Z422=0),"",IF(AND(X422=0,Z422&gt;0),Liste!$L$16,IF(AND(X422&gt;0,Z422=0),Liste!$L$17,ROUND(2*(SQRT((Z422*1000000000)/(PI()*X422*1000000))),1))))</f>
        <v/>
      </c>
      <c r="AQ422" s="132"/>
      <c r="AR422" s="151" t="str">
        <f t="shared" si="6"/>
        <v/>
      </c>
      <c r="AS422" s="132"/>
    </row>
    <row r="423" spans="2:45" x14ac:dyDescent="0.4">
      <c r="B423" s="140" t="s">
        <v>2151</v>
      </c>
      <c r="C423" s="29"/>
      <c r="D423" s="131"/>
      <c r="E423" s="136"/>
      <c r="F423" s="131"/>
      <c r="G423" s="136"/>
      <c r="H423" s="131"/>
      <c r="I423" s="134"/>
      <c r="J423" s="133"/>
      <c r="K423" s="134"/>
      <c r="L423" s="133"/>
      <c r="M423" s="212"/>
      <c r="N423" s="131"/>
      <c r="O423" s="132"/>
      <c r="P423" s="131"/>
      <c r="Q423" s="132"/>
      <c r="R423" s="142"/>
      <c r="S423" s="132"/>
      <c r="T423" s="133"/>
      <c r="U423" s="132"/>
      <c r="V423" s="143"/>
      <c r="W423" s="132"/>
      <c r="X423" s="143"/>
      <c r="Y423" s="132"/>
      <c r="Z423" s="142"/>
      <c r="AA423" s="132"/>
      <c r="AB423" s="214"/>
      <c r="AC423" s="132"/>
      <c r="AD423" s="131"/>
      <c r="AE423" s="134"/>
      <c r="AF423" s="131"/>
      <c r="AG423" s="132"/>
      <c r="AH423" s="138"/>
      <c r="AI423" s="132"/>
      <c r="AJ423" s="138"/>
      <c r="AK423" s="132"/>
      <c r="AL423" s="138"/>
      <c r="AM423" s="132"/>
      <c r="AN423" s="151" t="str">
        <f>IF(AND(R423&lt;=0.1,R423&gt;0),Liste!$A$7,IF(AND(R423&gt;0.1,R423&lt;=1),Liste!$A$6,IF(AND(R423&gt;1,R423&lt;=5),Liste!$A$5,IF(AND(R423&gt;5,R423&lt;=16),Liste!$A$4,IF(AND(R423&gt;16,R423&lt;=70),Liste!$A$3,IF(R423&gt;70,Liste!$A$2,IF(R423="","","")))))))</f>
        <v/>
      </c>
      <c r="AO423" s="132"/>
      <c r="AP423" s="151" t="str">
        <f>IF(AND(X423=0,Z423=0),"",IF(AND(X423=0,Z423&gt;0),Liste!$L$16,IF(AND(X423&gt;0,Z423=0),Liste!$L$17,ROUND(2*(SQRT((Z423*1000000000)/(PI()*X423*1000000))),1))))</f>
        <v/>
      </c>
      <c r="AQ423" s="132"/>
      <c r="AR423" s="151" t="str">
        <f t="shared" si="6"/>
        <v/>
      </c>
      <c r="AS423" s="132"/>
    </row>
    <row r="424" spans="2:45" x14ac:dyDescent="0.4">
      <c r="B424" s="140" t="s">
        <v>2152</v>
      </c>
      <c r="C424" s="29"/>
      <c r="D424" s="131"/>
      <c r="E424" s="136"/>
      <c r="F424" s="131"/>
      <c r="G424" s="136"/>
      <c r="H424" s="131"/>
      <c r="I424" s="134"/>
      <c r="J424" s="133"/>
      <c r="K424" s="134"/>
      <c r="L424" s="133"/>
      <c r="M424" s="212"/>
      <c r="N424" s="131"/>
      <c r="O424" s="132"/>
      <c r="P424" s="131"/>
      <c r="Q424" s="132"/>
      <c r="R424" s="142"/>
      <c r="S424" s="132"/>
      <c r="T424" s="133"/>
      <c r="U424" s="132"/>
      <c r="V424" s="143"/>
      <c r="W424" s="132"/>
      <c r="X424" s="143"/>
      <c r="Y424" s="132"/>
      <c r="Z424" s="142"/>
      <c r="AA424" s="132"/>
      <c r="AB424" s="214"/>
      <c r="AC424" s="132"/>
      <c r="AD424" s="131"/>
      <c r="AE424" s="134"/>
      <c r="AF424" s="131"/>
      <c r="AG424" s="132"/>
      <c r="AH424" s="138"/>
      <c r="AI424" s="132"/>
      <c r="AJ424" s="138"/>
      <c r="AK424" s="132"/>
      <c r="AL424" s="138"/>
      <c r="AM424" s="132"/>
      <c r="AN424" s="151" t="str">
        <f>IF(AND(R424&lt;=0.1,R424&gt;0),Liste!$A$7,IF(AND(R424&gt;0.1,R424&lt;=1),Liste!$A$6,IF(AND(R424&gt;1,R424&lt;=5),Liste!$A$5,IF(AND(R424&gt;5,R424&lt;=16),Liste!$A$4,IF(AND(R424&gt;16,R424&lt;=70),Liste!$A$3,IF(R424&gt;70,Liste!$A$2,IF(R424="","","")))))))</f>
        <v/>
      </c>
      <c r="AO424" s="132"/>
      <c r="AP424" s="151" t="str">
        <f>IF(AND(X424=0,Z424=0),"",IF(AND(X424=0,Z424&gt;0),Liste!$L$16,IF(AND(X424&gt;0,Z424=0),Liste!$L$17,ROUND(2*(SQRT((Z424*1000000000)/(PI()*X424*1000000))),1))))</f>
        <v/>
      </c>
      <c r="AQ424" s="132"/>
      <c r="AR424" s="151" t="str">
        <f t="shared" si="6"/>
        <v/>
      </c>
      <c r="AS424" s="132"/>
    </row>
    <row r="425" spans="2:45" x14ac:dyDescent="0.4">
      <c r="B425" s="140" t="s">
        <v>2153</v>
      </c>
      <c r="C425" s="29"/>
      <c r="D425" s="131"/>
      <c r="E425" s="136"/>
      <c r="F425" s="131"/>
      <c r="G425" s="136"/>
      <c r="H425" s="131"/>
      <c r="I425" s="134"/>
      <c r="J425" s="133"/>
      <c r="K425" s="134"/>
      <c r="L425" s="133"/>
      <c r="M425" s="212"/>
      <c r="N425" s="131"/>
      <c r="O425" s="132"/>
      <c r="P425" s="131"/>
      <c r="Q425" s="132"/>
      <c r="R425" s="142"/>
      <c r="S425" s="132"/>
      <c r="T425" s="133"/>
      <c r="U425" s="132"/>
      <c r="V425" s="143"/>
      <c r="W425" s="132"/>
      <c r="X425" s="143"/>
      <c r="Y425" s="132"/>
      <c r="Z425" s="142"/>
      <c r="AA425" s="132"/>
      <c r="AB425" s="214"/>
      <c r="AC425" s="132"/>
      <c r="AD425" s="131"/>
      <c r="AE425" s="134"/>
      <c r="AF425" s="131"/>
      <c r="AG425" s="132"/>
      <c r="AH425" s="138"/>
      <c r="AI425" s="132"/>
      <c r="AJ425" s="138"/>
      <c r="AK425" s="132"/>
      <c r="AL425" s="138"/>
      <c r="AM425" s="132"/>
      <c r="AN425" s="151" t="str">
        <f>IF(AND(R425&lt;=0.1,R425&gt;0),Liste!$A$7,IF(AND(R425&gt;0.1,R425&lt;=1),Liste!$A$6,IF(AND(R425&gt;1,R425&lt;=5),Liste!$A$5,IF(AND(R425&gt;5,R425&lt;=16),Liste!$A$4,IF(AND(R425&gt;16,R425&lt;=70),Liste!$A$3,IF(R425&gt;70,Liste!$A$2,IF(R425="","","")))))))</f>
        <v/>
      </c>
      <c r="AO425" s="132"/>
      <c r="AP425" s="151" t="str">
        <f>IF(AND(X425=0,Z425=0),"",IF(AND(X425=0,Z425&gt;0),Liste!$L$16,IF(AND(X425&gt;0,Z425=0),Liste!$L$17,ROUND(2*(SQRT((Z425*1000000000)/(PI()*X425*1000000))),1))))</f>
        <v/>
      </c>
      <c r="AQ425" s="132"/>
      <c r="AR425" s="151" t="str">
        <f t="shared" si="6"/>
        <v/>
      </c>
      <c r="AS425" s="132"/>
    </row>
    <row r="426" spans="2:45" x14ac:dyDescent="0.4">
      <c r="B426" s="140" t="s">
        <v>2154</v>
      </c>
      <c r="C426" s="29"/>
      <c r="D426" s="131"/>
      <c r="E426" s="136"/>
      <c r="F426" s="131"/>
      <c r="G426" s="136"/>
      <c r="H426" s="131"/>
      <c r="I426" s="134"/>
      <c r="J426" s="133"/>
      <c r="K426" s="134"/>
      <c r="L426" s="133"/>
      <c r="M426" s="212"/>
      <c r="N426" s="131"/>
      <c r="O426" s="132"/>
      <c r="P426" s="131"/>
      <c r="Q426" s="132"/>
      <c r="R426" s="142"/>
      <c r="S426" s="132"/>
      <c r="T426" s="133"/>
      <c r="U426" s="132"/>
      <c r="V426" s="143"/>
      <c r="W426" s="132"/>
      <c r="X426" s="143"/>
      <c r="Y426" s="132"/>
      <c r="Z426" s="142"/>
      <c r="AA426" s="132"/>
      <c r="AB426" s="214"/>
      <c r="AC426" s="132"/>
      <c r="AD426" s="131"/>
      <c r="AE426" s="134"/>
      <c r="AF426" s="131"/>
      <c r="AG426" s="132"/>
      <c r="AH426" s="138"/>
      <c r="AI426" s="132"/>
      <c r="AJ426" s="138"/>
      <c r="AK426" s="132"/>
      <c r="AL426" s="138"/>
      <c r="AM426" s="132"/>
      <c r="AN426" s="151" t="str">
        <f>IF(AND(R426&lt;=0.1,R426&gt;0),Liste!$A$7,IF(AND(R426&gt;0.1,R426&lt;=1),Liste!$A$6,IF(AND(R426&gt;1,R426&lt;=5),Liste!$A$5,IF(AND(R426&gt;5,R426&lt;=16),Liste!$A$4,IF(AND(R426&gt;16,R426&lt;=70),Liste!$A$3,IF(R426&gt;70,Liste!$A$2,IF(R426="","","")))))))</f>
        <v/>
      </c>
      <c r="AO426" s="132"/>
      <c r="AP426" s="151" t="str">
        <f>IF(AND(X426=0,Z426=0),"",IF(AND(X426=0,Z426&gt;0),Liste!$L$16,IF(AND(X426&gt;0,Z426=0),Liste!$L$17,ROUND(2*(SQRT((Z426*1000000000)/(PI()*X426*1000000))),1))))</f>
        <v/>
      </c>
      <c r="AQ426" s="132"/>
      <c r="AR426" s="151" t="str">
        <f t="shared" si="6"/>
        <v/>
      </c>
      <c r="AS426" s="132"/>
    </row>
    <row r="427" spans="2:45" x14ac:dyDescent="0.4">
      <c r="B427" s="140" t="s">
        <v>2155</v>
      </c>
      <c r="C427" s="29"/>
      <c r="D427" s="131"/>
      <c r="E427" s="136"/>
      <c r="F427" s="131"/>
      <c r="G427" s="136"/>
      <c r="H427" s="131"/>
      <c r="I427" s="134"/>
      <c r="J427" s="133"/>
      <c r="K427" s="134"/>
      <c r="L427" s="133"/>
      <c r="M427" s="212"/>
      <c r="N427" s="131"/>
      <c r="O427" s="132"/>
      <c r="P427" s="131"/>
      <c r="Q427" s="132"/>
      <c r="R427" s="142"/>
      <c r="S427" s="132"/>
      <c r="T427" s="133"/>
      <c r="U427" s="132"/>
      <c r="V427" s="143"/>
      <c r="W427" s="132"/>
      <c r="X427" s="143"/>
      <c r="Y427" s="132"/>
      <c r="Z427" s="142"/>
      <c r="AA427" s="132"/>
      <c r="AB427" s="214"/>
      <c r="AC427" s="132"/>
      <c r="AD427" s="131"/>
      <c r="AE427" s="134"/>
      <c r="AF427" s="131"/>
      <c r="AG427" s="132"/>
      <c r="AH427" s="138"/>
      <c r="AI427" s="132"/>
      <c r="AJ427" s="138"/>
      <c r="AK427" s="132"/>
      <c r="AL427" s="138"/>
      <c r="AM427" s="132"/>
      <c r="AN427" s="151" t="str">
        <f>IF(AND(R427&lt;=0.1,R427&gt;0),Liste!$A$7,IF(AND(R427&gt;0.1,R427&lt;=1),Liste!$A$6,IF(AND(R427&gt;1,R427&lt;=5),Liste!$A$5,IF(AND(R427&gt;5,R427&lt;=16),Liste!$A$4,IF(AND(R427&gt;16,R427&lt;=70),Liste!$A$3,IF(R427&gt;70,Liste!$A$2,IF(R427="","","")))))))</f>
        <v/>
      </c>
      <c r="AO427" s="132"/>
      <c r="AP427" s="151" t="str">
        <f>IF(AND(X427=0,Z427=0),"",IF(AND(X427=0,Z427&gt;0),Liste!$L$16,IF(AND(X427&gt;0,Z427=0),Liste!$L$17,ROUND(2*(SQRT((Z427*1000000000)/(PI()*X427*1000000))),1))))</f>
        <v/>
      </c>
      <c r="AQ427" s="132"/>
      <c r="AR427" s="151" t="str">
        <f t="shared" si="6"/>
        <v/>
      </c>
      <c r="AS427" s="132"/>
    </row>
    <row r="428" spans="2:45" x14ac:dyDescent="0.4">
      <c r="B428" s="140" t="s">
        <v>2156</v>
      </c>
      <c r="C428" s="29"/>
      <c r="D428" s="131"/>
      <c r="E428" s="136"/>
      <c r="F428" s="131"/>
      <c r="G428" s="136"/>
      <c r="H428" s="131"/>
      <c r="I428" s="134"/>
      <c r="J428" s="133"/>
      <c r="K428" s="134"/>
      <c r="L428" s="133"/>
      <c r="M428" s="212"/>
      <c r="N428" s="131"/>
      <c r="O428" s="132"/>
      <c r="P428" s="131"/>
      <c r="Q428" s="132"/>
      <c r="R428" s="142"/>
      <c r="S428" s="132"/>
      <c r="T428" s="133"/>
      <c r="U428" s="132"/>
      <c r="V428" s="143"/>
      <c r="W428" s="132"/>
      <c r="X428" s="143"/>
      <c r="Y428" s="132"/>
      <c r="Z428" s="142"/>
      <c r="AA428" s="132"/>
      <c r="AB428" s="214"/>
      <c r="AC428" s="132"/>
      <c r="AD428" s="131"/>
      <c r="AE428" s="134"/>
      <c r="AF428" s="131"/>
      <c r="AG428" s="132"/>
      <c r="AH428" s="138"/>
      <c r="AI428" s="132"/>
      <c r="AJ428" s="138"/>
      <c r="AK428" s="132"/>
      <c r="AL428" s="138"/>
      <c r="AM428" s="132"/>
      <c r="AN428" s="151" t="str">
        <f>IF(AND(R428&lt;=0.1,R428&gt;0),Liste!$A$7,IF(AND(R428&gt;0.1,R428&lt;=1),Liste!$A$6,IF(AND(R428&gt;1,R428&lt;=5),Liste!$A$5,IF(AND(R428&gt;5,R428&lt;=16),Liste!$A$4,IF(AND(R428&gt;16,R428&lt;=70),Liste!$A$3,IF(R428&gt;70,Liste!$A$2,IF(R428="","","")))))))</f>
        <v/>
      </c>
      <c r="AO428" s="132"/>
      <c r="AP428" s="151" t="str">
        <f>IF(AND(X428=0,Z428=0),"",IF(AND(X428=0,Z428&gt;0),Liste!$L$16,IF(AND(X428&gt;0,Z428=0),Liste!$L$17,ROUND(2*(SQRT((Z428*1000000000)/(PI()*X428*1000000))),1))))</f>
        <v/>
      </c>
      <c r="AQ428" s="132"/>
      <c r="AR428" s="151" t="str">
        <f t="shared" si="6"/>
        <v/>
      </c>
      <c r="AS428" s="132"/>
    </row>
    <row r="429" spans="2:45" x14ac:dyDescent="0.4">
      <c r="B429" s="140" t="s">
        <v>2157</v>
      </c>
      <c r="C429" s="29"/>
      <c r="D429" s="131"/>
      <c r="E429" s="136"/>
      <c r="F429" s="131"/>
      <c r="G429" s="136"/>
      <c r="H429" s="131"/>
      <c r="I429" s="134"/>
      <c r="J429" s="133"/>
      <c r="K429" s="134"/>
      <c r="L429" s="133"/>
      <c r="M429" s="212"/>
      <c r="N429" s="131"/>
      <c r="O429" s="132"/>
      <c r="P429" s="131"/>
      <c r="Q429" s="132"/>
      <c r="R429" s="142"/>
      <c r="S429" s="132"/>
      <c r="T429" s="133"/>
      <c r="U429" s="132"/>
      <c r="V429" s="143"/>
      <c r="W429" s="132"/>
      <c r="X429" s="143"/>
      <c r="Y429" s="132"/>
      <c r="Z429" s="142"/>
      <c r="AA429" s="132"/>
      <c r="AB429" s="214"/>
      <c r="AC429" s="132"/>
      <c r="AD429" s="131"/>
      <c r="AE429" s="134"/>
      <c r="AF429" s="131"/>
      <c r="AG429" s="132"/>
      <c r="AH429" s="138"/>
      <c r="AI429" s="132"/>
      <c r="AJ429" s="138"/>
      <c r="AK429" s="132"/>
      <c r="AL429" s="138"/>
      <c r="AM429" s="132"/>
      <c r="AN429" s="151" t="str">
        <f>IF(AND(R429&lt;=0.1,R429&gt;0),Liste!$A$7,IF(AND(R429&gt;0.1,R429&lt;=1),Liste!$A$6,IF(AND(R429&gt;1,R429&lt;=5),Liste!$A$5,IF(AND(R429&gt;5,R429&lt;=16),Liste!$A$4,IF(AND(R429&gt;16,R429&lt;=70),Liste!$A$3,IF(R429&gt;70,Liste!$A$2,IF(R429="","","")))))))</f>
        <v/>
      </c>
      <c r="AO429" s="132"/>
      <c r="AP429" s="151" t="str">
        <f>IF(AND(X429=0,Z429=0),"",IF(AND(X429=0,Z429&gt;0),Liste!$L$16,IF(AND(X429&gt;0,Z429=0),Liste!$L$17,ROUND(2*(SQRT((Z429*1000000000)/(PI()*X429*1000000))),1))))</f>
        <v/>
      </c>
      <c r="AQ429" s="132"/>
      <c r="AR429" s="151" t="str">
        <f t="shared" si="6"/>
        <v/>
      </c>
      <c r="AS429" s="132"/>
    </row>
    <row r="430" spans="2:45" x14ac:dyDescent="0.4">
      <c r="B430" s="140" t="s">
        <v>2158</v>
      </c>
      <c r="C430" s="29"/>
      <c r="D430" s="131"/>
      <c r="E430" s="136"/>
      <c r="F430" s="131"/>
      <c r="G430" s="136"/>
      <c r="H430" s="131"/>
      <c r="I430" s="134"/>
      <c r="J430" s="133"/>
      <c r="K430" s="134"/>
      <c r="L430" s="133"/>
      <c r="M430" s="212"/>
      <c r="N430" s="131"/>
      <c r="O430" s="132"/>
      <c r="P430" s="131"/>
      <c r="Q430" s="132"/>
      <c r="R430" s="142"/>
      <c r="S430" s="132"/>
      <c r="T430" s="133"/>
      <c r="U430" s="132"/>
      <c r="V430" s="143"/>
      <c r="W430" s="132"/>
      <c r="X430" s="143"/>
      <c r="Y430" s="132"/>
      <c r="Z430" s="142"/>
      <c r="AA430" s="132"/>
      <c r="AB430" s="214"/>
      <c r="AC430" s="132"/>
      <c r="AD430" s="131"/>
      <c r="AE430" s="134"/>
      <c r="AF430" s="131"/>
      <c r="AG430" s="132"/>
      <c r="AH430" s="138"/>
      <c r="AI430" s="132"/>
      <c r="AJ430" s="138"/>
      <c r="AK430" s="132"/>
      <c r="AL430" s="138"/>
      <c r="AM430" s="132"/>
      <c r="AN430" s="151" t="str">
        <f>IF(AND(R430&lt;=0.1,R430&gt;0),Liste!$A$7,IF(AND(R430&gt;0.1,R430&lt;=1),Liste!$A$6,IF(AND(R430&gt;1,R430&lt;=5),Liste!$A$5,IF(AND(R430&gt;5,R430&lt;=16),Liste!$A$4,IF(AND(R430&gt;16,R430&lt;=70),Liste!$A$3,IF(R430&gt;70,Liste!$A$2,IF(R430="","","")))))))</f>
        <v/>
      </c>
      <c r="AO430" s="132"/>
      <c r="AP430" s="151" t="str">
        <f>IF(AND(X430=0,Z430=0),"",IF(AND(X430=0,Z430&gt;0),Liste!$L$16,IF(AND(X430&gt;0,Z430=0),Liste!$L$17,ROUND(2*(SQRT((Z430*1000000000)/(PI()*X430*1000000))),1))))</f>
        <v/>
      </c>
      <c r="AQ430" s="132"/>
      <c r="AR430" s="151" t="str">
        <f t="shared" si="6"/>
        <v/>
      </c>
      <c r="AS430" s="132"/>
    </row>
    <row r="431" spans="2:45" x14ac:dyDescent="0.4">
      <c r="B431" s="140" t="s">
        <v>2159</v>
      </c>
      <c r="C431" s="29"/>
      <c r="D431" s="131"/>
      <c r="E431" s="136"/>
      <c r="F431" s="131"/>
      <c r="G431" s="136"/>
      <c r="H431" s="131"/>
      <c r="I431" s="134"/>
      <c r="J431" s="133"/>
      <c r="K431" s="134"/>
      <c r="L431" s="133"/>
      <c r="M431" s="212"/>
      <c r="N431" s="131"/>
      <c r="O431" s="132"/>
      <c r="P431" s="131"/>
      <c r="Q431" s="132"/>
      <c r="R431" s="142"/>
      <c r="S431" s="132"/>
      <c r="T431" s="133"/>
      <c r="U431" s="132"/>
      <c r="V431" s="143"/>
      <c r="W431" s="132"/>
      <c r="X431" s="143"/>
      <c r="Y431" s="132"/>
      <c r="Z431" s="142"/>
      <c r="AA431" s="132"/>
      <c r="AB431" s="214"/>
      <c r="AC431" s="132"/>
      <c r="AD431" s="131"/>
      <c r="AE431" s="134"/>
      <c r="AF431" s="131"/>
      <c r="AG431" s="132"/>
      <c r="AH431" s="138"/>
      <c r="AI431" s="132"/>
      <c r="AJ431" s="138"/>
      <c r="AK431" s="132"/>
      <c r="AL431" s="138"/>
      <c r="AM431" s="132"/>
      <c r="AN431" s="151" t="str">
        <f>IF(AND(R431&lt;=0.1,R431&gt;0),Liste!$A$7,IF(AND(R431&gt;0.1,R431&lt;=1),Liste!$A$6,IF(AND(R431&gt;1,R431&lt;=5),Liste!$A$5,IF(AND(R431&gt;5,R431&lt;=16),Liste!$A$4,IF(AND(R431&gt;16,R431&lt;=70),Liste!$A$3,IF(R431&gt;70,Liste!$A$2,IF(R431="","","")))))))</f>
        <v/>
      </c>
      <c r="AO431" s="132"/>
      <c r="AP431" s="151" t="str">
        <f>IF(AND(X431=0,Z431=0),"",IF(AND(X431=0,Z431&gt;0),Liste!$L$16,IF(AND(X431&gt;0,Z431=0),Liste!$L$17,ROUND(2*(SQRT((Z431*1000000000)/(PI()*X431*1000000))),1))))</f>
        <v/>
      </c>
      <c r="AQ431" s="132"/>
      <c r="AR431" s="151" t="str">
        <f t="shared" si="6"/>
        <v/>
      </c>
      <c r="AS431" s="132"/>
    </row>
    <row r="432" spans="2:45" x14ac:dyDescent="0.4">
      <c r="B432" s="140" t="s">
        <v>2160</v>
      </c>
      <c r="C432" s="29"/>
      <c r="D432" s="131"/>
      <c r="E432" s="136"/>
      <c r="F432" s="131"/>
      <c r="G432" s="136"/>
      <c r="H432" s="131"/>
      <c r="I432" s="134"/>
      <c r="J432" s="133"/>
      <c r="K432" s="134"/>
      <c r="L432" s="133"/>
      <c r="M432" s="212"/>
      <c r="N432" s="131"/>
      <c r="O432" s="132"/>
      <c r="P432" s="131"/>
      <c r="Q432" s="132"/>
      <c r="R432" s="142"/>
      <c r="S432" s="132"/>
      <c r="T432" s="133"/>
      <c r="U432" s="132"/>
      <c r="V432" s="143"/>
      <c r="W432" s="132"/>
      <c r="X432" s="143"/>
      <c r="Y432" s="132"/>
      <c r="Z432" s="142"/>
      <c r="AA432" s="132"/>
      <c r="AB432" s="214"/>
      <c r="AC432" s="132"/>
      <c r="AD432" s="131"/>
      <c r="AE432" s="134"/>
      <c r="AF432" s="131"/>
      <c r="AG432" s="132"/>
      <c r="AH432" s="138"/>
      <c r="AI432" s="132"/>
      <c r="AJ432" s="138"/>
      <c r="AK432" s="132"/>
      <c r="AL432" s="138"/>
      <c r="AM432" s="132"/>
      <c r="AN432" s="151" t="str">
        <f>IF(AND(R432&lt;=0.1,R432&gt;0),Liste!$A$7,IF(AND(R432&gt;0.1,R432&lt;=1),Liste!$A$6,IF(AND(R432&gt;1,R432&lt;=5),Liste!$A$5,IF(AND(R432&gt;5,R432&lt;=16),Liste!$A$4,IF(AND(R432&gt;16,R432&lt;=70),Liste!$A$3,IF(R432&gt;70,Liste!$A$2,IF(R432="","","")))))))</f>
        <v/>
      </c>
      <c r="AO432" s="132"/>
      <c r="AP432" s="151" t="str">
        <f>IF(AND(X432=0,Z432=0),"",IF(AND(X432=0,Z432&gt;0),Liste!$L$16,IF(AND(X432&gt;0,Z432=0),Liste!$L$17,ROUND(2*(SQRT((Z432*1000000000)/(PI()*X432*1000000))),1))))</f>
        <v/>
      </c>
      <c r="AQ432" s="132"/>
      <c r="AR432" s="151" t="str">
        <f t="shared" si="6"/>
        <v/>
      </c>
      <c r="AS432" s="132"/>
    </row>
    <row r="433" spans="2:45" x14ac:dyDescent="0.4">
      <c r="B433" s="140" t="s">
        <v>2161</v>
      </c>
      <c r="C433" s="29"/>
      <c r="D433" s="131"/>
      <c r="E433" s="136"/>
      <c r="F433" s="131"/>
      <c r="G433" s="136"/>
      <c r="H433" s="131"/>
      <c r="I433" s="134"/>
      <c r="J433" s="133"/>
      <c r="K433" s="134"/>
      <c r="L433" s="133"/>
      <c r="M433" s="212"/>
      <c r="N433" s="131"/>
      <c r="O433" s="132"/>
      <c r="P433" s="131"/>
      <c r="Q433" s="132"/>
      <c r="R433" s="142"/>
      <c r="S433" s="132"/>
      <c r="T433" s="133"/>
      <c r="U433" s="132"/>
      <c r="V433" s="143"/>
      <c r="W433" s="132"/>
      <c r="X433" s="143"/>
      <c r="Y433" s="132"/>
      <c r="Z433" s="142"/>
      <c r="AA433" s="132"/>
      <c r="AB433" s="214"/>
      <c r="AC433" s="132"/>
      <c r="AD433" s="131"/>
      <c r="AE433" s="134"/>
      <c r="AF433" s="131"/>
      <c r="AG433" s="132"/>
      <c r="AH433" s="138"/>
      <c r="AI433" s="132"/>
      <c r="AJ433" s="138"/>
      <c r="AK433" s="132"/>
      <c r="AL433" s="138"/>
      <c r="AM433" s="132"/>
      <c r="AN433" s="151" t="str">
        <f>IF(AND(R433&lt;=0.1,R433&gt;0),Liste!$A$7,IF(AND(R433&gt;0.1,R433&lt;=1),Liste!$A$6,IF(AND(R433&gt;1,R433&lt;=5),Liste!$A$5,IF(AND(R433&gt;5,R433&lt;=16),Liste!$A$4,IF(AND(R433&gt;16,R433&lt;=70),Liste!$A$3,IF(R433&gt;70,Liste!$A$2,IF(R433="","","")))))))</f>
        <v/>
      </c>
      <c r="AO433" s="132"/>
      <c r="AP433" s="151" t="str">
        <f>IF(AND(X433=0,Z433=0),"",IF(AND(X433=0,Z433&gt;0),Liste!$L$16,IF(AND(X433&gt;0,Z433=0),Liste!$L$17,ROUND(2*(SQRT((Z433*1000000000)/(PI()*X433*1000000))),1))))</f>
        <v/>
      </c>
      <c r="AQ433" s="132"/>
      <c r="AR433" s="151" t="str">
        <f t="shared" si="6"/>
        <v/>
      </c>
      <c r="AS433" s="132"/>
    </row>
    <row r="434" spans="2:45" x14ac:dyDescent="0.4">
      <c r="B434" s="140" t="s">
        <v>2162</v>
      </c>
      <c r="C434" s="29"/>
      <c r="D434" s="131"/>
      <c r="E434" s="136"/>
      <c r="F434" s="131"/>
      <c r="G434" s="136"/>
      <c r="H434" s="131"/>
      <c r="I434" s="134"/>
      <c r="J434" s="133"/>
      <c r="K434" s="134"/>
      <c r="L434" s="133"/>
      <c r="M434" s="212"/>
      <c r="N434" s="131"/>
      <c r="O434" s="132"/>
      <c r="P434" s="131"/>
      <c r="Q434" s="132"/>
      <c r="R434" s="142"/>
      <c r="S434" s="132"/>
      <c r="T434" s="133"/>
      <c r="U434" s="132"/>
      <c r="V434" s="143"/>
      <c r="W434" s="132"/>
      <c r="X434" s="143"/>
      <c r="Y434" s="132"/>
      <c r="Z434" s="142"/>
      <c r="AA434" s="132"/>
      <c r="AB434" s="214"/>
      <c r="AC434" s="132"/>
      <c r="AD434" s="131"/>
      <c r="AE434" s="134"/>
      <c r="AF434" s="131"/>
      <c r="AG434" s="132"/>
      <c r="AH434" s="138"/>
      <c r="AI434" s="132"/>
      <c r="AJ434" s="138"/>
      <c r="AK434" s="132"/>
      <c r="AL434" s="138"/>
      <c r="AM434" s="132"/>
      <c r="AN434" s="151" t="str">
        <f>IF(AND(R434&lt;=0.1,R434&gt;0),Liste!$A$7,IF(AND(R434&gt;0.1,R434&lt;=1),Liste!$A$6,IF(AND(R434&gt;1,R434&lt;=5),Liste!$A$5,IF(AND(R434&gt;5,R434&lt;=16),Liste!$A$4,IF(AND(R434&gt;16,R434&lt;=70),Liste!$A$3,IF(R434&gt;70,Liste!$A$2,IF(R434="","","")))))))</f>
        <v/>
      </c>
      <c r="AO434" s="132"/>
      <c r="AP434" s="151" t="str">
        <f>IF(AND(X434=0,Z434=0),"",IF(AND(X434=0,Z434&gt;0),Liste!$L$16,IF(AND(X434&gt;0,Z434=0),Liste!$L$17,ROUND(2*(SQRT((Z434*1000000000)/(PI()*X434*1000000))),1))))</f>
        <v/>
      </c>
      <c r="AQ434" s="132"/>
      <c r="AR434" s="151" t="str">
        <f t="shared" si="6"/>
        <v/>
      </c>
      <c r="AS434" s="132"/>
    </row>
    <row r="435" spans="2:45" x14ac:dyDescent="0.4">
      <c r="B435" s="140" t="s">
        <v>2163</v>
      </c>
      <c r="C435" s="29"/>
      <c r="D435" s="131"/>
      <c r="E435" s="136"/>
      <c r="F435" s="131"/>
      <c r="G435" s="136"/>
      <c r="H435" s="131"/>
      <c r="I435" s="134"/>
      <c r="J435" s="133"/>
      <c r="K435" s="134"/>
      <c r="L435" s="133"/>
      <c r="M435" s="212"/>
      <c r="N435" s="131"/>
      <c r="O435" s="132"/>
      <c r="P435" s="131"/>
      <c r="Q435" s="132"/>
      <c r="R435" s="142"/>
      <c r="S435" s="132"/>
      <c r="T435" s="133"/>
      <c r="U435" s="132"/>
      <c r="V435" s="143"/>
      <c r="W435" s="132"/>
      <c r="X435" s="143"/>
      <c r="Y435" s="132"/>
      <c r="Z435" s="142"/>
      <c r="AA435" s="132"/>
      <c r="AB435" s="214"/>
      <c r="AC435" s="132"/>
      <c r="AD435" s="131"/>
      <c r="AE435" s="134"/>
      <c r="AF435" s="131"/>
      <c r="AG435" s="132"/>
      <c r="AH435" s="138"/>
      <c r="AI435" s="132"/>
      <c r="AJ435" s="138"/>
      <c r="AK435" s="132"/>
      <c r="AL435" s="138"/>
      <c r="AM435" s="132"/>
      <c r="AN435" s="151" t="str">
        <f>IF(AND(R435&lt;=0.1,R435&gt;0),Liste!$A$7,IF(AND(R435&gt;0.1,R435&lt;=1),Liste!$A$6,IF(AND(R435&gt;1,R435&lt;=5),Liste!$A$5,IF(AND(R435&gt;5,R435&lt;=16),Liste!$A$4,IF(AND(R435&gt;16,R435&lt;=70),Liste!$A$3,IF(R435&gt;70,Liste!$A$2,IF(R435="","","")))))))</f>
        <v/>
      </c>
      <c r="AO435" s="132"/>
      <c r="AP435" s="151" t="str">
        <f>IF(AND(X435=0,Z435=0),"",IF(AND(X435=0,Z435&gt;0),Liste!$L$16,IF(AND(X435&gt;0,Z435=0),Liste!$L$17,ROUND(2*(SQRT((Z435*1000000000)/(PI()*X435*1000000))),1))))</f>
        <v/>
      </c>
      <c r="AQ435" s="132"/>
      <c r="AR435" s="151" t="str">
        <f t="shared" si="6"/>
        <v/>
      </c>
      <c r="AS435" s="132"/>
    </row>
    <row r="436" spans="2:45" x14ac:dyDescent="0.4">
      <c r="B436" s="140" t="s">
        <v>2164</v>
      </c>
      <c r="C436" s="29"/>
      <c r="D436" s="131"/>
      <c r="E436" s="136"/>
      <c r="F436" s="131"/>
      <c r="G436" s="136"/>
      <c r="H436" s="131"/>
      <c r="I436" s="134"/>
      <c r="J436" s="133"/>
      <c r="K436" s="134"/>
      <c r="L436" s="133"/>
      <c r="M436" s="212"/>
      <c r="N436" s="131"/>
      <c r="O436" s="132"/>
      <c r="P436" s="131"/>
      <c r="Q436" s="132"/>
      <c r="R436" s="142"/>
      <c r="S436" s="132"/>
      <c r="T436" s="133"/>
      <c r="U436" s="132"/>
      <c r="V436" s="143"/>
      <c r="W436" s="132"/>
      <c r="X436" s="143"/>
      <c r="Y436" s="132"/>
      <c r="Z436" s="142"/>
      <c r="AA436" s="132"/>
      <c r="AB436" s="214"/>
      <c r="AC436" s="132"/>
      <c r="AD436" s="131"/>
      <c r="AE436" s="134"/>
      <c r="AF436" s="131"/>
      <c r="AG436" s="132"/>
      <c r="AH436" s="138"/>
      <c r="AI436" s="132"/>
      <c r="AJ436" s="138"/>
      <c r="AK436" s="132"/>
      <c r="AL436" s="138"/>
      <c r="AM436" s="132"/>
      <c r="AN436" s="151" t="str">
        <f>IF(AND(R436&lt;=0.1,R436&gt;0),Liste!$A$7,IF(AND(R436&gt;0.1,R436&lt;=1),Liste!$A$6,IF(AND(R436&gt;1,R436&lt;=5),Liste!$A$5,IF(AND(R436&gt;5,R436&lt;=16),Liste!$A$4,IF(AND(R436&gt;16,R436&lt;=70),Liste!$A$3,IF(R436&gt;70,Liste!$A$2,IF(R436="","","")))))))</f>
        <v/>
      </c>
      <c r="AO436" s="132"/>
      <c r="AP436" s="151" t="str">
        <f>IF(AND(X436=0,Z436=0),"",IF(AND(X436=0,Z436&gt;0),Liste!$L$16,IF(AND(X436&gt;0,Z436=0),Liste!$L$17,ROUND(2*(SQRT((Z436*1000000000)/(PI()*X436*1000000))),1))))</f>
        <v/>
      </c>
      <c r="AQ436" s="132"/>
      <c r="AR436" s="151" t="str">
        <f t="shared" si="6"/>
        <v/>
      </c>
      <c r="AS436" s="132"/>
    </row>
    <row r="437" spans="2:45" x14ac:dyDescent="0.4">
      <c r="B437" s="140" t="s">
        <v>2165</v>
      </c>
      <c r="C437" s="29"/>
      <c r="D437" s="131"/>
      <c r="E437" s="136"/>
      <c r="F437" s="131"/>
      <c r="G437" s="136"/>
      <c r="H437" s="131"/>
      <c r="I437" s="134"/>
      <c r="J437" s="133"/>
      <c r="K437" s="134"/>
      <c r="L437" s="133"/>
      <c r="M437" s="212"/>
      <c r="N437" s="131"/>
      <c r="O437" s="132"/>
      <c r="P437" s="131"/>
      <c r="Q437" s="132"/>
      <c r="R437" s="142"/>
      <c r="S437" s="132"/>
      <c r="T437" s="133"/>
      <c r="U437" s="132"/>
      <c r="V437" s="143"/>
      <c r="W437" s="132"/>
      <c r="X437" s="143"/>
      <c r="Y437" s="132"/>
      <c r="Z437" s="142"/>
      <c r="AA437" s="132"/>
      <c r="AB437" s="214"/>
      <c r="AC437" s="132"/>
      <c r="AD437" s="131"/>
      <c r="AE437" s="134"/>
      <c r="AF437" s="131"/>
      <c r="AG437" s="132"/>
      <c r="AH437" s="138"/>
      <c r="AI437" s="132"/>
      <c r="AJ437" s="138"/>
      <c r="AK437" s="132"/>
      <c r="AL437" s="138"/>
      <c r="AM437" s="132"/>
      <c r="AN437" s="151" t="str">
        <f>IF(AND(R437&lt;=0.1,R437&gt;0),Liste!$A$7,IF(AND(R437&gt;0.1,R437&lt;=1),Liste!$A$6,IF(AND(R437&gt;1,R437&lt;=5),Liste!$A$5,IF(AND(R437&gt;5,R437&lt;=16),Liste!$A$4,IF(AND(R437&gt;16,R437&lt;=70),Liste!$A$3,IF(R437&gt;70,Liste!$A$2,IF(R437="","","")))))))</f>
        <v/>
      </c>
      <c r="AO437" s="132"/>
      <c r="AP437" s="151" t="str">
        <f>IF(AND(X437=0,Z437=0),"",IF(AND(X437=0,Z437&gt;0),Liste!$L$16,IF(AND(X437&gt;0,Z437=0),Liste!$L$17,ROUND(2*(SQRT((Z437*1000000000)/(PI()*X437*1000000))),1))))</f>
        <v/>
      </c>
      <c r="AQ437" s="132"/>
      <c r="AR437" s="151" t="str">
        <f t="shared" si="6"/>
        <v/>
      </c>
      <c r="AS437" s="132"/>
    </row>
    <row r="438" spans="2:45" x14ac:dyDescent="0.4">
      <c r="B438" s="140" t="s">
        <v>2166</v>
      </c>
      <c r="C438" s="29"/>
      <c r="D438" s="131"/>
      <c r="E438" s="136"/>
      <c r="F438" s="131"/>
      <c r="G438" s="136"/>
      <c r="H438" s="131"/>
      <c r="I438" s="134"/>
      <c r="J438" s="133"/>
      <c r="K438" s="134"/>
      <c r="L438" s="133"/>
      <c r="M438" s="212"/>
      <c r="N438" s="131"/>
      <c r="O438" s="132"/>
      <c r="P438" s="131"/>
      <c r="Q438" s="132"/>
      <c r="R438" s="142"/>
      <c r="S438" s="132"/>
      <c r="T438" s="133"/>
      <c r="U438" s="132"/>
      <c r="V438" s="143"/>
      <c r="W438" s="132"/>
      <c r="X438" s="143"/>
      <c r="Y438" s="132"/>
      <c r="Z438" s="142"/>
      <c r="AA438" s="132"/>
      <c r="AB438" s="214"/>
      <c r="AC438" s="132"/>
      <c r="AD438" s="131"/>
      <c r="AE438" s="134"/>
      <c r="AF438" s="131"/>
      <c r="AG438" s="132"/>
      <c r="AH438" s="138"/>
      <c r="AI438" s="132"/>
      <c r="AJ438" s="138"/>
      <c r="AK438" s="132"/>
      <c r="AL438" s="138"/>
      <c r="AM438" s="132"/>
      <c r="AN438" s="151" t="str">
        <f>IF(AND(R438&lt;=0.1,R438&gt;0),Liste!$A$7,IF(AND(R438&gt;0.1,R438&lt;=1),Liste!$A$6,IF(AND(R438&gt;1,R438&lt;=5),Liste!$A$5,IF(AND(R438&gt;5,R438&lt;=16),Liste!$A$4,IF(AND(R438&gt;16,R438&lt;=70),Liste!$A$3,IF(R438&gt;70,Liste!$A$2,IF(R438="","","")))))))</f>
        <v/>
      </c>
      <c r="AO438" s="132"/>
      <c r="AP438" s="151" t="str">
        <f>IF(AND(X438=0,Z438=0),"",IF(AND(X438=0,Z438&gt;0),Liste!$L$16,IF(AND(X438&gt;0,Z438=0),Liste!$L$17,ROUND(2*(SQRT((Z438*1000000000)/(PI()*X438*1000000))),1))))</f>
        <v/>
      </c>
      <c r="AQ438" s="132"/>
      <c r="AR438" s="151" t="str">
        <f t="shared" si="6"/>
        <v/>
      </c>
      <c r="AS438" s="132"/>
    </row>
    <row r="439" spans="2:45" x14ac:dyDescent="0.4">
      <c r="B439" s="140" t="s">
        <v>2167</v>
      </c>
      <c r="C439" s="29"/>
      <c r="D439" s="131"/>
      <c r="E439" s="136"/>
      <c r="F439" s="131"/>
      <c r="G439" s="136"/>
      <c r="H439" s="131"/>
      <c r="I439" s="134"/>
      <c r="J439" s="133"/>
      <c r="K439" s="134"/>
      <c r="L439" s="133"/>
      <c r="M439" s="212"/>
      <c r="N439" s="131"/>
      <c r="O439" s="132"/>
      <c r="P439" s="131"/>
      <c r="Q439" s="132"/>
      <c r="R439" s="142"/>
      <c r="S439" s="132"/>
      <c r="T439" s="133"/>
      <c r="U439" s="132"/>
      <c r="V439" s="143"/>
      <c r="W439" s="132"/>
      <c r="X439" s="143"/>
      <c r="Y439" s="132"/>
      <c r="Z439" s="142"/>
      <c r="AA439" s="132"/>
      <c r="AB439" s="214"/>
      <c r="AC439" s="132"/>
      <c r="AD439" s="131"/>
      <c r="AE439" s="134"/>
      <c r="AF439" s="131"/>
      <c r="AG439" s="132"/>
      <c r="AH439" s="138"/>
      <c r="AI439" s="132"/>
      <c r="AJ439" s="138"/>
      <c r="AK439" s="132"/>
      <c r="AL439" s="138"/>
      <c r="AM439" s="132"/>
      <c r="AN439" s="151" t="str">
        <f>IF(AND(R439&lt;=0.1,R439&gt;0),Liste!$A$7,IF(AND(R439&gt;0.1,R439&lt;=1),Liste!$A$6,IF(AND(R439&gt;1,R439&lt;=5),Liste!$A$5,IF(AND(R439&gt;5,R439&lt;=16),Liste!$A$4,IF(AND(R439&gt;16,R439&lt;=70),Liste!$A$3,IF(R439&gt;70,Liste!$A$2,IF(R439="","","")))))))</f>
        <v/>
      </c>
      <c r="AO439" s="132"/>
      <c r="AP439" s="151" t="str">
        <f>IF(AND(X439=0,Z439=0),"",IF(AND(X439=0,Z439&gt;0),Liste!$L$16,IF(AND(X439&gt;0,Z439=0),Liste!$L$17,ROUND(2*(SQRT((Z439*1000000000)/(PI()*X439*1000000))),1))))</f>
        <v/>
      </c>
      <c r="AQ439" s="132"/>
      <c r="AR439" s="151" t="str">
        <f t="shared" si="6"/>
        <v/>
      </c>
      <c r="AS439" s="132"/>
    </row>
    <row r="440" spans="2:45" x14ac:dyDescent="0.4">
      <c r="B440" s="140" t="s">
        <v>2168</v>
      </c>
      <c r="C440" s="29"/>
      <c r="D440" s="131"/>
      <c r="E440" s="136"/>
      <c r="F440" s="131"/>
      <c r="G440" s="136"/>
      <c r="H440" s="131"/>
      <c r="I440" s="134"/>
      <c r="J440" s="133"/>
      <c r="K440" s="134"/>
      <c r="L440" s="133"/>
      <c r="M440" s="212"/>
      <c r="N440" s="131"/>
      <c r="O440" s="132"/>
      <c r="P440" s="131"/>
      <c r="Q440" s="132"/>
      <c r="R440" s="142"/>
      <c r="S440" s="132"/>
      <c r="T440" s="133"/>
      <c r="U440" s="132"/>
      <c r="V440" s="143"/>
      <c r="W440" s="132"/>
      <c r="X440" s="143"/>
      <c r="Y440" s="132"/>
      <c r="Z440" s="142"/>
      <c r="AA440" s="132"/>
      <c r="AB440" s="214"/>
      <c r="AC440" s="132"/>
      <c r="AD440" s="131"/>
      <c r="AE440" s="134"/>
      <c r="AF440" s="131"/>
      <c r="AG440" s="132"/>
      <c r="AH440" s="138"/>
      <c r="AI440" s="132"/>
      <c r="AJ440" s="138"/>
      <c r="AK440" s="132"/>
      <c r="AL440" s="138"/>
      <c r="AM440" s="132"/>
      <c r="AN440" s="151" t="str">
        <f>IF(AND(R440&lt;=0.1,R440&gt;0),Liste!$A$7,IF(AND(R440&gt;0.1,R440&lt;=1),Liste!$A$6,IF(AND(R440&gt;1,R440&lt;=5),Liste!$A$5,IF(AND(R440&gt;5,R440&lt;=16),Liste!$A$4,IF(AND(R440&gt;16,R440&lt;=70),Liste!$A$3,IF(R440&gt;70,Liste!$A$2,IF(R440="","","")))))))</f>
        <v/>
      </c>
      <c r="AO440" s="132"/>
      <c r="AP440" s="151" t="str">
        <f>IF(AND(X440=0,Z440=0),"",IF(AND(X440=0,Z440&gt;0),Liste!$L$16,IF(AND(X440&gt;0,Z440=0),Liste!$L$17,ROUND(2*(SQRT((Z440*1000000000)/(PI()*X440*1000000))),1))))</f>
        <v/>
      </c>
      <c r="AQ440" s="132"/>
      <c r="AR440" s="151" t="str">
        <f t="shared" si="6"/>
        <v/>
      </c>
      <c r="AS440" s="132"/>
    </row>
    <row r="441" spans="2:45" x14ac:dyDescent="0.4">
      <c r="B441" s="140" t="s">
        <v>2169</v>
      </c>
      <c r="C441" s="29"/>
      <c r="D441" s="131"/>
      <c r="E441" s="136"/>
      <c r="F441" s="131"/>
      <c r="G441" s="136"/>
      <c r="H441" s="131"/>
      <c r="I441" s="134"/>
      <c r="J441" s="133"/>
      <c r="K441" s="134"/>
      <c r="L441" s="133"/>
      <c r="M441" s="212"/>
      <c r="N441" s="131"/>
      <c r="O441" s="132"/>
      <c r="P441" s="131"/>
      <c r="Q441" s="132"/>
      <c r="R441" s="142"/>
      <c r="S441" s="132"/>
      <c r="T441" s="133"/>
      <c r="U441" s="132"/>
      <c r="V441" s="143"/>
      <c r="W441" s="132"/>
      <c r="X441" s="143"/>
      <c r="Y441" s="132"/>
      <c r="Z441" s="142"/>
      <c r="AA441" s="132"/>
      <c r="AB441" s="214"/>
      <c r="AC441" s="132"/>
      <c r="AD441" s="131"/>
      <c r="AE441" s="134"/>
      <c r="AF441" s="131"/>
      <c r="AG441" s="132"/>
      <c r="AH441" s="138"/>
      <c r="AI441" s="132"/>
      <c r="AJ441" s="138"/>
      <c r="AK441" s="132"/>
      <c r="AL441" s="138"/>
      <c r="AM441" s="132"/>
      <c r="AN441" s="151" t="str">
        <f>IF(AND(R441&lt;=0.1,R441&gt;0),Liste!$A$7,IF(AND(R441&gt;0.1,R441&lt;=1),Liste!$A$6,IF(AND(R441&gt;1,R441&lt;=5),Liste!$A$5,IF(AND(R441&gt;5,R441&lt;=16),Liste!$A$4,IF(AND(R441&gt;16,R441&lt;=70),Liste!$A$3,IF(R441&gt;70,Liste!$A$2,IF(R441="","","")))))))</f>
        <v/>
      </c>
      <c r="AO441" s="132"/>
      <c r="AP441" s="151" t="str">
        <f>IF(AND(X441=0,Z441=0),"",IF(AND(X441=0,Z441&gt;0),Liste!$L$16,IF(AND(X441&gt;0,Z441=0),Liste!$L$17,ROUND(2*(SQRT((Z441*1000000000)/(PI()*X441*1000000))),1))))</f>
        <v/>
      </c>
      <c r="AQ441" s="132"/>
      <c r="AR441" s="151" t="str">
        <f t="shared" si="6"/>
        <v/>
      </c>
      <c r="AS441" s="132"/>
    </row>
    <row r="442" spans="2:45" x14ac:dyDescent="0.4">
      <c r="B442" s="140" t="s">
        <v>2170</v>
      </c>
      <c r="C442" s="29"/>
      <c r="D442" s="131"/>
      <c r="E442" s="136"/>
      <c r="F442" s="131"/>
      <c r="G442" s="136"/>
      <c r="H442" s="131"/>
      <c r="I442" s="134"/>
      <c r="J442" s="133"/>
      <c r="K442" s="134"/>
      <c r="L442" s="133"/>
      <c r="M442" s="212"/>
      <c r="N442" s="131"/>
      <c r="O442" s="132"/>
      <c r="P442" s="131"/>
      <c r="Q442" s="132"/>
      <c r="R442" s="142"/>
      <c r="S442" s="132"/>
      <c r="T442" s="133"/>
      <c r="U442" s="132"/>
      <c r="V442" s="143"/>
      <c r="W442" s="132"/>
      <c r="X442" s="143"/>
      <c r="Y442" s="132"/>
      <c r="Z442" s="142"/>
      <c r="AA442" s="132"/>
      <c r="AB442" s="214"/>
      <c r="AC442" s="132"/>
      <c r="AD442" s="131"/>
      <c r="AE442" s="134"/>
      <c r="AF442" s="131"/>
      <c r="AG442" s="132"/>
      <c r="AH442" s="138"/>
      <c r="AI442" s="132"/>
      <c r="AJ442" s="138"/>
      <c r="AK442" s="132"/>
      <c r="AL442" s="138"/>
      <c r="AM442" s="132"/>
      <c r="AN442" s="151" t="str">
        <f>IF(AND(R442&lt;=0.1,R442&gt;0),Liste!$A$7,IF(AND(R442&gt;0.1,R442&lt;=1),Liste!$A$6,IF(AND(R442&gt;1,R442&lt;=5),Liste!$A$5,IF(AND(R442&gt;5,R442&lt;=16),Liste!$A$4,IF(AND(R442&gt;16,R442&lt;=70),Liste!$A$3,IF(R442&gt;70,Liste!$A$2,IF(R442="","","")))))))</f>
        <v/>
      </c>
      <c r="AO442" s="132"/>
      <c r="AP442" s="151" t="str">
        <f>IF(AND(X442=0,Z442=0),"",IF(AND(X442=0,Z442&gt;0),Liste!$L$16,IF(AND(X442&gt;0,Z442=0),Liste!$L$17,ROUND(2*(SQRT((Z442*1000000000)/(PI()*X442*1000000))),1))))</f>
        <v/>
      </c>
      <c r="AQ442" s="132"/>
      <c r="AR442" s="151" t="str">
        <f t="shared" si="6"/>
        <v/>
      </c>
      <c r="AS442" s="132"/>
    </row>
    <row r="443" spans="2:45" x14ac:dyDescent="0.4">
      <c r="B443" s="140" t="s">
        <v>2171</v>
      </c>
      <c r="C443" s="29"/>
      <c r="D443" s="131"/>
      <c r="E443" s="136"/>
      <c r="F443" s="131"/>
      <c r="G443" s="136"/>
      <c r="H443" s="131"/>
      <c r="I443" s="134"/>
      <c r="J443" s="133"/>
      <c r="K443" s="134"/>
      <c r="L443" s="133"/>
      <c r="M443" s="212"/>
      <c r="N443" s="131"/>
      <c r="O443" s="132"/>
      <c r="P443" s="131"/>
      <c r="Q443" s="132"/>
      <c r="R443" s="142"/>
      <c r="S443" s="132"/>
      <c r="T443" s="133"/>
      <c r="U443" s="132"/>
      <c r="V443" s="143"/>
      <c r="W443" s="132"/>
      <c r="X443" s="143"/>
      <c r="Y443" s="132"/>
      <c r="Z443" s="142"/>
      <c r="AA443" s="132"/>
      <c r="AB443" s="214"/>
      <c r="AC443" s="132"/>
      <c r="AD443" s="131"/>
      <c r="AE443" s="134"/>
      <c r="AF443" s="131"/>
      <c r="AG443" s="132"/>
      <c r="AH443" s="138"/>
      <c r="AI443" s="132"/>
      <c r="AJ443" s="138"/>
      <c r="AK443" s="132"/>
      <c r="AL443" s="138"/>
      <c r="AM443" s="132"/>
      <c r="AN443" s="151" t="str">
        <f>IF(AND(R443&lt;=0.1,R443&gt;0),Liste!$A$7,IF(AND(R443&gt;0.1,R443&lt;=1),Liste!$A$6,IF(AND(R443&gt;1,R443&lt;=5),Liste!$A$5,IF(AND(R443&gt;5,R443&lt;=16),Liste!$A$4,IF(AND(R443&gt;16,R443&lt;=70),Liste!$A$3,IF(R443&gt;70,Liste!$A$2,IF(R443="","","")))))))</f>
        <v/>
      </c>
      <c r="AO443" s="132"/>
      <c r="AP443" s="151" t="str">
        <f>IF(AND(X443=0,Z443=0),"",IF(AND(X443=0,Z443&gt;0),Liste!$L$16,IF(AND(X443&gt;0,Z443=0),Liste!$L$17,ROUND(2*(SQRT((Z443*1000000000)/(PI()*X443*1000000))),1))))</f>
        <v/>
      </c>
      <c r="AQ443" s="132"/>
      <c r="AR443" s="151" t="str">
        <f t="shared" si="6"/>
        <v/>
      </c>
      <c r="AS443" s="132"/>
    </row>
    <row r="444" spans="2:45" x14ac:dyDescent="0.4">
      <c r="B444" s="140" t="s">
        <v>2172</v>
      </c>
      <c r="C444" s="29"/>
      <c r="D444" s="131"/>
      <c r="E444" s="136"/>
      <c r="F444" s="131"/>
      <c r="G444" s="136"/>
      <c r="H444" s="131"/>
      <c r="I444" s="134"/>
      <c r="J444" s="133"/>
      <c r="K444" s="134"/>
      <c r="L444" s="133"/>
      <c r="M444" s="212"/>
      <c r="N444" s="131"/>
      <c r="O444" s="132"/>
      <c r="P444" s="131"/>
      <c r="Q444" s="132"/>
      <c r="R444" s="142"/>
      <c r="S444" s="132"/>
      <c r="T444" s="133"/>
      <c r="U444" s="132"/>
      <c r="V444" s="143"/>
      <c r="W444" s="132"/>
      <c r="X444" s="143"/>
      <c r="Y444" s="132"/>
      <c r="Z444" s="142"/>
      <c r="AA444" s="132"/>
      <c r="AB444" s="214"/>
      <c r="AC444" s="132"/>
      <c r="AD444" s="131"/>
      <c r="AE444" s="134"/>
      <c r="AF444" s="131"/>
      <c r="AG444" s="132"/>
      <c r="AH444" s="138"/>
      <c r="AI444" s="132"/>
      <c r="AJ444" s="138"/>
      <c r="AK444" s="132"/>
      <c r="AL444" s="138"/>
      <c r="AM444" s="132"/>
      <c r="AN444" s="151" t="str">
        <f>IF(AND(R444&lt;=0.1,R444&gt;0),Liste!$A$7,IF(AND(R444&gt;0.1,R444&lt;=1),Liste!$A$6,IF(AND(R444&gt;1,R444&lt;=5),Liste!$A$5,IF(AND(R444&gt;5,R444&lt;=16),Liste!$A$4,IF(AND(R444&gt;16,R444&lt;=70),Liste!$A$3,IF(R444&gt;70,Liste!$A$2,IF(R444="","","")))))))</f>
        <v/>
      </c>
      <c r="AO444" s="132"/>
      <c r="AP444" s="151" t="str">
        <f>IF(AND(X444=0,Z444=0),"",IF(AND(X444=0,Z444&gt;0),Liste!$L$16,IF(AND(X444&gt;0,Z444=0),Liste!$L$17,ROUND(2*(SQRT((Z444*1000000000)/(PI()*X444*1000000))),1))))</f>
        <v/>
      </c>
      <c r="AQ444" s="132"/>
      <c r="AR444" s="151" t="str">
        <f t="shared" si="6"/>
        <v/>
      </c>
      <c r="AS444" s="132"/>
    </row>
    <row r="445" spans="2:45" x14ac:dyDescent="0.4">
      <c r="B445" s="140" t="s">
        <v>2173</v>
      </c>
      <c r="C445" s="29"/>
      <c r="D445" s="131"/>
      <c r="E445" s="136"/>
      <c r="F445" s="131"/>
      <c r="G445" s="136"/>
      <c r="H445" s="131"/>
      <c r="I445" s="134"/>
      <c r="J445" s="133"/>
      <c r="K445" s="134"/>
      <c r="L445" s="133"/>
      <c r="M445" s="212"/>
      <c r="N445" s="131"/>
      <c r="O445" s="132"/>
      <c r="P445" s="131"/>
      <c r="Q445" s="132"/>
      <c r="R445" s="142"/>
      <c r="S445" s="132"/>
      <c r="T445" s="133"/>
      <c r="U445" s="132"/>
      <c r="V445" s="143"/>
      <c r="W445" s="132"/>
      <c r="X445" s="143"/>
      <c r="Y445" s="132"/>
      <c r="Z445" s="142"/>
      <c r="AA445" s="132"/>
      <c r="AB445" s="214"/>
      <c r="AC445" s="132"/>
      <c r="AD445" s="131"/>
      <c r="AE445" s="134"/>
      <c r="AF445" s="131"/>
      <c r="AG445" s="132"/>
      <c r="AH445" s="138"/>
      <c r="AI445" s="132"/>
      <c r="AJ445" s="138"/>
      <c r="AK445" s="132"/>
      <c r="AL445" s="138"/>
      <c r="AM445" s="132"/>
      <c r="AN445" s="151" t="str">
        <f>IF(AND(R445&lt;=0.1,R445&gt;0),Liste!$A$7,IF(AND(R445&gt;0.1,R445&lt;=1),Liste!$A$6,IF(AND(R445&gt;1,R445&lt;=5),Liste!$A$5,IF(AND(R445&gt;5,R445&lt;=16),Liste!$A$4,IF(AND(R445&gt;16,R445&lt;=70),Liste!$A$3,IF(R445&gt;70,Liste!$A$2,IF(R445="","","")))))))</f>
        <v/>
      </c>
      <c r="AO445" s="132"/>
      <c r="AP445" s="151" t="str">
        <f>IF(AND(X445=0,Z445=0),"",IF(AND(X445=0,Z445&gt;0),Liste!$L$16,IF(AND(X445&gt;0,Z445=0),Liste!$L$17,ROUND(2*(SQRT((Z445*1000000000)/(PI()*X445*1000000))),1))))</f>
        <v/>
      </c>
      <c r="AQ445" s="132"/>
      <c r="AR445" s="151" t="str">
        <f t="shared" si="6"/>
        <v/>
      </c>
      <c r="AS445" s="132"/>
    </row>
    <row r="446" spans="2:45" x14ac:dyDescent="0.4">
      <c r="B446" s="140" t="s">
        <v>2174</v>
      </c>
      <c r="C446" s="29"/>
      <c r="D446" s="131"/>
      <c r="E446" s="136"/>
      <c r="F446" s="131"/>
      <c r="G446" s="136"/>
      <c r="H446" s="131"/>
      <c r="I446" s="134"/>
      <c r="J446" s="133"/>
      <c r="K446" s="134"/>
      <c r="L446" s="133"/>
      <c r="M446" s="212"/>
      <c r="N446" s="131"/>
      <c r="O446" s="132"/>
      <c r="P446" s="131"/>
      <c r="Q446" s="132"/>
      <c r="R446" s="142"/>
      <c r="S446" s="132"/>
      <c r="T446" s="133"/>
      <c r="U446" s="132"/>
      <c r="V446" s="143"/>
      <c r="W446" s="132"/>
      <c r="X446" s="143"/>
      <c r="Y446" s="132"/>
      <c r="Z446" s="142"/>
      <c r="AA446" s="132"/>
      <c r="AB446" s="214"/>
      <c r="AC446" s="132"/>
      <c r="AD446" s="131"/>
      <c r="AE446" s="134"/>
      <c r="AF446" s="131"/>
      <c r="AG446" s="132"/>
      <c r="AH446" s="138"/>
      <c r="AI446" s="132"/>
      <c r="AJ446" s="138"/>
      <c r="AK446" s="132"/>
      <c r="AL446" s="138"/>
      <c r="AM446" s="132"/>
      <c r="AN446" s="151" t="str">
        <f>IF(AND(R446&lt;=0.1,R446&gt;0),Liste!$A$7,IF(AND(R446&gt;0.1,R446&lt;=1),Liste!$A$6,IF(AND(R446&gt;1,R446&lt;=5),Liste!$A$5,IF(AND(R446&gt;5,R446&lt;=16),Liste!$A$4,IF(AND(R446&gt;16,R446&lt;=70),Liste!$A$3,IF(R446&gt;70,Liste!$A$2,IF(R446="","","")))))))</f>
        <v/>
      </c>
      <c r="AO446" s="132"/>
      <c r="AP446" s="151" t="str">
        <f>IF(AND(X446=0,Z446=0),"",IF(AND(X446=0,Z446&gt;0),Liste!$L$16,IF(AND(X446&gt;0,Z446=0),Liste!$L$17,ROUND(2*(SQRT((Z446*1000000000)/(PI()*X446*1000000))),1))))</f>
        <v/>
      </c>
      <c r="AQ446" s="132"/>
      <c r="AR446" s="151" t="str">
        <f t="shared" si="6"/>
        <v/>
      </c>
      <c r="AS446" s="132"/>
    </row>
    <row r="447" spans="2:45" x14ac:dyDescent="0.4">
      <c r="B447" s="140" t="s">
        <v>2175</v>
      </c>
      <c r="C447" s="29"/>
      <c r="D447" s="131"/>
      <c r="E447" s="136"/>
      <c r="F447" s="131"/>
      <c r="G447" s="136"/>
      <c r="H447" s="131"/>
      <c r="I447" s="134"/>
      <c r="J447" s="133"/>
      <c r="K447" s="134"/>
      <c r="L447" s="133"/>
      <c r="M447" s="212"/>
      <c r="N447" s="131"/>
      <c r="O447" s="132"/>
      <c r="P447" s="131"/>
      <c r="Q447" s="132"/>
      <c r="R447" s="142"/>
      <c r="S447" s="132"/>
      <c r="T447" s="133"/>
      <c r="U447" s="132"/>
      <c r="V447" s="143"/>
      <c r="W447" s="132"/>
      <c r="X447" s="143"/>
      <c r="Y447" s="132"/>
      <c r="Z447" s="142"/>
      <c r="AA447" s="132"/>
      <c r="AB447" s="214"/>
      <c r="AC447" s="132"/>
      <c r="AD447" s="131"/>
      <c r="AE447" s="134"/>
      <c r="AF447" s="131"/>
      <c r="AG447" s="132"/>
      <c r="AH447" s="138"/>
      <c r="AI447" s="132"/>
      <c r="AJ447" s="138"/>
      <c r="AK447" s="132"/>
      <c r="AL447" s="138"/>
      <c r="AM447" s="132"/>
      <c r="AN447" s="151" t="str">
        <f>IF(AND(R447&lt;=0.1,R447&gt;0),Liste!$A$7,IF(AND(R447&gt;0.1,R447&lt;=1),Liste!$A$6,IF(AND(R447&gt;1,R447&lt;=5),Liste!$A$5,IF(AND(R447&gt;5,R447&lt;=16),Liste!$A$4,IF(AND(R447&gt;16,R447&lt;=70),Liste!$A$3,IF(R447&gt;70,Liste!$A$2,IF(R447="","","")))))))</f>
        <v/>
      </c>
      <c r="AO447" s="132"/>
      <c r="AP447" s="151" t="str">
        <f>IF(AND(X447=0,Z447=0),"",IF(AND(X447=0,Z447&gt;0),Liste!$L$16,IF(AND(X447&gt;0,Z447=0),Liste!$L$17,ROUND(2*(SQRT((Z447*1000000000)/(PI()*X447*1000000))),1))))</f>
        <v/>
      </c>
      <c r="AQ447" s="132"/>
      <c r="AR447" s="151" t="str">
        <f t="shared" si="6"/>
        <v/>
      </c>
      <c r="AS447" s="132"/>
    </row>
    <row r="448" spans="2:45" x14ac:dyDescent="0.4">
      <c r="B448" s="140" t="s">
        <v>2176</v>
      </c>
      <c r="C448" s="29"/>
      <c r="D448" s="131"/>
      <c r="E448" s="136"/>
      <c r="F448" s="131"/>
      <c r="G448" s="136"/>
      <c r="H448" s="131"/>
      <c r="I448" s="134"/>
      <c r="J448" s="133"/>
      <c r="K448" s="134"/>
      <c r="L448" s="133"/>
      <c r="M448" s="212"/>
      <c r="N448" s="131"/>
      <c r="O448" s="132"/>
      <c r="P448" s="131"/>
      <c r="Q448" s="132"/>
      <c r="R448" s="142"/>
      <c r="S448" s="132"/>
      <c r="T448" s="133"/>
      <c r="U448" s="132"/>
      <c r="V448" s="143"/>
      <c r="W448" s="132"/>
      <c r="X448" s="143"/>
      <c r="Y448" s="132"/>
      <c r="Z448" s="142"/>
      <c r="AA448" s="132"/>
      <c r="AB448" s="214"/>
      <c r="AC448" s="132"/>
      <c r="AD448" s="131"/>
      <c r="AE448" s="134"/>
      <c r="AF448" s="131"/>
      <c r="AG448" s="132"/>
      <c r="AH448" s="138"/>
      <c r="AI448" s="132"/>
      <c r="AJ448" s="138"/>
      <c r="AK448" s="132"/>
      <c r="AL448" s="138"/>
      <c r="AM448" s="132"/>
      <c r="AN448" s="151" t="str">
        <f>IF(AND(R448&lt;=0.1,R448&gt;0),Liste!$A$7,IF(AND(R448&gt;0.1,R448&lt;=1),Liste!$A$6,IF(AND(R448&gt;1,R448&lt;=5),Liste!$A$5,IF(AND(R448&gt;5,R448&lt;=16),Liste!$A$4,IF(AND(R448&gt;16,R448&lt;=70),Liste!$A$3,IF(R448&gt;70,Liste!$A$2,IF(R448="","","")))))))</f>
        <v/>
      </c>
      <c r="AO448" s="132"/>
      <c r="AP448" s="151" t="str">
        <f>IF(AND(X448=0,Z448=0),"",IF(AND(X448=0,Z448&gt;0),Liste!$L$16,IF(AND(X448&gt;0,Z448=0),Liste!$L$17,ROUND(2*(SQRT((Z448*1000000000)/(PI()*X448*1000000))),1))))</f>
        <v/>
      </c>
      <c r="AQ448" s="132"/>
      <c r="AR448" s="151" t="str">
        <f t="shared" si="6"/>
        <v/>
      </c>
      <c r="AS448" s="132"/>
    </row>
    <row r="449" spans="2:45" x14ac:dyDescent="0.4">
      <c r="B449" s="140" t="s">
        <v>2177</v>
      </c>
      <c r="C449" s="29"/>
      <c r="D449" s="131"/>
      <c r="E449" s="136"/>
      <c r="F449" s="131"/>
      <c r="G449" s="136"/>
      <c r="H449" s="131"/>
      <c r="I449" s="134"/>
      <c r="J449" s="133"/>
      <c r="K449" s="134"/>
      <c r="L449" s="133"/>
      <c r="M449" s="212"/>
      <c r="N449" s="131"/>
      <c r="O449" s="132"/>
      <c r="P449" s="131"/>
      <c r="Q449" s="132"/>
      <c r="R449" s="142"/>
      <c r="S449" s="132"/>
      <c r="T449" s="133"/>
      <c r="U449" s="132"/>
      <c r="V449" s="143"/>
      <c r="W449" s="132"/>
      <c r="X449" s="143"/>
      <c r="Y449" s="132"/>
      <c r="Z449" s="142"/>
      <c r="AA449" s="132"/>
      <c r="AB449" s="214"/>
      <c r="AC449" s="132"/>
      <c r="AD449" s="131"/>
      <c r="AE449" s="134"/>
      <c r="AF449" s="131"/>
      <c r="AG449" s="132"/>
      <c r="AH449" s="138"/>
      <c r="AI449" s="132"/>
      <c r="AJ449" s="138"/>
      <c r="AK449" s="132"/>
      <c r="AL449" s="138"/>
      <c r="AM449" s="132"/>
      <c r="AN449" s="151" t="str">
        <f>IF(AND(R449&lt;=0.1,R449&gt;0),Liste!$A$7,IF(AND(R449&gt;0.1,R449&lt;=1),Liste!$A$6,IF(AND(R449&gt;1,R449&lt;=5),Liste!$A$5,IF(AND(R449&gt;5,R449&lt;=16),Liste!$A$4,IF(AND(R449&gt;16,R449&lt;=70),Liste!$A$3,IF(R449&gt;70,Liste!$A$2,IF(R449="","","")))))))</f>
        <v/>
      </c>
      <c r="AO449" s="132"/>
      <c r="AP449" s="151" t="str">
        <f>IF(AND(X449=0,Z449=0),"",IF(AND(X449=0,Z449&gt;0),Liste!$L$16,IF(AND(X449&gt;0,Z449=0),Liste!$L$17,ROUND(2*(SQRT((Z449*1000000000)/(PI()*X449*1000000))),1))))</f>
        <v/>
      </c>
      <c r="AQ449" s="132"/>
      <c r="AR449" s="151" t="str">
        <f t="shared" si="6"/>
        <v/>
      </c>
      <c r="AS449" s="132"/>
    </row>
    <row r="450" spans="2:45" x14ac:dyDescent="0.4">
      <c r="B450" s="140" t="s">
        <v>2178</v>
      </c>
      <c r="C450" s="29"/>
      <c r="D450" s="131"/>
      <c r="E450" s="136"/>
      <c r="F450" s="131"/>
      <c r="G450" s="136"/>
      <c r="H450" s="131"/>
      <c r="I450" s="134"/>
      <c r="J450" s="133"/>
      <c r="K450" s="134"/>
      <c r="L450" s="133"/>
      <c r="M450" s="212"/>
      <c r="N450" s="131"/>
      <c r="O450" s="132"/>
      <c r="P450" s="131"/>
      <c r="Q450" s="132"/>
      <c r="R450" s="142"/>
      <c r="S450" s="132"/>
      <c r="T450" s="133"/>
      <c r="U450" s="132"/>
      <c r="V450" s="143"/>
      <c r="W450" s="132"/>
      <c r="X450" s="143"/>
      <c r="Y450" s="132"/>
      <c r="Z450" s="142"/>
      <c r="AA450" s="132"/>
      <c r="AB450" s="214"/>
      <c r="AC450" s="132"/>
      <c r="AD450" s="131"/>
      <c r="AE450" s="134"/>
      <c r="AF450" s="131"/>
      <c r="AG450" s="132"/>
      <c r="AH450" s="138"/>
      <c r="AI450" s="132"/>
      <c r="AJ450" s="138"/>
      <c r="AK450" s="132"/>
      <c r="AL450" s="138"/>
      <c r="AM450" s="132"/>
      <c r="AN450" s="151" t="str">
        <f>IF(AND(R450&lt;=0.1,R450&gt;0),Liste!$A$7,IF(AND(R450&gt;0.1,R450&lt;=1),Liste!$A$6,IF(AND(R450&gt;1,R450&lt;=5),Liste!$A$5,IF(AND(R450&gt;5,R450&lt;=16),Liste!$A$4,IF(AND(R450&gt;16,R450&lt;=70),Liste!$A$3,IF(R450&gt;70,Liste!$A$2,IF(R450="","","")))))))</f>
        <v/>
      </c>
      <c r="AO450" s="132"/>
      <c r="AP450" s="151" t="str">
        <f>IF(AND(X450=0,Z450=0),"",IF(AND(X450=0,Z450&gt;0),Liste!$L$16,IF(AND(X450&gt;0,Z450=0),Liste!$L$17,ROUND(2*(SQRT((Z450*1000000000)/(PI()*X450*1000000))),1))))</f>
        <v/>
      </c>
      <c r="AQ450" s="132"/>
      <c r="AR450" s="151" t="str">
        <f t="shared" si="6"/>
        <v/>
      </c>
      <c r="AS450" s="132"/>
    </row>
    <row r="451" spans="2:45" x14ac:dyDescent="0.4">
      <c r="B451" s="140" t="s">
        <v>2179</v>
      </c>
      <c r="C451" s="29"/>
      <c r="D451" s="131"/>
      <c r="E451" s="136"/>
      <c r="F451" s="131"/>
      <c r="G451" s="136"/>
      <c r="H451" s="131"/>
      <c r="I451" s="134"/>
      <c r="J451" s="133"/>
      <c r="K451" s="134"/>
      <c r="L451" s="133"/>
      <c r="M451" s="212"/>
      <c r="N451" s="131"/>
      <c r="O451" s="132"/>
      <c r="P451" s="131"/>
      <c r="Q451" s="132"/>
      <c r="R451" s="142"/>
      <c r="S451" s="132"/>
      <c r="T451" s="133"/>
      <c r="U451" s="132"/>
      <c r="V451" s="143"/>
      <c r="W451" s="132"/>
      <c r="X451" s="143"/>
      <c r="Y451" s="132"/>
      <c r="Z451" s="142"/>
      <c r="AA451" s="132"/>
      <c r="AB451" s="214"/>
      <c r="AC451" s="132"/>
      <c r="AD451" s="131"/>
      <c r="AE451" s="134"/>
      <c r="AF451" s="131"/>
      <c r="AG451" s="132"/>
      <c r="AH451" s="138"/>
      <c r="AI451" s="132"/>
      <c r="AJ451" s="138"/>
      <c r="AK451" s="132"/>
      <c r="AL451" s="138"/>
      <c r="AM451" s="132"/>
      <c r="AN451" s="151" t="str">
        <f>IF(AND(R451&lt;=0.1,R451&gt;0),Liste!$A$7,IF(AND(R451&gt;0.1,R451&lt;=1),Liste!$A$6,IF(AND(R451&gt;1,R451&lt;=5),Liste!$A$5,IF(AND(R451&gt;5,R451&lt;=16),Liste!$A$4,IF(AND(R451&gt;16,R451&lt;=70),Liste!$A$3,IF(R451&gt;70,Liste!$A$2,IF(R451="","","")))))))</f>
        <v/>
      </c>
      <c r="AO451" s="132"/>
      <c r="AP451" s="151" t="str">
        <f>IF(AND(X451=0,Z451=0),"",IF(AND(X451=0,Z451&gt;0),Liste!$L$16,IF(AND(X451&gt;0,Z451=0),Liste!$L$17,ROUND(2*(SQRT((Z451*1000000000)/(PI()*X451*1000000))),1))))</f>
        <v/>
      </c>
      <c r="AQ451" s="132"/>
      <c r="AR451" s="151" t="str">
        <f t="shared" si="6"/>
        <v/>
      </c>
      <c r="AS451" s="132"/>
    </row>
    <row r="452" spans="2:45" x14ac:dyDescent="0.4">
      <c r="B452" s="140" t="s">
        <v>2180</v>
      </c>
      <c r="C452" s="29"/>
      <c r="D452" s="131"/>
      <c r="E452" s="136"/>
      <c r="F452" s="131"/>
      <c r="G452" s="136"/>
      <c r="H452" s="131"/>
      <c r="I452" s="134"/>
      <c r="J452" s="133"/>
      <c r="K452" s="134"/>
      <c r="L452" s="133"/>
      <c r="M452" s="212"/>
      <c r="N452" s="131"/>
      <c r="O452" s="132"/>
      <c r="P452" s="131"/>
      <c r="Q452" s="132"/>
      <c r="R452" s="142"/>
      <c r="S452" s="132"/>
      <c r="T452" s="133"/>
      <c r="U452" s="132"/>
      <c r="V452" s="143"/>
      <c r="W452" s="132"/>
      <c r="X452" s="143"/>
      <c r="Y452" s="132"/>
      <c r="Z452" s="142"/>
      <c r="AA452" s="132"/>
      <c r="AB452" s="214"/>
      <c r="AC452" s="132"/>
      <c r="AD452" s="131"/>
      <c r="AE452" s="134"/>
      <c r="AF452" s="131"/>
      <c r="AG452" s="132"/>
      <c r="AH452" s="138"/>
      <c r="AI452" s="132"/>
      <c r="AJ452" s="138"/>
      <c r="AK452" s="132"/>
      <c r="AL452" s="138"/>
      <c r="AM452" s="132"/>
      <c r="AN452" s="151" t="str">
        <f>IF(AND(R452&lt;=0.1,R452&gt;0),Liste!$A$7,IF(AND(R452&gt;0.1,R452&lt;=1),Liste!$A$6,IF(AND(R452&gt;1,R452&lt;=5),Liste!$A$5,IF(AND(R452&gt;5,R452&lt;=16),Liste!$A$4,IF(AND(R452&gt;16,R452&lt;=70),Liste!$A$3,IF(R452&gt;70,Liste!$A$2,IF(R452="","","")))))))</f>
        <v/>
      </c>
      <c r="AO452" s="132"/>
      <c r="AP452" s="151" t="str">
        <f>IF(AND(X452=0,Z452=0),"",IF(AND(X452=0,Z452&gt;0),Liste!$L$16,IF(AND(X452&gt;0,Z452=0),Liste!$L$17,ROUND(2*(SQRT((Z452*1000000000)/(PI()*X452*1000000))),1))))</f>
        <v/>
      </c>
      <c r="AQ452" s="132"/>
      <c r="AR452" s="151" t="str">
        <f t="shared" si="6"/>
        <v/>
      </c>
      <c r="AS452" s="132"/>
    </row>
    <row r="453" spans="2:45" x14ac:dyDescent="0.4">
      <c r="B453" s="140" t="s">
        <v>2181</v>
      </c>
      <c r="C453" s="29"/>
      <c r="D453" s="131"/>
      <c r="E453" s="136"/>
      <c r="F453" s="131"/>
      <c r="G453" s="136"/>
      <c r="H453" s="131"/>
      <c r="I453" s="134"/>
      <c r="J453" s="133"/>
      <c r="K453" s="134"/>
      <c r="L453" s="133"/>
      <c r="M453" s="212"/>
      <c r="N453" s="131"/>
      <c r="O453" s="132"/>
      <c r="P453" s="131"/>
      <c r="Q453" s="132"/>
      <c r="R453" s="142"/>
      <c r="S453" s="132"/>
      <c r="T453" s="133"/>
      <c r="U453" s="132"/>
      <c r="V453" s="143"/>
      <c r="W453" s="132"/>
      <c r="X453" s="143"/>
      <c r="Y453" s="132"/>
      <c r="Z453" s="142"/>
      <c r="AA453" s="132"/>
      <c r="AB453" s="214"/>
      <c r="AC453" s="132"/>
      <c r="AD453" s="131"/>
      <c r="AE453" s="134"/>
      <c r="AF453" s="131"/>
      <c r="AG453" s="132"/>
      <c r="AH453" s="138"/>
      <c r="AI453" s="132"/>
      <c r="AJ453" s="138"/>
      <c r="AK453" s="132"/>
      <c r="AL453" s="138"/>
      <c r="AM453" s="132"/>
      <c r="AN453" s="151" t="str">
        <f>IF(AND(R453&lt;=0.1,R453&gt;0),Liste!$A$7,IF(AND(R453&gt;0.1,R453&lt;=1),Liste!$A$6,IF(AND(R453&gt;1,R453&lt;=5),Liste!$A$5,IF(AND(R453&gt;5,R453&lt;=16),Liste!$A$4,IF(AND(R453&gt;16,R453&lt;=70),Liste!$A$3,IF(R453&gt;70,Liste!$A$2,IF(R453="","","")))))))</f>
        <v/>
      </c>
      <c r="AO453" s="132"/>
      <c r="AP453" s="151" t="str">
        <f>IF(AND(X453=0,Z453=0),"",IF(AND(X453=0,Z453&gt;0),Liste!$L$16,IF(AND(X453&gt;0,Z453=0),Liste!$L$17,ROUND(2*(SQRT((Z453*1000000000)/(PI()*X453*1000000))),1))))</f>
        <v/>
      </c>
      <c r="AQ453" s="132"/>
      <c r="AR453" s="151" t="str">
        <f t="shared" si="6"/>
        <v/>
      </c>
      <c r="AS453" s="132"/>
    </row>
    <row r="454" spans="2:45" x14ac:dyDescent="0.4">
      <c r="B454" s="140" t="s">
        <v>2182</v>
      </c>
      <c r="C454" s="29"/>
      <c r="D454" s="131"/>
      <c r="E454" s="136"/>
      <c r="F454" s="131"/>
      <c r="G454" s="136"/>
      <c r="H454" s="131"/>
      <c r="I454" s="134"/>
      <c r="J454" s="133"/>
      <c r="K454" s="134"/>
      <c r="L454" s="133"/>
      <c r="M454" s="212"/>
      <c r="N454" s="131"/>
      <c r="O454" s="132"/>
      <c r="P454" s="131"/>
      <c r="Q454" s="132"/>
      <c r="R454" s="142"/>
      <c r="S454" s="132"/>
      <c r="T454" s="133"/>
      <c r="U454" s="132"/>
      <c r="V454" s="143"/>
      <c r="W454" s="132"/>
      <c r="X454" s="143"/>
      <c r="Y454" s="132"/>
      <c r="Z454" s="142"/>
      <c r="AA454" s="132"/>
      <c r="AB454" s="214"/>
      <c r="AC454" s="132"/>
      <c r="AD454" s="131"/>
      <c r="AE454" s="134"/>
      <c r="AF454" s="131"/>
      <c r="AG454" s="132"/>
      <c r="AH454" s="138"/>
      <c r="AI454" s="132"/>
      <c r="AJ454" s="138"/>
      <c r="AK454" s="132"/>
      <c r="AL454" s="138"/>
      <c r="AM454" s="132"/>
      <c r="AN454" s="151" t="str">
        <f>IF(AND(R454&lt;=0.1,R454&gt;0),Liste!$A$7,IF(AND(R454&gt;0.1,R454&lt;=1),Liste!$A$6,IF(AND(R454&gt;1,R454&lt;=5),Liste!$A$5,IF(AND(R454&gt;5,R454&lt;=16),Liste!$A$4,IF(AND(R454&gt;16,R454&lt;=70),Liste!$A$3,IF(R454&gt;70,Liste!$A$2,IF(R454="","","")))))))</f>
        <v/>
      </c>
      <c r="AO454" s="132"/>
      <c r="AP454" s="151" t="str">
        <f>IF(AND(X454=0,Z454=0),"",IF(AND(X454=0,Z454&gt;0),Liste!$L$16,IF(AND(X454&gt;0,Z454=0),Liste!$L$17,ROUND(2*(SQRT((Z454*1000000000)/(PI()*X454*1000000))),1))))</f>
        <v/>
      </c>
      <c r="AQ454" s="132"/>
      <c r="AR454" s="151" t="str">
        <f t="shared" si="6"/>
        <v/>
      </c>
      <c r="AS454" s="132"/>
    </row>
    <row r="455" spans="2:45" x14ac:dyDescent="0.4">
      <c r="B455" s="140" t="s">
        <v>2183</v>
      </c>
      <c r="C455" s="29"/>
      <c r="D455" s="131"/>
      <c r="E455" s="136"/>
      <c r="F455" s="131"/>
      <c r="G455" s="136"/>
      <c r="H455" s="131"/>
      <c r="I455" s="134"/>
      <c r="J455" s="133"/>
      <c r="K455" s="134"/>
      <c r="L455" s="133"/>
      <c r="M455" s="212"/>
      <c r="N455" s="131"/>
      <c r="O455" s="132"/>
      <c r="P455" s="131"/>
      <c r="Q455" s="132"/>
      <c r="R455" s="142"/>
      <c r="S455" s="132"/>
      <c r="T455" s="133"/>
      <c r="U455" s="132"/>
      <c r="V455" s="143"/>
      <c r="W455" s="132"/>
      <c r="X455" s="143"/>
      <c r="Y455" s="132"/>
      <c r="Z455" s="142"/>
      <c r="AA455" s="132"/>
      <c r="AB455" s="214"/>
      <c r="AC455" s="132"/>
      <c r="AD455" s="131"/>
      <c r="AE455" s="134"/>
      <c r="AF455" s="131"/>
      <c r="AG455" s="132"/>
      <c r="AH455" s="138"/>
      <c r="AI455" s="132"/>
      <c r="AJ455" s="138"/>
      <c r="AK455" s="132"/>
      <c r="AL455" s="138"/>
      <c r="AM455" s="132"/>
      <c r="AN455" s="151" t="str">
        <f>IF(AND(R455&lt;=0.1,R455&gt;0),Liste!$A$7,IF(AND(R455&gt;0.1,R455&lt;=1),Liste!$A$6,IF(AND(R455&gt;1,R455&lt;=5),Liste!$A$5,IF(AND(R455&gt;5,R455&lt;=16),Liste!$A$4,IF(AND(R455&gt;16,R455&lt;=70),Liste!$A$3,IF(R455&gt;70,Liste!$A$2,IF(R455="","","")))))))</f>
        <v/>
      </c>
      <c r="AO455" s="132"/>
      <c r="AP455" s="151" t="str">
        <f>IF(AND(X455=0,Z455=0),"",IF(AND(X455=0,Z455&gt;0),Liste!$L$16,IF(AND(X455&gt;0,Z455=0),Liste!$L$17,ROUND(2*(SQRT((Z455*1000000000)/(PI()*X455*1000000))),1))))</f>
        <v/>
      </c>
      <c r="AQ455" s="132"/>
      <c r="AR455" s="151" t="str">
        <f t="shared" si="6"/>
        <v/>
      </c>
      <c r="AS455" s="132"/>
    </row>
    <row r="456" spans="2:45" x14ac:dyDescent="0.4">
      <c r="B456" s="140" t="s">
        <v>2184</v>
      </c>
      <c r="C456" s="29"/>
      <c r="D456" s="131"/>
      <c r="E456" s="136"/>
      <c r="F456" s="131"/>
      <c r="G456" s="136"/>
      <c r="H456" s="131"/>
      <c r="I456" s="134"/>
      <c r="J456" s="133"/>
      <c r="K456" s="134"/>
      <c r="L456" s="133"/>
      <c r="M456" s="212"/>
      <c r="N456" s="131"/>
      <c r="O456" s="132"/>
      <c r="P456" s="131"/>
      <c r="Q456" s="132"/>
      <c r="R456" s="142"/>
      <c r="S456" s="132"/>
      <c r="T456" s="133"/>
      <c r="U456" s="132"/>
      <c r="V456" s="143"/>
      <c r="W456" s="132"/>
      <c r="X456" s="143"/>
      <c r="Y456" s="132"/>
      <c r="Z456" s="142"/>
      <c r="AA456" s="132"/>
      <c r="AB456" s="214"/>
      <c r="AC456" s="132"/>
      <c r="AD456" s="131"/>
      <c r="AE456" s="134"/>
      <c r="AF456" s="131"/>
      <c r="AG456" s="132"/>
      <c r="AH456" s="138"/>
      <c r="AI456" s="132"/>
      <c r="AJ456" s="138"/>
      <c r="AK456" s="132"/>
      <c r="AL456" s="138"/>
      <c r="AM456" s="132"/>
      <c r="AN456" s="151" t="str">
        <f>IF(AND(R456&lt;=0.1,R456&gt;0),Liste!$A$7,IF(AND(R456&gt;0.1,R456&lt;=1),Liste!$A$6,IF(AND(R456&gt;1,R456&lt;=5),Liste!$A$5,IF(AND(R456&gt;5,R456&lt;=16),Liste!$A$4,IF(AND(R456&gt;16,R456&lt;=70),Liste!$A$3,IF(R456&gt;70,Liste!$A$2,IF(R456="","","")))))))</f>
        <v/>
      </c>
      <c r="AO456" s="132"/>
      <c r="AP456" s="151" t="str">
        <f>IF(AND(X456=0,Z456=0),"",IF(AND(X456=0,Z456&gt;0),Liste!$L$16,IF(AND(X456&gt;0,Z456=0),Liste!$L$17,ROUND(2*(SQRT((Z456*1000000000)/(PI()*X456*1000000))),1))))</f>
        <v/>
      </c>
      <c r="AQ456" s="132"/>
      <c r="AR456" s="151" t="str">
        <f t="shared" ref="AR456:AR507" si="7">IF(Z456*$AB456=0,"",Z456*$AB456)</f>
        <v/>
      </c>
      <c r="AS456" s="132"/>
    </row>
    <row r="457" spans="2:45" x14ac:dyDescent="0.4">
      <c r="B457" s="140" t="s">
        <v>2185</v>
      </c>
      <c r="C457" s="29"/>
      <c r="D457" s="131"/>
      <c r="E457" s="136"/>
      <c r="F457" s="131"/>
      <c r="G457" s="136"/>
      <c r="H457" s="131"/>
      <c r="I457" s="134"/>
      <c r="J457" s="133"/>
      <c r="K457" s="134"/>
      <c r="L457" s="133"/>
      <c r="M457" s="212"/>
      <c r="N457" s="131"/>
      <c r="O457" s="132"/>
      <c r="P457" s="131"/>
      <c r="Q457" s="132"/>
      <c r="R457" s="142"/>
      <c r="S457" s="132"/>
      <c r="T457" s="133"/>
      <c r="U457" s="132"/>
      <c r="V457" s="143"/>
      <c r="W457" s="132"/>
      <c r="X457" s="143"/>
      <c r="Y457" s="132"/>
      <c r="Z457" s="142"/>
      <c r="AA457" s="132"/>
      <c r="AB457" s="214"/>
      <c r="AC457" s="132"/>
      <c r="AD457" s="131"/>
      <c r="AE457" s="134"/>
      <c r="AF457" s="131"/>
      <c r="AG457" s="132"/>
      <c r="AH457" s="138"/>
      <c r="AI457" s="132"/>
      <c r="AJ457" s="138"/>
      <c r="AK457" s="132"/>
      <c r="AL457" s="138"/>
      <c r="AM457" s="132"/>
      <c r="AN457" s="151" t="str">
        <f>IF(AND(R457&lt;=0.1,R457&gt;0),Liste!$A$7,IF(AND(R457&gt;0.1,R457&lt;=1),Liste!$A$6,IF(AND(R457&gt;1,R457&lt;=5),Liste!$A$5,IF(AND(R457&gt;5,R457&lt;=16),Liste!$A$4,IF(AND(R457&gt;16,R457&lt;=70),Liste!$A$3,IF(R457&gt;70,Liste!$A$2,IF(R457="","","")))))))</f>
        <v/>
      </c>
      <c r="AO457" s="132"/>
      <c r="AP457" s="151" t="str">
        <f>IF(AND(X457=0,Z457=0),"",IF(AND(X457=0,Z457&gt;0),Liste!$L$16,IF(AND(X457&gt;0,Z457=0),Liste!$L$17,ROUND(2*(SQRT((Z457*1000000000)/(PI()*X457*1000000))),1))))</f>
        <v/>
      </c>
      <c r="AQ457" s="132"/>
      <c r="AR457" s="151" t="str">
        <f t="shared" si="7"/>
        <v/>
      </c>
      <c r="AS457" s="132"/>
    </row>
    <row r="458" spans="2:45" x14ac:dyDescent="0.4">
      <c r="B458" s="140" t="s">
        <v>2186</v>
      </c>
      <c r="C458" s="29"/>
      <c r="D458" s="131"/>
      <c r="E458" s="136"/>
      <c r="F458" s="131"/>
      <c r="G458" s="136"/>
      <c r="H458" s="131"/>
      <c r="I458" s="134"/>
      <c r="J458" s="133"/>
      <c r="K458" s="134"/>
      <c r="L458" s="133"/>
      <c r="M458" s="212"/>
      <c r="N458" s="131"/>
      <c r="O458" s="132"/>
      <c r="P458" s="131"/>
      <c r="Q458" s="132"/>
      <c r="R458" s="142"/>
      <c r="S458" s="132"/>
      <c r="T458" s="133"/>
      <c r="U458" s="132"/>
      <c r="V458" s="143"/>
      <c r="W458" s="132"/>
      <c r="X458" s="143"/>
      <c r="Y458" s="132"/>
      <c r="Z458" s="142"/>
      <c r="AA458" s="132"/>
      <c r="AB458" s="214"/>
      <c r="AC458" s="132"/>
      <c r="AD458" s="131"/>
      <c r="AE458" s="134"/>
      <c r="AF458" s="131"/>
      <c r="AG458" s="132"/>
      <c r="AH458" s="138"/>
      <c r="AI458" s="132"/>
      <c r="AJ458" s="138"/>
      <c r="AK458" s="132"/>
      <c r="AL458" s="138"/>
      <c r="AM458" s="132"/>
      <c r="AN458" s="151" t="str">
        <f>IF(AND(R458&lt;=0.1,R458&gt;0),Liste!$A$7,IF(AND(R458&gt;0.1,R458&lt;=1),Liste!$A$6,IF(AND(R458&gt;1,R458&lt;=5),Liste!$A$5,IF(AND(R458&gt;5,R458&lt;=16),Liste!$A$4,IF(AND(R458&gt;16,R458&lt;=70),Liste!$A$3,IF(R458&gt;70,Liste!$A$2,IF(R458="","","")))))))</f>
        <v/>
      </c>
      <c r="AO458" s="132"/>
      <c r="AP458" s="151" t="str">
        <f>IF(AND(X458=0,Z458=0),"",IF(AND(X458=0,Z458&gt;0),Liste!$L$16,IF(AND(X458&gt;0,Z458=0),Liste!$L$17,ROUND(2*(SQRT((Z458*1000000000)/(PI()*X458*1000000))),1))))</f>
        <v/>
      </c>
      <c r="AQ458" s="132"/>
      <c r="AR458" s="151" t="str">
        <f t="shared" si="7"/>
        <v/>
      </c>
      <c r="AS458" s="132"/>
    </row>
    <row r="459" spans="2:45" x14ac:dyDescent="0.4">
      <c r="B459" s="140" t="s">
        <v>2187</v>
      </c>
      <c r="C459" s="29"/>
      <c r="D459" s="131"/>
      <c r="E459" s="136"/>
      <c r="F459" s="131"/>
      <c r="G459" s="136"/>
      <c r="H459" s="131"/>
      <c r="I459" s="134"/>
      <c r="J459" s="133"/>
      <c r="K459" s="134"/>
      <c r="L459" s="133"/>
      <c r="M459" s="212"/>
      <c r="N459" s="131"/>
      <c r="O459" s="132"/>
      <c r="P459" s="131"/>
      <c r="Q459" s="132"/>
      <c r="R459" s="142"/>
      <c r="S459" s="132"/>
      <c r="T459" s="133"/>
      <c r="U459" s="132"/>
      <c r="V459" s="143"/>
      <c r="W459" s="132"/>
      <c r="X459" s="143"/>
      <c r="Y459" s="132"/>
      <c r="Z459" s="142"/>
      <c r="AA459" s="132"/>
      <c r="AB459" s="214"/>
      <c r="AC459" s="132"/>
      <c r="AD459" s="131"/>
      <c r="AE459" s="134"/>
      <c r="AF459" s="131"/>
      <c r="AG459" s="132"/>
      <c r="AH459" s="138"/>
      <c r="AI459" s="132"/>
      <c r="AJ459" s="138"/>
      <c r="AK459" s="132"/>
      <c r="AL459" s="138"/>
      <c r="AM459" s="132"/>
      <c r="AN459" s="151" t="str">
        <f>IF(AND(R459&lt;=0.1,R459&gt;0),Liste!$A$7,IF(AND(R459&gt;0.1,R459&lt;=1),Liste!$A$6,IF(AND(R459&gt;1,R459&lt;=5),Liste!$A$5,IF(AND(R459&gt;5,R459&lt;=16),Liste!$A$4,IF(AND(R459&gt;16,R459&lt;=70),Liste!$A$3,IF(R459&gt;70,Liste!$A$2,IF(R459="","","")))))))</f>
        <v/>
      </c>
      <c r="AO459" s="132"/>
      <c r="AP459" s="151" t="str">
        <f>IF(AND(X459=0,Z459=0),"",IF(AND(X459=0,Z459&gt;0),Liste!$L$16,IF(AND(X459&gt;0,Z459=0),Liste!$L$17,ROUND(2*(SQRT((Z459*1000000000)/(PI()*X459*1000000))),1))))</f>
        <v/>
      </c>
      <c r="AQ459" s="132"/>
      <c r="AR459" s="151" t="str">
        <f t="shared" si="7"/>
        <v/>
      </c>
      <c r="AS459" s="132"/>
    </row>
    <row r="460" spans="2:45" x14ac:dyDescent="0.4">
      <c r="B460" s="140" t="s">
        <v>2188</v>
      </c>
      <c r="C460" s="29"/>
      <c r="D460" s="131"/>
      <c r="E460" s="136"/>
      <c r="F460" s="131"/>
      <c r="G460" s="136"/>
      <c r="H460" s="131"/>
      <c r="I460" s="134"/>
      <c r="J460" s="133"/>
      <c r="K460" s="134"/>
      <c r="L460" s="133"/>
      <c r="M460" s="212"/>
      <c r="N460" s="131"/>
      <c r="O460" s="132"/>
      <c r="P460" s="131"/>
      <c r="Q460" s="132"/>
      <c r="R460" s="142"/>
      <c r="S460" s="132"/>
      <c r="T460" s="133"/>
      <c r="U460" s="132"/>
      <c r="V460" s="143"/>
      <c r="W460" s="132"/>
      <c r="X460" s="143"/>
      <c r="Y460" s="132"/>
      <c r="Z460" s="142"/>
      <c r="AA460" s="132"/>
      <c r="AB460" s="214"/>
      <c r="AC460" s="132"/>
      <c r="AD460" s="131"/>
      <c r="AE460" s="134"/>
      <c r="AF460" s="131"/>
      <c r="AG460" s="132"/>
      <c r="AH460" s="138"/>
      <c r="AI460" s="132"/>
      <c r="AJ460" s="138"/>
      <c r="AK460" s="132"/>
      <c r="AL460" s="138"/>
      <c r="AM460" s="132"/>
      <c r="AN460" s="151" t="str">
        <f>IF(AND(R460&lt;=0.1,R460&gt;0),Liste!$A$7,IF(AND(R460&gt;0.1,R460&lt;=1),Liste!$A$6,IF(AND(R460&gt;1,R460&lt;=5),Liste!$A$5,IF(AND(R460&gt;5,R460&lt;=16),Liste!$A$4,IF(AND(R460&gt;16,R460&lt;=70),Liste!$A$3,IF(R460&gt;70,Liste!$A$2,IF(R460="","","")))))))</f>
        <v/>
      </c>
      <c r="AO460" s="132"/>
      <c r="AP460" s="151" t="str">
        <f>IF(AND(X460=0,Z460=0),"",IF(AND(X460=0,Z460&gt;0),Liste!$L$16,IF(AND(X460&gt;0,Z460=0),Liste!$L$17,ROUND(2*(SQRT((Z460*1000000000)/(PI()*X460*1000000))),1))))</f>
        <v/>
      </c>
      <c r="AQ460" s="132"/>
      <c r="AR460" s="151" t="str">
        <f t="shared" si="7"/>
        <v/>
      </c>
      <c r="AS460" s="132"/>
    </row>
    <row r="461" spans="2:45" x14ac:dyDescent="0.4">
      <c r="B461" s="140" t="s">
        <v>2189</v>
      </c>
      <c r="C461" s="29"/>
      <c r="D461" s="131"/>
      <c r="E461" s="136"/>
      <c r="F461" s="131"/>
      <c r="G461" s="136"/>
      <c r="H461" s="131"/>
      <c r="I461" s="134"/>
      <c r="J461" s="133"/>
      <c r="K461" s="134"/>
      <c r="L461" s="133"/>
      <c r="M461" s="212"/>
      <c r="N461" s="131"/>
      <c r="O461" s="132"/>
      <c r="P461" s="131"/>
      <c r="Q461" s="132"/>
      <c r="R461" s="142"/>
      <c r="S461" s="132"/>
      <c r="T461" s="133"/>
      <c r="U461" s="132"/>
      <c r="V461" s="143"/>
      <c r="W461" s="132"/>
      <c r="X461" s="143"/>
      <c r="Y461" s="132"/>
      <c r="Z461" s="142"/>
      <c r="AA461" s="132"/>
      <c r="AB461" s="214"/>
      <c r="AC461" s="132"/>
      <c r="AD461" s="131"/>
      <c r="AE461" s="134"/>
      <c r="AF461" s="131"/>
      <c r="AG461" s="132"/>
      <c r="AH461" s="138"/>
      <c r="AI461" s="132"/>
      <c r="AJ461" s="138"/>
      <c r="AK461" s="132"/>
      <c r="AL461" s="138"/>
      <c r="AM461" s="132"/>
      <c r="AN461" s="151" t="str">
        <f>IF(AND(R461&lt;=0.1,R461&gt;0),Liste!$A$7,IF(AND(R461&gt;0.1,R461&lt;=1),Liste!$A$6,IF(AND(R461&gt;1,R461&lt;=5),Liste!$A$5,IF(AND(R461&gt;5,R461&lt;=16),Liste!$A$4,IF(AND(R461&gt;16,R461&lt;=70),Liste!$A$3,IF(R461&gt;70,Liste!$A$2,IF(R461="","","")))))))</f>
        <v/>
      </c>
      <c r="AO461" s="132"/>
      <c r="AP461" s="151" t="str">
        <f>IF(AND(X461=0,Z461=0),"",IF(AND(X461=0,Z461&gt;0),Liste!$L$16,IF(AND(X461&gt;0,Z461=0),Liste!$L$17,ROUND(2*(SQRT((Z461*1000000000)/(PI()*X461*1000000))),1))))</f>
        <v/>
      </c>
      <c r="AQ461" s="132"/>
      <c r="AR461" s="151" t="str">
        <f t="shared" si="7"/>
        <v/>
      </c>
      <c r="AS461" s="132"/>
    </row>
    <row r="462" spans="2:45" x14ac:dyDescent="0.4">
      <c r="B462" s="140" t="s">
        <v>2190</v>
      </c>
      <c r="C462" s="29"/>
      <c r="D462" s="131"/>
      <c r="E462" s="136"/>
      <c r="F462" s="131"/>
      <c r="G462" s="136"/>
      <c r="H462" s="131"/>
      <c r="I462" s="134"/>
      <c r="J462" s="133"/>
      <c r="K462" s="134"/>
      <c r="L462" s="133"/>
      <c r="M462" s="212"/>
      <c r="N462" s="131"/>
      <c r="O462" s="132"/>
      <c r="P462" s="131"/>
      <c r="Q462" s="132"/>
      <c r="R462" s="142"/>
      <c r="S462" s="132"/>
      <c r="T462" s="133"/>
      <c r="U462" s="132"/>
      <c r="V462" s="143"/>
      <c r="W462" s="132"/>
      <c r="X462" s="143"/>
      <c r="Y462" s="132"/>
      <c r="Z462" s="142"/>
      <c r="AA462" s="132"/>
      <c r="AB462" s="214"/>
      <c r="AC462" s="132"/>
      <c r="AD462" s="131"/>
      <c r="AE462" s="134"/>
      <c r="AF462" s="131"/>
      <c r="AG462" s="132"/>
      <c r="AH462" s="138"/>
      <c r="AI462" s="132"/>
      <c r="AJ462" s="138"/>
      <c r="AK462" s="132"/>
      <c r="AL462" s="138"/>
      <c r="AM462" s="132"/>
      <c r="AN462" s="151" t="str">
        <f>IF(AND(R462&lt;=0.1,R462&gt;0),Liste!$A$7,IF(AND(R462&gt;0.1,R462&lt;=1),Liste!$A$6,IF(AND(R462&gt;1,R462&lt;=5),Liste!$A$5,IF(AND(R462&gt;5,R462&lt;=16),Liste!$A$4,IF(AND(R462&gt;16,R462&lt;=70),Liste!$A$3,IF(R462&gt;70,Liste!$A$2,IF(R462="","","")))))))</f>
        <v/>
      </c>
      <c r="AO462" s="132"/>
      <c r="AP462" s="151" t="str">
        <f>IF(AND(X462=0,Z462=0),"",IF(AND(X462=0,Z462&gt;0),Liste!$L$16,IF(AND(X462&gt;0,Z462=0),Liste!$L$17,ROUND(2*(SQRT((Z462*1000000000)/(PI()*X462*1000000))),1))))</f>
        <v/>
      </c>
      <c r="AQ462" s="132"/>
      <c r="AR462" s="151" t="str">
        <f t="shared" si="7"/>
        <v/>
      </c>
      <c r="AS462" s="132"/>
    </row>
    <row r="463" spans="2:45" x14ac:dyDescent="0.4">
      <c r="B463" s="140" t="s">
        <v>2191</v>
      </c>
      <c r="C463" s="29"/>
      <c r="D463" s="131"/>
      <c r="E463" s="136"/>
      <c r="F463" s="131"/>
      <c r="G463" s="136"/>
      <c r="H463" s="131"/>
      <c r="I463" s="134"/>
      <c r="J463" s="133"/>
      <c r="K463" s="134"/>
      <c r="L463" s="133"/>
      <c r="M463" s="212"/>
      <c r="N463" s="131"/>
      <c r="O463" s="132"/>
      <c r="P463" s="131"/>
      <c r="Q463" s="132"/>
      <c r="R463" s="142"/>
      <c r="S463" s="132"/>
      <c r="T463" s="133"/>
      <c r="U463" s="132"/>
      <c r="V463" s="143"/>
      <c r="W463" s="132"/>
      <c r="X463" s="143"/>
      <c r="Y463" s="132"/>
      <c r="Z463" s="142"/>
      <c r="AA463" s="132"/>
      <c r="AB463" s="214"/>
      <c r="AC463" s="132"/>
      <c r="AD463" s="131"/>
      <c r="AE463" s="134"/>
      <c r="AF463" s="131"/>
      <c r="AG463" s="132"/>
      <c r="AH463" s="138"/>
      <c r="AI463" s="132"/>
      <c r="AJ463" s="138"/>
      <c r="AK463" s="132"/>
      <c r="AL463" s="138"/>
      <c r="AM463" s="132"/>
      <c r="AN463" s="151" t="str">
        <f>IF(AND(R463&lt;=0.1,R463&gt;0),Liste!$A$7,IF(AND(R463&gt;0.1,R463&lt;=1),Liste!$A$6,IF(AND(R463&gt;1,R463&lt;=5),Liste!$A$5,IF(AND(R463&gt;5,R463&lt;=16),Liste!$A$4,IF(AND(R463&gt;16,R463&lt;=70),Liste!$A$3,IF(R463&gt;70,Liste!$A$2,IF(R463="","","")))))))</f>
        <v/>
      </c>
      <c r="AO463" s="132"/>
      <c r="AP463" s="151" t="str">
        <f>IF(AND(X463=0,Z463=0),"",IF(AND(X463=0,Z463&gt;0),Liste!$L$16,IF(AND(X463&gt;0,Z463=0),Liste!$L$17,ROUND(2*(SQRT((Z463*1000000000)/(PI()*X463*1000000))),1))))</f>
        <v/>
      </c>
      <c r="AQ463" s="132"/>
      <c r="AR463" s="151" t="str">
        <f t="shared" si="7"/>
        <v/>
      </c>
      <c r="AS463" s="132"/>
    </row>
    <row r="464" spans="2:45" x14ac:dyDescent="0.4">
      <c r="B464" s="140" t="s">
        <v>2192</v>
      </c>
      <c r="C464" s="29"/>
      <c r="D464" s="131"/>
      <c r="E464" s="136"/>
      <c r="F464" s="131"/>
      <c r="G464" s="136"/>
      <c r="H464" s="131"/>
      <c r="I464" s="134"/>
      <c r="J464" s="133"/>
      <c r="K464" s="134"/>
      <c r="L464" s="133"/>
      <c r="M464" s="212"/>
      <c r="N464" s="131"/>
      <c r="O464" s="132"/>
      <c r="P464" s="131"/>
      <c r="Q464" s="132"/>
      <c r="R464" s="142"/>
      <c r="S464" s="132"/>
      <c r="T464" s="133"/>
      <c r="U464" s="132"/>
      <c r="V464" s="143"/>
      <c r="W464" s="132"/>
      <c r="X464" s="143"/>
      <c r="Y464" s="132"/>
      <c r="Z464" s="142"/>
      <c r="AA464" s="132"/>
      <c r="AB464" s="214"/>
      <c r="AC464" s="132"/>
      <c r="AD464" s="131"/>
      <c r="AE464" s="134"/>
      <c r="AF464" s="131"/>
      <c r="AG464" s="132"/>
      <c r="AH464" s="138"/>
      <c r="AI464" s="132"/>
      <c r="AJ464" s="138"/>
      <c r="AK464" s="132"/>
      <c r="AL464" s="138"/>
      <c r="AM464" s="132"/>
      <c r="AN464" s="151" t="str">
        <f>IF(AND(R464&lt;=0.1,R464&gt;0),Liste!$A$7,IF(AND(R464&gt;0.1,R464&lt;=1),Liste!$A$6,IF(AND(R464&gt;1,R464&lt;=5),Liste!$A$5,IF(AND(R464&gt;5,R464&lt;=16),Liste!$A$4,IF(AND(R464&gt;16,R464&lt;=70),Liste!$A$3,IF(R464&gt;70,Liste!$A$2,IF(R464="","","")))))))</f>
        <v/>
      </c>
      <c r="AO464" s="132"/>
      <c r="AP464" s="151" t="str">
        <f>IF(AND(X464=0,Z464=0),"",IF(AND(X464=0,Z464&gt;0),Liste!$L$16,IF(AND(X464&gt;0,Z464=0),Liste!$L$17,ROUND(2*(SQRT((Z464*1000000000)/(PI()*X464*1000000))),1))))</f>
        <v/>
      </c>
      <c r="AQ464" s="132"/>
      <c r="AR464" s="151" t="str">
        <f t="shared" si="7"/>
        <v/>
      </c>
      <c r="AS464" s="132"/>
    </row>
    <row r="465" spans="2:45" x14ac:dyDescent="0.4">
      <c r="B465" s="140" t="s">
        <v>2193</v>
      </c>
      <c r="C465" s="29"/>
      <c r="D465" s="131"/>
      <c r="E465" s="136"/>
      <c r="F465" s="131"/>
      <c r="G465" s="136"/>
      <c r="H465" s="131"/>
      <c r="I465" s="134"/>
      <c r="J465" s="133"/>
      <c r="K465" s="134"/>
      <c r="L465" s="133"/>
      <c r="M465" s="212"/>
      <c r="N465" s="131"/>
      <c r="O465" s="132"/>
      <c r="P465" s="131"/>
      <c r="Q465" s="132"/>
      <c r="R465" s="142"/>
      <c r="S465" s="132"/>
      <c r="T465" s="133"/>
      <c r="U465" s="132"/>
      <c r="V465" s="143"/>
      <c r="W465" s="132"/>
      <c r="X465" s="143"/>
      <c r="Y465" s="132"/>
      <c r="Z465" s="142"/>
      <c r="AA465" s="132"/>
      <c r="AB465" s="214"/>
      <c r="AC465" s="132"/>
      <c r="AD465" s="131"/>
      <c r="AE465" s="134"/>
      <c r="AF465" s="131"/>
      <c r="AG465" s="132"/>
      <c r="AH465" s="138"/>
      <c r="AI465" s="132"/>
      <c r="AJ465" s="138"/>
      <c r="AK465" s="132"/>
      <c r="AL465" s="138"/>
      <c r="AM465" s="132"/>
      <c r="AN465" s="151" t="str">
        <f>IF(AND(R465&lt;=0.1,R465&gt;0),Liste!$A$7,IF(AND(R465&gt;0.1,R465&lt;=1),Liste!$A$6,IF(AND(R465&gt;1,R465&lt;=5),Liste!$A$5,IF(AND(R465&gt;5,R465&lt;=16),Liste!$A$4,IF(AND(R465&gt;16,R465&lt;=70),Liste!$A$3,IF(R465&gt;70,Liste!$A$2,IF(R465="","","")))))))</f>
        <v/>
      </c>
      <c r="AO465" s="132"/>
      <c r="AP465" s="151" t="str">
        <f>IF(AND(X465=0,Z465=0),"",IF(AND(X465=0,Z465&gt;0),Liste!$L$16,IF(AND(X465&gt;0,Z465=0),Liste!$L$17,ROUND(2*(SQRT((Z465*1000000000)/(PI()*X465*1000000))),1))))</f>
        <v/>
      </c>
      <c r="AQ465" s="132"/>
      <c r="AR465" s="151" t="str">
        <f t="shared" si="7"/>
        <v/>
      </c>
      <c r="AS465" s="132"/>
    </row>
    <row r="466" spans="2:45" x14ac:dyDescent="0.4">
      <c r="B466" s="140" t="s">
        <v>2194</v>
      </c>
      <c r="C466" s="29"/>
      <c r="D466" s="131"/>
      <c r="E466" s="136"/>
      <c r="F466" s="131"/>
      <c r="G466" s="136"/>
      <c r="H466" s="131"/>
      <c r="I466" s="134"/>
      <c r="J466" s="133"/>
      <c r="K466" s="134"/>
      <c r="L466" s="133"/>
      <c r="M466" s="212"/>
      <c r="N466" s="131"/>
      <c r="O466" s="132"/>
      <c r="P466" s="131"/>
      <c r="Q466" s="132"/>
      <c r="R466" s="142"/>
      <c r="S466" s="132"/>
      <c r="T466" s="133"/>
      <c r="U466" s="132"/>
      <c r="V466" s="143"/>
      <c r="W466" s="132"/>
      <c r="X466" s="143"/>
      <c r="Y466" s="132"/>
      <c r="Z466" s="142"/>
      <c r="AA466" s="132"/>
      <c r="AB466" s="214"/>
      <c r="AC466" s="132"/>
      <c r="AD466" s="131"/>
      <c r="AE466" s="134"/>
      <c r="AF466" s="131"/>
      <c r="AG466" s="132"/>
      <c r="AH466" s="138"/>
      <c r="AI466" s="132"/>
      <c r="AJ466" s="138"/>
      <c r="AK466" s="132"/>
      <c r="AL466" s="138"/>
      <c r="AM466" s="132"/>
      <c r="AN466" s="151" t="str">
        <f>IF(AND(R466&lt;=0.1,R466&gt;0),Liste!$A$7,IF(AND(R466&gt;0.1,R466&lt;=1),Liste!$A$6,IF(AND(R466&gt;1,R466&lt;=5),Liste!$A$5,IF(AND(R466&gt;5,R466&lt;=16),Liste!$A$4,IF(AND(R466&gt;16,R466&lt;=70),Liste!$A$3,IF(R466&gt;70,Liste!$A$2,IF(R466="","","")))))))</f>
        <v/>
      </c>
      <c r="AO466" s="132"/>
      <c r="AP466" s="151" t="str">
        <f>IF(AND(X466=0,Z466=0),"",IF(AND(X466=0,Z466&gt;0),Liste!$L$16,IF(AND(X466&gt;0,Z466=0),Liste!$L$17,ROUND(2*(SQRT((Z466*1000000000)/(PI()*X466*1000000))),1))))</f>
        <v/>
      </c>
      <c r="AQ466" s="132"/>
      <c r="AR466" s="151" t="str">
        <f t="shared" si="7"/>
        <v/>
      </c>
      <c r="AS466" s="132"/>
    </row>
    <row r="467" spans="2:45" x14ac:dyDescent="0.4">
      <c r="B467" s="140" t="s">
        <v>2195</v>
      </c>
      <c r="C467" s="29"/>
      <c r="D467" s="131"/>
      <c r="E467" s="136"/>
      <c r="F467" s="131"/>
      <c r="G467" s="136"/>
      <c r="H467" s="131"/>
      <c r="I467" s="134"/>
      <c r="J467" s="133"/>
      <c r="K467" s="134"/>
      <c r="L467" s="133"/>
      <c r="M467" s="212"/>
      <c r="N467" s="131"/>
      <c r="O467" s="132"/>
      <c r="P467" s="131"/>
      <c r="Q467" s="132"/>
      <c r="R467" s="142"/>
      <c r="S467" s="132"/>
      <c r="T467" s="133"/>
      <c r="U467" s="132"/>
      <c r="V467" s="143"/>
      <c r="W467" s="132"/>
      <c r="X467" s="143"/>
      <c r="Y467" s="132"/>
      <c r="Z467" s="142"/>
      <c r="AA467" s="132"/>
      <c r="AB467" s="214"/>
      <c r="AC467" s="132"/>
      <c r="AD467" s="131"/>
      <c r="AE467" s="134"/>
      <c r="AF467" s="131"/>
      <c r="AG467" s="132"/>
      <c r="AH467" s="138"/>
      <c r="AI467" s="132"/>
      <c r="AJ467" s="138"/>
      <c r="AK467" s="132"/>
      <c r="AL467" s="138"/>
      <c r="AM467" s="132"/>
      <c r="AN467" s="151" t="str">
        <f>IF(AND(R467&lt;=0.1,R467&gt;0),Liste!$A$7,IF(AND(R467&gt;0.1,R467&lt;=1),Liste!$A$6,IF(AND(R467&gt;1,R467&lt;=5),Liste!$A$5,IF(AND(R467&gt;5,R467&lt;=16),Liste!$A$4,IF(AND(R467&gt;16,R467&lt;=70),Liste!$A$3,IF(R467&gt;70,Liste!$A$2,IF(R467="","","")))))))</f>
        <v/>
      </c>
      <c r="AO467" s="132"/>
      <c r="AP467" s="151" t="str">
        <f>IF(AND(X467=0,Z467=0),"",IF(AND(X467=0,Z467&gt;0),Liste!$L$16,IF(AND(X467&gt;0,Z467=0),Liste!$L$17,ROUND(2*(SQRT((Z467*1000000000)/(PI()*X467*1000000))),1))))</f>
        <v/>
      </c>
      <c r="AQ467" s="132"/>
      <c r="AR467" s="151" t="str">
        <f t="shared" si="7"/>
        <v/>
      </c>
      <c r="AS467" s="132"/>
    </row>
    <row r="468" spans="2:45" x14ac:dyDescent="0.4">
      <c r="B468" s="140" t="s">
        <v>2196</v>
      </c>
      <c r="C468" s="29"/>
      <c r="D468" s="131"/>
      <c r="E468" s="136"/>
      <c r="F468" s="131"/>
      <c r="G468" s="136"/>
      <c r="H468" s="131"/>
      <c r="I468" s="134"/>
      <c r="J468" s="133"/>
      <c r="K468" s="134"/>
      <c r="L468" s="133"/>
      <c r="M468" s="212"/>
      <c r="N468" s="131"/>
      <c r="O468" s="132"/>
      <c r="P468" s="131"/>
      <c r="Q468" s="132"/>
      <c r="R468" s="142"/>
      <c r="S468" s="132"/>
      <c r="T468" s="133"/>
      <c r="U468" s="132"/>
      <c r="V468" s="143"/>
      <c r="W468" s="132"/>
      <c r="X468" s="143"/>
      <c r="Y468" s="132"/>
      <c r="Z468" s="142"/>
      <c r="AA468" s="132"/>
      <c r="AB468" s="214"/>
      <c r="AC468" s="132"/>
      <c r="AD468" s="131"/>
      <c r="AE468" s="134"/>
      <c r="AF468" s="131"/>
      <c r="AG468" s="132"/>
      <c r="AH468" s="138"/>
      <c r="AI468" s="132"/>
      <c r="AJ468" s="138"/>
      <c r="AK468" s="132"/>
      <c r="AL468" s="138"/>
      <c r="AM468" s="132"/>
      <c r="AN468" s="151" t="str">
        <f>IF(AND(R468&lt;=0.1,R468&gt;0),Liste!$A$7,IF(AND(R468&gt;0.1,R468&lt;=1),Liste!$A$6,IF(AND(R468&gt;1,R468&lt;=5),Liste!$A$5,IF(AND(R468&gt;5,R468&lt;=16),Liste!$A$4,IF(AND(R468&gt;16,R468&lt;=70),Liste!$A$3,IF(R468&gt;70,Liste!$A$2,IF(R468="","","")))))))</f>
        <v/>
      </c>
      <c r="AO468" s="132"/>
      <c r="AP468" s="151" t="str">
        <f>IF(AND(X468=0,Z468=0),"",IF(AND(X468=0,Z468&gt;0),Liste!$L$16,IF(AND(X468&gt;0,Z468=0),Liste!$L$17,ROUND(2*(SQRT((Z468*1000000000)/(PI()*X468*1000000))),1))))</f>
        <v/>
      </c>
      <c r="AQ468" s="132"/>
      <c r="AR468" s="151" t="str">
        <f t="shared" si="7"/>
        <v/>
      </c>
      <c r="AS468" s="132"/>
    </row>
    <row r="469" spans="2:45" x14ac:dyDescent="0.4">
      <c r="B469" s="140" t="s">
        <v>2197</v>
      </c>
      <c r="C469" s="29"/>
      <c r="D469" s="131"/>
      <c r="E469" s="136"/>
      <c r="F469" s="131"/>
      <c r="G469" s="136"/>
      <c r="H469" s="131"/>
      <c r="I469" s="134"/>
      <c r="J469" s="133"/>
      <c r="K469" s="134"/>
      <c r="L469" s="133"/>
      <c r="M469" s="212"/>
      <c r="N469" s="131"/>
      <c r="O469" s="132"/>
      <c r="P469" s="131"/>
      <c r="Q469" s="132"/>
      <c r="R469" s="142"/>
      <c r="S469" s="132"/>
      <c r="T469" s="133"/>
      <c r="U469" s="132"/>
      <c r="V469" s="143"/>
      <c r="W469" s="132"/>
      <c r="X469" s="143"/>
      <c r="Y469" s="132"/>
      <c r="Z469" s="142"/>
      <c r="AA469" s="132"/>
      <c r="AB469" s="214"/>
      <c r="AC469" s="132"/>
      <c r="AD469" s="131"/>
      <c r="AE469" s="134"/>
      <c r="AF469" s="131"/>
      <c r="AG469" s="132"/>
      <c r="AH469" s="138"/>
      <c r="AI469" s="132"/>
      <c r="AJ469" s="138"/>
      <c r="AK469" s="132"/>
      <c r="AL469" s="138"/>
      <c r="AM469" s="132"/>
      <c r="AN469" s="151" t="str">
        <f>IF(AND(R469&lt;=0.1,R469&gt;0),Liste!$A$7,IF(AND(R469&gt;0.1,R469&lt;=1),Liste!$A$6,IF(AND(R469&gt;1,R469&lt;=5),Liste!$A$5,IF(AND(R469&gt;5,R469&lt;=16),Liste!$A$4,IF(AND(R469&gt;16,R469&lt;=70),Liste!$A$3,IF(R469&gt;70,Liste!$A$2,IF(R469="","","")))))))</f>
        <v/>
      </c>
      <c r="AO469" s="132"/>
      <c r="AP469" s="151" t="str">
        <f>IF(AND(X469=0,Z469=0),"",IF(AND(X469=0,Z469&gt;0),Liste!$L$16,IF(AND(X469&gt;0,Z469=0),Liste!$L$17,ROUND(2*(SQRT((Z469*1000000000)/(PI()*X469*1000000))),1))))</f>
        <v/>
      </c>
      <c r="AQ469" s="132"/>
      <c r="AR469" s="151" t="str">
        <f t="shared" si="7"/>
        <v/>
      </c>
      <c r="AS469" s="132"/>
    </row>
    <row r="470" spans="2:45" x14ac:dyDescent="0.4">
      <c r="B470" s="140" t="s">
        <v>2198</v>
      </c>
      <c r="C470" s="29"/>
      <c r="D470" s="131"/>
      <c r="E470" s="136"/>
      <c r="F470" s="131"/>
      <c r="G470" s="136"/>
      <c r="H470" s="131"/>
      <c r="I470" s="134"/>
      <c r="J470" s="133"/>
      <c r="K470" s="134"/>
      <c r="L470" s="133"/>
      <c r="M470" s="212"/>
      <c r="N470" s="131"/>
      <c r="O470" s="132"/>
      <c r="P470" s="131"/>
      <c r="Q470" s="132"/>
      <c r="R470" s="142"/>
      <c r="S470" s="132"/>
      <c r="T470" s="133"/>
      <c r="U470" s="132"/>
      <c r="V470" s="143"/>
      <c r="W470" s="132"/>
      <c r="X470" s="143"/>
      <c r="Y470" s="132"/>
      <c r="Z470" s="142"/>
      <c r="AA470" s="132"/>
      <c r="AB470" s="214"/>
      <c r="AC470" s="132"/>
      <c r="AD470" s="131"/>
      <c r="AE470" s="134"/>
      <c r="AF470" s="131"/>
      <c r="AG470" s="132"/>
      <c r="AH470" s="138"/>
      <c r="AI470" s="132"/>
      <c r="AJ470" s="138"/>
      <c r="AK470" s="132"/>
      <c r="AL470" s="138"/>
      <c r="AM470" s="132"/>
      <c r="AN470" s="151" t="str">
        <f>IF(AND(R470&lt;=0.1,R470&gt;0),Liste!$A$7,IF(AND(R470&gt;0.1,R470&lt;=1),Liste!$A$6,IF(AND(R470&gt;1,R470&lt;=5),Liste!$A$5,IF(AND(R470&gt;5,R470&lt;=16),Liste!$A$4,IF(AND(R470&gt;16,R470&lt;=70),Liste!$A$3,IF(R470&gt;70,Liste!$A$2,IF(R470="","","")))))))</f>
        <v/>
      </c>
      <c r="AO470" s="132"/>
      <c r="AP470" s="151" t="str">
        <f>IF(AND(X470=0,Z470=0),"",IF(AND(X470=0,Z470&gt;0),Liste!$L$16,IF(AND(X470&gt;0,Z470=0),Liste!$L$17,ROUND(2*(SQRT((Z470*1000000000)/(PI()*X470*1000000))),1))))</f>
        <v/>
      </c>
      <c r="AQ470" s="132"/>
      <c r="AR470" s="151" t="str">
        <f t="shared" si="7"/>
        <v/>
      </c>
      <c r="AS470" s="132"/>
    </row>
    <row r="471" spans="2:45" x14ac:dyDescent="0.4">
      <c r="B471" s="140" t="s">
        <v>2199</v>
      </c>
      <c r="C471" s="29"/>
      <c r="D471" s="131"/>
      <c r="E471" s="136"/>
      <c r="F471" s="131"/>
      <c r="G471" s="136"/>
      <c r="H471" s="131"/>
      <c r="I471" s="134"/>
      <c r="J471" s="133"/>
      <c r="K471" s="134"/>
      <c r="L471" s="133"/>
      <c r="M471" s="212"/>
      <c r="N471" s="131"/>
      <c r="O471" s="132"/>
      <c r="P471" s="131"/>
      <c r="Q471" s="132"/>
      <c r="R471" s="142"/>
      <c r="S471" s="132"/>
      <c r="T471" s="133"/>
      <c r="U471" s="132"/>
      <c r="V471" s="143"/>
      <c r="W471" s="132"/>
      <c r="X471" s="143"/>
      <c r="Y471" s="132"/>
      <c r="Z471" s="142"/>
      <c r="AA471" s="132"/>
      <c r="AB471" s="214"/>
      <c r="AC471" s="132"/>
      <c r="AD471" s="131"/>
      <c r="AE471" s="134"/>
      <c r="AF471" s="131"/>
      <c r="AG471" s="132"/>
      <c r="AH471" s="138"/>
      <c r="AI471" s="132"/>
      <c r="AJ471" s="138"/>
      <c r="AK471" s="132"/>
      <c r="AL471" s="138"/>
      <c r="AM471" s="132"/>
      <c r="AN471" s="151" t="str">
        <f>IF(AND(R471&lt;=0.1,R471&gt;0),Liste!$A$7,IF(AND(R471&gt;0.1,R471&lt;=1),Liste!$A$6,IF(AND(R471&gt;1,R471&lt;=5),Liste!$A$5,IF(AND(R471&gt;5,R471&lt;=16),Liste!$A$4,IF(AND(R471&gt;16,R471&lt;=70),Liste!$A$3,IF(R471&gt;70,Liste!$A$2,IF(R471="","","")))))))</f>
        <v/>
      </c>
      <c r="AO471" s="132"/>
      <c r="AP471" s="151" t="str">
        <f>IF(AND(X471=0,Z471=0),"",IF(AND(X471=0,Z471&gt;0),Liste!$L$16,IF(AND(X471&gt;0,Z471=0),Liste!$L$17,ROUND(2*(SQRT((Z471*1000000000)/(PI()*X471*1000000))),1))))</f>
        <v/>
      </c>
      <c r="AQ471" s="132"/>
      <c r="AR471" s="151" t="str">
        <f t="shared" si="7"/>
        <v/>
      </c>
      <c r="AS471" s="132"/>
    </row>
    <row r="472" spans="2:45" x14ac:dyDescent="0.4">
      <c r="B472" s="140" t="s">
        <v>2200</v>
      </c>
      <c r="C472" s="29"/>
      <c r="D472" s="131"/>
      <c r="E472" s="136"/>
      <c r="F472" s="131"/>
      <c r="G472" s="136"/>
      <c r="H472" s="131"/>
      <c r="I472" s="134"/>
      <c r="J472" s="133"/>
      <c r="K472" s="134"/>
      <c r="L472" s="133"/>
      <c r="M472" s="212"/>
      <c r="N472" s="131"/>
      <c r="O472" s="132"/>
      <c r="P472" s="131"/>
      <c r="Q472" s="132"/>
      <c r="R472" s="142"/>
      <c r="S472" s="132"/>
      <c r="T472" s="133"/>
      <c r="U472" s="132"/>
      <c r="V472" s="143"/>
      <c r="W472" s="132"/>
      <c r="X472" s="143"/>
      <c r="Y472" s="132"/>
      <c r="Z472" s="142"/>
      <c r="AA472" s="132"/>
      <c r="AB472" s="214"/>
      <c r="AC472" s="132"/>
      <c r="AD472" s="131"/>
      <c r="AE472" s="134"/>
      <c r="AF472" s="131"/>
      <c r="AG472" s="132"/>
      <c r="AH472" s="138"/>
      <c r="AI472" s="132"/>
      <c r="AJ472" s="138"/>
      <c r="AK472" s="132"/>
      <c r="AL472" s="138"/>
      <c r="AM472" s="132"/>
      <c r="AN472" s="151" t="str">
        <f>IF(AND(R472&lt;=0.1,R472&gt;0),Liste!$A$7,IF(AND(R472&gt;0.1,R472&lt;=1),Liste!$A$6,IF(AND(R472&gt;1,R472&lt;=5),Liste!$A$5,IF(AND(R472&gt;5,R472&lt;=16),Liste!$A$4,IF(AND(R472&gt;16,R472&lt;=70),Liste!$A$3,IF(R472&gt;70,Liste!$A$2,IF(R472="","","")))))))</f>
        <v/>
      </c>
      <c r="AO472" s="132"/>
      <c r="AP472" s="151" t="str">
        <f>IF(AND(X472=0,Z472=0),"",IF(AND(X472=0,Z472&gt;0),Liste!$L$16,IF(AND(X472&gt;0,Z472=0),Liste!$L$17,ROUND(2*(SQRT((Z472*1000000000)/(PI()*X472*1000000))),1))))</f>
        <v/>
      </c>
      <c r="AQ472" s="132"/>
      <c r="AR472" s="151" t="str">
        <f t="shared" si="7"/>
        <v/>
      </c>
      <c r="AS472" s="132"/>
    </row>
    <row r="473" spans="2:45" x14ac:dyDescent="0.4">
      <c r="B473" s="140" t="s">
        <v>2201</v>
      </c>
      <c r="C473" s="29"/>
      <c r="D473" s="131"/>
      <c r="E473" s="136"/>
      <c r="F473" s="131"/>
      <c r="G473" s="136"/>
      <c r="H473" s="131"/>
      <c r="I473" s="134"/>
      <c r="J473" s="133"/>
      <c r="K473" s="134"/>
      <c r="L473" s="133"/>
      <c r="M473" s="212"/>
      <c r="N473" s="131"/>
      <c r="O473" s="132"/>
      <c r="P473" s="131"/>
      <c r="Q473" s="132"/>
      <c r="R473" s="142"/>
      <c r="S473" s="132"/>
      <c r="T473" s="133"/>
      <c r="U473" s="132"/>
      <c r="V473" s="143"/>
      <c r="W473" s="132"/>
      <c r="X473" s="143"/>
      <c r="Y473" s="132"/>
      <c r="Z473" s="142"/>
      <c r="AA473" s="132"/>
      <c r="AB473" s="214"/>
      <c r="AC473" s="132"/>
      <c r="AD473" s="131"/>
      <c r="AE473" s="134"/>
      <c r="AF473" s="131"/>
      <c r="AG473" s="132"/>
      <c r="AH473" s="138"/>
      <c r="AI473" s="132"/>
      <c r="AJ473" s="138"/>
      <c r="AK473" s="132"/>
      <c r="AL473" s="138"/>
      <c r="AM473" s="132"/>
      <c r="AN473" s="151" t="str">
        <f>IF(AND(R473&lt;=0.1,R473&gt;0),Liste!$A$7,IF(AND(R473&gt;0.1,R473&lt;=1),Liste!$A$6,IF(AND(R473&gt;1,R473&lt;=5),Liste!$A$5,IF(AND(R473&gt;5,R473&lt;=16),Liste!$A$4,IF(AND(R473&gt;16,R473&lt;=70),Liste!$A$3,IF(R473&gt;70,Liste!$A$2,IF(R473="","","")))))))</f>
        <v/>
      </c>
      <c r="AO473" s="132"/>
      <c r="AP473" s="151" t="str">
        <f>IF(AND(X473=0,Z473=0),"",IF(AND(X473=0,Z473&gt;0),Liste!$L$16,IF(AND(X473&gt;0,Z473=0),Liste!$L$17,ROUND(2*(SQRT((Z473*1000000000)/(PI()*X473*1000000))),1))))</f>
        <v/>
      </c>
      <c r="AQ473" s="132"/>
      <c r="AR473" s="151" t="str">
        <f t="shared" si="7"/>
        <v/>
      </c>
      <c r="AS473" s="132"/>
    </row>
    <row r="474" spans="2:45" x14ac:dyDescent="0.4">
      <c r="B474" s="140" t="s">
        <v>2202</v>
      </c>
      <c r="C474" s="29"/>
      <c r="D474" s="131"/>
      <c r="E474" s="136"/>
      <c r="F474" s="131"/>
      <c r="G474" s="136"/>
      <c r="H474" s="131"/>
      <c r="I474" s="134"/>
      <c r="J474" s="133"/>
      <c r="K474" s="134"/>
      <c r="L474" s="133"/>
      <c r="M474" s="212"/>
      <c r="N474" s="131"/>
      <c r="O474" s="132"/>
      <c r="P474" s="131"/>
      <c r="Q474" s="132"/>
      <c r="R474" s="142"/>
      <c r="S474" s="132"/>
      <c r="T474" s="133"/>
      <c r="U474" s="132"/>
      <c r="V474" s="143"/>
      <c r="W474" s="132"/>
      <c r="X474" s="143"/>
      <c r="Y474" s="132"/>
      <c r="Z474" s="142"/>
      <c r="AA474" s="132"/>
      <c r="AB474" s="214"/>
      <c r="AC474" s="132"/>
      <c r="AD474" s="131"/>
      <c r="AE474" s="134"/>
      <c r="AF474" s="131"/>
      <c r="AG474" s="132"/>
      <c r="AH474" s="138"/>
      <c r="AI474" s="132"/>
      <c r="AJ474" s="138"/>
      <c r="AK474" s="132"/>
      <c r="AL474" s="138"/>
      <c r="AM474" s="132"/>
      <c r="AN474" s="151" t="str">
        <f>IF(AND(R474&lt;=0.1,R474&gt;0),Liste!$A$7,IF(AND(R474&gt;0.1,R474&lt;=1),Liste!$A$6,IF(AND(R474&gt;1,R474&lt;=5),Liste!$A$5,IF(AND(R474&gt;5,R474&lt;=16),Liste!$A$4,IF(AND(R474&gt;16,R474&lt;=70),Liste!$A$3,IF(R474&gt;70,Liste!$A$2,IF(R474="","","")))))))</f>
        <v/>
      </c>
      <c r="AO474" s="132"/>
      <c r="AP474" s="151" t="str">
        <f>IF(AND(X474=0,Z474=0),"",IF(AND(X474=0,Z474&gt;0),Liste!$L$16,IF(AND(X474&gt;0,Z474=0),Liste!$L$17,ROUND(2*(SQRT((Z474*1000000000)/(PI()*X474*1000000))),1))))</f>
        <v/>
      </c>
      <c r="AQ474" s="132"/>
      <c r="AR474" s="151" t="str">
        <f t="shared" si="7"/>
        <v/>
      </c>
      <c r="AS474" s="132"/>
    </row>
    <row r="475" spans="2:45" x14ac:dyDescent="0.4">
      <c r="B475" s="140" t="s">
        <v>2203</v>
      </c>
      <c r="C475" s="29"/>
      <c r="D475" s="131"/>
      <c r="E475" s="136"/>
      <c r="F475" s="131"/>
      <c r="G475" s="136"/>
      <c r="H475" s="131"/>
      <c r="I475" s="134"/>
      <c r="J475" s="133"/>
      <c r="K475" s="134"/>
      <c r="L475" s="133"/>
      <c r="M475" s="212"/>
      <c r="N475" s="131"/>
      <c r="O475" s="132"/>
      <c r="P475" s="131"/>
      <c r="Q475" s="132"/>
      <c r="R475" s="142"/>
      <c r="S475" s="132"/>
      <c r="T475" s="133"/>
      <c r="U475" s="132"/>
      <c r="V475" s="143"/>
      <c r="W475" s="132"/>
      <c r="X475" s="143"/>
      <c r="Y475" s="132"/>
      <c r="Z475" s="142"/>
      <c r="AA475" s="132"/>
      <c r="AB475" s="214"/>
      <c r="AC475" s="132"/>
      <c r="AD475" s="131"/>
      <c r="AE475" s="134"/>
      <c r="AF475" s="131"/>
      <c r="AG475" s="132"/>
      <c r="AH475" s="138"/>
      <c r="AI475" s="132"/>
      <c r="AJ475" s="138"/>
      <c r="AK475" s="132"/>
      <c r="AL475" s="138"/>
      <c r="AM475" s="132"/>
      <c r="AN475" s="151" t="str">
        <f>IF(AND(R475&lt;=0.1,R475&gt;0),Liste!$A$7,IF(AND(R475&gt;0.1,R475&lt;=1),Liste!$A$6,IF(AND(R475&gt;1,R475&lt;=5),Liste!$A$5,IF(AND(R475&gt;5,R475&lt;=16),Liste!$A$4,IF(AND(R475&gt;16,R475&lt;=70),Liste!$A$3,IF(R475&gt;70,Liste!$A$2,IF(R475="","","")))))))</f>
        <v/>
      </c>
      <c r="AO475" s="132"/>
      <c r="AP475" s="151" t="str">
        <f>IF(AND(X475=0,Z475=0),"",IF(AND(X475=0,Z475&gt;0),Liste!$L$16,IF(AND(X475&gt;0,Z475=0),Liste!$L$17,ROUND(2*(SQRT((Z475*1000000000)/(PI()*X475*1000000))),1))))</f>
        <v/>
      </c>
      <c r="AQ475" s="132"/>
      <c r="AR475" s="151" t="str">
        <f t="shared" si="7"/>
        <v/>
      </c>
      <c r="AS475" s="132"/>
    </row>
    <row r="476" spans="2:45" x14ac:dyDescent="0.4">
      <c r="B476" s="140" t="s">
        <v>2204</v>
      </c>
      <c r="C476" s="29"/>
      <c r="D476" s="131"/>
      <c r="E476" s="136"/>
      <c r="F476" s="131"/>
      <c r="G476" s="136"/>
      <c r="H476" s="131"/>
      <c r="I476" s="134"/>
      <c r="J476" s="133"/>
      <c r="K476" s="134"/>
      <c r="L476" s="133"/>
      <c r="M476" s="212"/>
      <c r="N476" s="131"/>
      <c r="O476" s="132"/>
      <c r="P476" s="131"/>
      <c r="Q476" s="132"/>
      <c r="R476" s="142"/>
      <c r="S476" s="132"/>
      <c r="T476" s="133"/>
      <c r="U476" s="132"/>
      <c r="V476" s="143"/>
      <c r="W476" s="132"/>
      <c r="X476" s="143"/>
      <c r="Y476" s="132"/>
      <c r="Z476" s="142"/>
      <c r="AA476" s="132"/>
      <c r="AB476" s="214"/>
      <c r="AC476" s="132"/>
      <c r="AD476" s="131"/>
      <c r="AE476" s="134"/>
      <c r="AF476" s="131"/>
      <c r="AG476" s="132"/>
      <c r="AH476" s="138"/>
      <c r="AI476" s="132"/>
      <c r="AJ476" s="138"/>
      <c r="AK476" s="132"/>
      <c r="AL476" s="138"/>
      <c r="AM476" s="132"/>
      <c r="AN476" s="151" t="str">
        <f>IF(AND(R476&lt;=0.1,R476&gt;0),Liste!$A$7,IF(AND(R476&gt;0.1,R476&lt;=1),Liste!$A$6,IF(AND(R476&gt;1,R476&lt;=5),Liste!$A$5,IF(AND(R476&gt;5,R476&lt;=16),Liste!$A$4,IF(AND(R476&gt;16,R476&lt;=70),Liste!$A$3,IF(R476&gt;70,Liste!$A$2,IF(R476="","","")))))))</f>
        <v/>
      </c>
      <c r="AO476" s="132"/>
      <c r="AP476" s="151" t="str">
        <f>IF(AND(X476=0,Z476=0),"",IF(AND(X476=0,Z476&gt;0),Liste!$L$16,IF(AND(X476&gt;0,Z476=0),Liste!$L$17,ROUND(2*(SQRT((Z476*1000000000)/(PI()*X476*1000000))),1))))</f>
        <v/>
      </c>
      <c r="AQ476" s="132"/>
      <c r="AR476" s="151" t="str">
        <f t="shared" si="7"/>
        <v/>
      </c>
      <c r="AS476" s="132"/>
    </row>
    <row r="477" spans="2:45" x14ac:dyDescent="0.4">
      <c r="B477" s="140" t="s">
        <v>2205</v>
      </c>
      <c r="C477" s="29"/>
      <c r="D477" s="131"/>
      <c r="E477" s="136"/>
      <c r="F477" s="131"/>
      <c r="G477" s="136"/>
      <c r="H477" s="131"/>
      <c r="I477" s="134"/>
      <c r="J477" s="133"/>
      <c r="K477" s="134"/>
      <c r="L477" s="133"/>
      <c r="M477" s="212"/>
      <c r="N477" s="131"/>
      <c r="O477" s="132"/>
      <c r="P477" s="131"/>
      <c r="Q477" s="132"/>
      <c r="R477" s="142"/>
      <c r="S477" s="132"/>
      <c r="T477" s="133"/>
      <c r="U477" s="132"/>
      <c r="V477" s="143"/>
      <c r="W477" s="132"/>
      <c r="X477" s="143"/>
      <c r="Y477" s="132"/>
      <c r="Z477" s="142"/>
      <c r="AA477" s="132"/>
      <c r="AB477" s="214"/>
      <c r="AC477" s="132"/>
      <c r="AD477" s="131"/>
      <c r="AE477" s="134"/>
      <c r="AF477" s="131"/>
      <c r="AG477" s="132"/>
      <c r="AH477" s="138"/>
      <c r="AI477" s="132"/>
      <c r="AJ477" s="138"/>
      <c r="AK477" s="132"/>
      <c r="AL477" s="138"/>
      <c r="AM477" s="132"/>
      <c r="AN477" s="151" t="str">
        <f>IF(AND(R477&lt;=0.1,R477&gt;0),Liste!$A$7,IF(AND(R477&gt;0.1,R477&lt;=1),Liste!$A$6,IF(AND(R477&gt;1,R477&lt;=5),Liste!$A$5,IF(AND(R477&gt;5,R477&lt;=16),Liste!$A$4,IF(AND(R477&gt;16,R477&lt;=70),Liste!$A$3,IF(R477&gt;70,Liste!$A$2,IF(R477="","","")))))))</f>
        <v/>
      </c>
      <c r="AO477" s="132"/>
      <c r="AP477" s="151" t="str">
        <f>IF(AND(X477=0,Z477=0),"",IF(AND(X477=0,Z477&gt;0),Liste!$L$16,IF(AND(X477&gt;0,Z477=0),Liste!$L$17,ROUND(2*(SQRT((Z477*1000000000)/(PI()*X477*1000000))),1))))</f>
        <v/>
      </c>
      <c r="AQ477" s="132"/>
      <c r="AR477" s="151" t="str">
        <f t="shared" si="7"/>
        <v/>
      </c>
      <c r="AS477" s="132"/>
    </row>
    <row r="478" spans="2:45" x14ac:dyDescent="0.4">
      <c r="B478" s="140" t="s">
        <v>2206</v>
      </c>
      <c r="C478" s="29"/>
      <c r="D478" s="131"/>
      <c r="E478" s="136"/>
      <c r="F478" s="131"/>
      <c r="G478" s="136"/>
      <c r="H478" s="131"/>
      <c r="I478" s="134"/>
      <c r="J478" s="133"/>
      <c r="K478" s="134"/>
      <c r="L478" s="133"/>
      <c r="M478" s="212"/>
      <c r="N478" s="131"/>
      <c r="O478" s="132"/>
      <c r="P478" s="131"/>
      <c r="Q478" s="132"/>
      <c r="R478" s="142"/>
      <c r="S478" s="132"/>
      <c r="T478" s="133"/>
      <c r="U478" s="132"/>
      <c r="V478" s="143"/>
      <c r="W478" s="132"/>
      <c r="X478" s="143"/>
      <c r="Y478" s="132"/>
      <c r="Z478" s="142"/>
      <c r="AA478" s="132"/>
      <c r="AB478" s="214"/>
      <c r="AC478" s="132"/>
      <c r="AD478" s="131"/>
      <c r="AE478" s="134"/>
      <c r="AF478" s="131"/>
      <c r="AG478" s="132"/>
      <c r="AH478" s="138"/>
      <c r="AI478" s="132"/>
      <c r="AJ478" s="138"/>
      <c r="AK478" s="132"/>
      <c r="AL478" s="138"/>
      <c r="AM478" s="132"/>
      <c r="AN478" s="151" t="str">
        <f>IF(AND(R478&lt;=0.1,R478&gt;0),Liste!$A$7,IF(AND(R478&gt;0.1,R478&lt;=1),Liste!$A$6,IF(AND(R478&gt;1,R478&lt;=5),Liste!$A$5,IF(AND(R478&gt;5,R478&lt;=16),Liste!$A$4,IF(AND(R478&gt;16,R478&lt;=70),Liste!$A$3,IF(R478&gt;70,Liste!$A$2,IF(R478="","","")))))))</f>
        <v/>
      </c>
      <c r="AO478" s="132"/>
      <c r="AP478" s="151" t="str">
        <f>IF(AND(X478=0,Z478=0),"",IF(AND(X478=0,Z478&gt;0),Liste!$L$16,IF(AND(X478&gt;0,Z478=0),Liste!$L$17,ROUND(2*(SQRT((Z478*1000000000)/(PI()*X478*1000000))),1))))</f>
        <v/>
      </c>
      <c r="AQ478" s="132"/>
      <c r="AR478" s="151" t="str">
        <f t="shared" si="7"/>
        <v/>
      </c>
      <c r="AS478" s="132"/>
    </row>
    <row r="479" spans="2:45" x14ac:dyDescent="0.4">
      <c r="B479" s="140" t="s">
        <v>2207</v>
      </c>
      <c r="C479" s="29"/>
      <c r="D479" s="131"/>
      <c r="E479" s="136"/>
      <c r="F479" s="131"/>
      <c r="G479" s="136"/>
      <c r="H479" s="131"/>
      <c r="I479" s="134"/>
      <c r="J479" s="133"/>
      <c r="K479" s="134"/>
      <c r="L479" s="133"/>
      <c r="M479" s="212"/>
      <c r="N479" s="131"/>
      <c r="O479" s="132"/>
      <c r="P479" s="131"/>
      <c r="Q479" s="132"/>
      <c r="R479" s="142"/>
      <c r="S479" s="132"/>
      <c r="T479" s="133"/>
      <c r="U479" s="132"/>
      <c r="V479" s="143"/>
      <c r="W479" s="132"/>
      <c r="X479" s="143"/>
      <c r="Y479" s="132"/>
      <c r="Z479" s="142"/>
      <c r="AA479" s="132"/>
      <c r="AB479" s="214"/>
      <c r="AC479" s="132"/>
      <c r="AD479" s="131"/>
      <c r="AE479" s="134"/>
      <c r="AF479" s="131"/>
      <c r="AG479" s="132"/>
      <c r="AH479" s="138"/>
      <c r="AI479" s="132"/>
      <c r="AJ479" s="138"/>
      <c r="AK479" s="132"/>
      <c r="AL479" s="138"/>
      <c r="AM479" s="132"/>
      <c r="AN479" s="151" t="str">
        <f>IF(AND(R479&lt;=0.1,R479&gt;0),Liste!$A$7,IF(AND(R479&gt;0.1,R479&lt;=1),Liste!$A$6,IF(AND(R479&gt;1,R479&lt;=5),Liste!$A$5,IF(AND(R479&gt;5,R479&lt;=16),Liste!$A$4,IF(AND(R479&gt;16,R479&lt;=70),Liste!$A$3,IF(R479&gt;70,Liste!$A$2,IF(R479="","","")))))))</f>
        <v/>
      </c>
      <c r="AO479" s="132"/>
      <c r="AP479" s="151" t="str">
        <f>IF(AND(X479=0,Z479=0),"",IF(AND(X479=0,Z479&gt;0),Liste!$L$16,IF(AND(X479&gt;0,Z479=0),Liste!$L$17,ROUND(2*(SQRT((Z479*1000000000)/(PI()*X479*1000000))),1))))</f>
        <v/>
      </c>
      <c r="AQ479" s="132"/>
      <c r="AR479" s="151" t="str">
        <f t="shared" si="7"/>
        <v/>
      </c>
      <c r="AS479" s="132"/>
    </row>
    <row r="480" spans="2:45" x14ac:dyDescent="0.4">
      <c r="B480" s="140" t="s">
        <v>2208</v>
      </c>
      <c r="C480" s="29"/>
      <c r="D480" s="131"/>
      <c r="E480" s="136"/>
      <c r="F480" s="131"/>
      <c r="G480" s="136"/>
      <c r="H480" s="131"/>
      <c r="I480" s="134"/>
      <c r="J480" s="133"/>
      <c r="K480" s="134"/>
      <c r="L480" s="133"/>
      <c r="M480" s="212"/>
      <c r="N480" s="131"/>
      <c r="O480" s="132"/>
      <c r="P480" s="131"/>
      <c r="Q480" s="132"/>
      <c r="R480" s="142"/>
      <c r="S480" s="132"/>
      <c r="T480" s="133"/>
      <c r="U480" s="132"/>
      <c r="V480" s="143"/>
      <c r="W480" s="132"/>
      <c r="X480" s="143"/>
      <c r="Y480" s="132"/>
      <c r="Z480" s="142"/>
      <c r="AA480" s="132"/>
      <c r="AB480" s="214"/>
      <c r="AC480" s="132"/>
      <c r="AD480" s="131"/>
      <c r="AE480" s="134"/>
      <c r="AF480" s="131"/>
      <c r="AG480" s="132"/>
      <c r="AH480" s="138"/>
      <c r="AI480" s="132"/>
      <c r="AJ480" s="138"/>
      <c r="AK480" s="132"/>
      <c r="AL480" s="138"/>
      <c r="AM480" s="132"/>
      <c r="AN480" s="151" t="str">
        <f>IF(AND(R480&lt;=0.1,R480&gt;0),Liste!$A$7,IF(AND(R480&gt;0.1,R480&lt;=1),Liste!$A$6,IF(AND(R480&gt;1,R480&lt;=5),Liste!$A$5,IF(AND(R480&gt;5,R480&lt;=16),Liste!$A$4,IF(AND(R480&gt;16,R480&lt;=70),Liste!$A$3,IF(R480&gt;70,Liste!$A$2,IF(R480="","","")))))))</f>
        <v/>
      </c>
      <c r="AO480" s="132"/>
      <c r="AP480" s="151" t="str">
        <f>IF(AND(X480=0,Z480=0),"",IF(AND(X480=0,Z480&gt;0),Liste!$L$16,IF(AND(X480&gt;0,Z480=0),Liste!$L$17,ROUND(2*(SQRT((Z480*1000000000)/(PI()*X480*1000000))),1))))</f>
        <v/>
      </c>
      <c r="AQ480" s="132"/>
      <c r="AR480" s="151" t="str">
        <f t="shared" si="7"/>
        <v/>
      </c>
      <c r="AS480" s="132"/>
    </row>
    <row r="481" spans="2:45" x14ac:dyDescent="0.4">
      <c r="B481" s="140" t="s">
        <v>2209</v>
      </c>
      <c r="C481" s="29"/>
      <c r="D481" s="131"/>
      <c r="E481" s="136"/>
      <c r="F481" s="131"/>
      <c r="G481" s="136"/>
      <c r="H481" s="131"/>
      <c r="I481" s="134"/>
      <c r="J481" s="133"/>
      <c r="K481" s="134"/>
      <c r="L481" s="133"/>
      <c r="M481" s="212"/>
      <c r="N481" s="131"/>
      <c r="O481" s="132"/>
      <c r="P481" s="131"/>
      <c r="Q481" s="132"/>
      <c r="R481" s="142"/>
      <c r="S481" s="132"/>
      <c r="T481" s="133"/>
      <c r="U481" s="132"/>
      <c r="V481" s="143"/>
      <c r="W481" s="132"/>
      <c r="X481" s="143"/>
      <c r="Y481" s="132"/>
      <c r="Z481" s="142"/>
      <c r="AA481" s="132"/>
      <c r="AB481" s="214"/>
      <c r="AC481" s="132"/>
      <c r="AD481" s="131"/>
      <c r="AE481" s="134"/>
      <c r="AF481" s="131"/>
      <c r="AG481" s="132"/>
      <c r="AH481" s="138"/>
      <c r="AI481" s="132"/>
      <c r="AJ481" s="138"/>
      <c r="AK481" s="132"/>
      <c r="AL481" s="138"/>
      <c r="AM481" s="132"/>
      <c r="AN481" s="151" t="str">
        <f>IF(AND(R481&lt;=0.1,R481&gt;0),Liste!$A$7,IF(AND(R481&gt;0.1,R481&lt;=1),Liste!$A$6,IF(AND(R481&gt;1,R481&lt;=5),Liste!$A$5,IF(AND(R481&gt;5,R481&lt;=16),Liste!$A$4,IF(AND(R481&gt;16,R481&lt;=70),Liste!$A$3,IF(R481&gt;70,Liste!$A$2,IF(R481="","","")))))))</f>
        <v/>
      </c>
      <c r="AO481" s="132"/>
      <c r="AP481" s="151" t="str">
        <f>IF(AND(X481=0,Z481=0),"",IF(AND(X481=0,Z481&gt;0),Liste!$L$16,IF(AND(X481&gt;0,Z481=0),Liste!$L$17,ROUND(2*(SQRT((Z481*1000000000)/(PI()*X481*1000000))),1))))</f>
        <v/>
      </c>
      <c r="AQ481" s="132"/>
      <c r="AR481" s="151" t="str">
        <f t="shared" si="7"/>
        <v/>
      </c>
      <c r="AS481" s="132"/>
    </row>
    <row r="482" spans="2:45" x14ac:dyDescent="0.4">
      <c r="B482" s="140" t="s">
        <v>2210</v>
      </c>
      <c r="C482" s="29"/>
      <c r="D482" s="131"/>
      <c r="E482" s="136"/>
      <c r="F482" s="131"/>
      <c r="G482" s="136"/>
      <c r="H482" s="131"/>
      <c r="I482" s="134"/>
      <c r="J482" s="133"/>
      <c r="K482" s="134"/>
      <c r="L482" s="133"/>
      <c r="M482" s="212"/>
      <c r="N482" s="131"/>
      <c r="O482" s="132"/>
      <c r="P482" s="131"/>
      <c r="Q482" s="132"/>
      <c r="R482" s="142"/>
      <c r="S482" s="132"/>
      <c r="T482" s="133"/>
      <c r="U482" s="132"/>
      <c r="V482" s="143"/>
      <c r="W482" s="132"/>
      <c r="X482" s="143"/>
      <c r="Y482" s="132"/>
      <c r="Z482" s="142"/>
      <c r="AA482" s="132"/>
      <c r="AB482" s="214"/>
      <c r="AC482" s="132"/>
      <c r="AD482" s="131"/>
      <c r="AE482" s="134"/>
      <c r="AF482" s="131"/>
      <c r="AG482" s="132"/>
      <c r="AH482" s="138"/>
      <c r="AI482" s="132"/>
      <c r="AJ482" s="138"/>
      <c r="AK482" s="132"/>
      <c r="AL482" s="138"/>
      <c r="AM482" s="132"/>
      <c r="AN482" s="151" t="str">
        <f>IF(AND(R482&lt;=0.1,R482&gt;0),Liste!$A$7,IF(AND(R482&gt;0.1,R482&lt;=1),Liste!$A$6,IF(AND(R482&gt;1,R482&lt;=5),Liste!$A$5,IF(AND(R482&gt;5,R482&lt;=16),Liste!$A$4,IF(AND(R482&gt;16,R482&lt;=70),Liste!$A$3,IF(R482&gt;70,Liste!$A$2,IF(R482="","","")))))))</f>
        <v/>
      </c>
      <c r="AO482" s="132"/>
      <c r="AP482" s="151" t="str">
        <f>IF(AND(X482=0,Z482=0),"",IF(AND(X482=0,Z482&gt;0),Liste!$L$16,IF(AND(X482&gt;0,Z482=0),Liste!$L$17,ROUND(2*(SQRT((Z482*1000000000)/(PI()*X482*1000000))),1))))</f>
        <v/>
      </c>
      <c r="AQ482" s="132"/>
      <c r="AR482" s="151" t="str">
        <f t="shared" si="7"/>
        <v/>
      </c>
      <c r="AS482" s="132"/>
    </row>
    <row r="483" spans="2:45" x14ac:dyDescent="0.4">
      <c r="B483" s="140" t="s">
        <v>2211</v>
      </c>
      <c r="C483" s="29"/>
      <c r="D483" s="131"/>
      <c r="E483" s="136"/>
      <c r="F483" s="131"/>
      <c r="G483" s="136"/>
      <c r="H483" s="131"/>
      <c r="I483" s="134"/>
      <c r="J483" s="133"/>
      <c r="K483" s="134"/>
      <c r="L483" s="133"/>
      <c r="M483" s="212"/>
      <c r="N483" s="131"/>
      <c r="O483" s="132"/>
      <c r="P483" s="131"/>
      <c r="Q483" s="132"/>
      <c r="R483" s="142"/>
      <c r="S483" s="132"/>
      <c r="T483" s="133"/>
      <c r="U483" s="132"/>
      <c r="V483" s="143"/>
      <c r="W483" s="132"/>
      <c r="X483" s="143"/>
      <c r="Y483" s="132"/>
      <c r="Z483" s="142"/>
      <c r="AA483" s="132"/>
      <c r="AB483" s="214"/>
      <c r="AC483" s="132"/>
      <c r="AD483" s="131"/>
      <c r="AE483" s="134"/>
      <c r="AF483" s="131"/>
      <c r="AG483" s="132"/>
      <c r="AH483" s="138"/>
      <c r="AI483" s="132"/>
      <c r="AJ483" s="138"/>
      <c r="AK483" s="132"/>
      <c r="AL483" s="138"/>
      <c r="AM483" s="132"/>
      <c r="AN483" s="151" t="str">
        <f>IF(AND(R483&lt;=0.1,R483&gt;0),Liste!$A$7,IF(AND(R483&gt;0.1,R483&lt;=1),Liste!$A$6,IF(AND(R483&gt;1,R483&lt;=5),Liste!$A$5,IF(AND(R483&gt;5,R483&lt;=16),Liste!$A$4,IF(AND(R483&gt;16,R483&lt;=70),Liste!$A$3,IF(R483&gt;70,Liste!$A$2,IF(R483="","","")))))))</f>
        <v/>
      </c>
      <c r="AO483" s="132"/>
      <c r="AP483" s="151" t="str">
        <f>IF(AND(X483=0,Z483=0),"",IF(AND(X483=0,Z483&gt;0),Liste!$L$16,IF(AND(X483&gt;0,Z483=0),Liste!$L$17,ROUND(2*(SQRT((Z483*1000000000)/(PI()*X483*1000000))),1))))</f>
        <v/>
      </c>
      <c r="AQ483" s="132"/>
      <c r="AR483" s="151" t="str">
        <f t="shared" si="7"/>
        <v/>
      </c>
      <c r="AS483" s="132"/>
    </row>
    <row r="484" spans="2:45" x14ac:dyDescent="0.4">
      <c r="B484" s="140" t="s">
        <v>2212</v>
      </c>
      <c r="C484" s="29"/>
      <c r="D484" s="131"/>
      <c r="E484" s="136"/>
      <c r="F484" s="131"/>
      <c r="G484" s="136"/>
      <c r="H484" s="131"/>
      <c r="I484" s="134"/>
      <c r="J484" s="133"/>
      <c r="K484" s="134"/>
      <c r="L484" s="133"/>
      <c r="M484" s="212"/>
      <c r="N484" s="131"/>
      <c r="O484" s="132"/>
      <c r="P484" s="131"/>
      <c r="Q484" s="132"/>
      <c r="R484" s="142"/>
      <c r="S484" s="132"/>
      <c r="T484" s="133"/>
      <c r="U484" s="132"/>
      <c r="V484" s="143"/>
      <c r="W484" s="132"/>
      <c r="X484" s="143"/>
      <c r="Y484" s="132"/>
      <c r="Z484" s="142"/>
      <c r="AA484" s="132"/>
      <c r="AB484" s="214"/>
      <c r="AC484" s="132"/>
      <c r="AD484" s="131"/>
      <c r="AE484" s="134"/>
      <c r="AF484" s="131"/>
      <c r="AG484" s="132"/>
      <c r="AH484" s="138"/>
      <c r="AI484" s="132"/>
      <c r="AJ484" s="138"/>
      <c r="AK484" s="132"/>
      <c r="AL484" s="138"/>
      <c r="AM484" s="132"/>
      <c r="AN484" s="151" t="str">
        <f>IF(AND(R484&lt;=0.1,R484&gt;0),Liste!$A$7,IF(AND(R484&gt;0.1,R484&lt;=1),Liste!$A$6,IF(AND(R484&gt;1,R484&lt;=5),Liste!$A$5,IF(AND(R484&gt;5,R484&lt;=16),Liste!$A$4,IF(AND(R484&gt;16,R484&lt;=70),Liste!$A$3,IF(R484&gt;70,Liste!$A$2,IF(R484="","","")))))))</f>
        <v/>
      </c>
      <c r="AO484" s="132"/>
      <c r="AP484" s="151" t="str">
        <f>IF(AND(X484=0,Z484=0),"",IF(AND(X484=0,Z484&gt;0),Liste!$L$16,IF(AND(X484&gt;0,Z484=0),Liste!$L$17,ROUND(2*(SQRT((Z484*1000000000)/(PI()*X484*1000000))),1))))</f>
        <v/>
      </c>
      <c r="AQ484" s="132"/>
      <c r="AR484" s="151" t="str">
        <f t="shared" si="7"/>
        <v/>
      </c>
      <c r="AS484" s="132"/>
    </row>
    <row r="485" spans="2:45" x14ac:dyDescent="0.4">
      <c r="B485" s="140" t="s">
        <v>2213</v>
      </c>
      <c r="C485" s="29"/>
      <c r="D485" s="131"/>
      <c r="E485" s="136"/>
      <c r="F485" s="131"/>
      <c r="G485" s="136"/>
      <c r="H485" s="131"/>
      <c r="I485" s="134"/>
      <c r="J485" s="133"/>
      <c r="K485" s="134"/>
      <c r="L485" s="133"/>
      <c r="M485" s="212"/>
      <c r="N485" s="131"/>
      <c r="O485" s="132"/>
      <c r="P485" s="131"/>
      <c r="Q485" s="132"/>
      <c r="R485" s="142"/>
      <c r="S485" s="132"/>
      <c r="T485" s="133"/>
      <c r="U485" s="132"/>
      <c r="V485" s="143"/>
      <c r="W485" s="132"/>
      <c r="X485" s="143"/>
      <c r="Y485" s="132"/>
      <c r="Z485" s="142"/>
      <c r="AA485" s="132"/>
      <c r="AB485" s="214"/>
      <c r="AC485" s="132"/>
      <c r="AD485" s="131"/>
      <c r="AE485" s="134"/>
      <c r="AF485" s="131"/>
      <c r="AG485" s="132"/>
      <c r="AH485" s="138"/>
      <c r="AI485" s="132"/>
      <c r="AJ485" s="138"/>
      <c r="AK485" s="132"/>
      <c r="AL485" s="138"/>
      <c r="AM485" s="132"/>
      <c r="AN485" s="151" t="str">
        <f>IF(AND(R485&lt;=0.1,R485&gt;0),Liste!$A$7,IF(AND(R485&gt;0.1,R485&lt;=1),Liste!$A$6,IF(AND(R485&gt;1,R485&lt;=5),Liste!$A$5,IF(AND(R485&gt;5,R485&lt;=16),Liste!$A$4,IF(AND(R485&gt;16,R485&lt;=70),Liste!$A$3,IF(R485&gt;70,Liste!$A$2,IF(R485="","","")))))))</f>
        <v/>
      </c>
      <c r="AO485" s="132"/>
      <c r="AP485" s="151" t="str">
        <f>IF(AND(X485=0,Z485=0),"",IF(AND(X485=0,Z485&gt;0),Liste!$L$16,IF(AND(X485&gt;0,Z485=0),Liste!$L$17,ROUND(2*(SQRT((Z485*1000000000)/(PI()*X485*1000000))),1))))</f>
        <v/>
      </c>
      <c r="AQ485" s="132"/>
      <c r="AR485" s="151" t="str">
        <f t="shared" si="7"/>
        <v/>
      </c>
      <c r="AS485" s="132"/>
    </row>
    <row r="486" spans="2:45" x14ac:dyDescent="0.4">
      <c r="B486" s="140" t="s">
        <v>2214</v>
      </c>
      <c r="C486" s="29"/>
      <c r="D486" s="131"/>
      <c r="E486" s="136"/>
      <c r="F486" s="131"/>
      <c r="G486" s="136"/>
      <c r="H486" s="131"/>
      <c r="I486" s="134"/>
      <c r="J486" s="133"/>
      <c r="K486" s="134"/>
      <c r="L486" s="133"/>
      <c r="M486" s="212"/>
      <c r="N486" s="131"/>
      <c r="O486" s="132"/>
      <c r="P486" s="131"/>
      <c r="Q486" s="132"/>
      <c r="R486" s="142"/>
      <c r="S486" s="132"/>
      <c r="T486" s="133"/>
      <c r="U486" s="132"/>
      <c r="V486" s="143"/>
      <c r="W486" s="132"/>
      <c r="X486" s="143"/>
      <c r="Y486" s="132"/>
      <c r="Z486" s="142"/>
      <c r="AA486" s="132"/>
      <c r="AB486" s="214"/>
      <c r="AC486" s="132"/>
      <c r="AD486" s="131"/>
      <c r="AE486" s="134"/>
      <c r="AF486" s="131"/>
      <c r="AG486" s="132"/>
      <c r="AH486" s="138"/>
      <c r="AI486" s="132"/>
      <c r="AJ486" s="138"/>
      <c r="AK486" s="132"/>
      <c r="AL486" s="138"/>
      <c r="AM486" s="132"/>
      <c r="AN486" s="151" t="str">
        <f>IF(AND(R486&lt;=0.1,R486&gt;0),Liste!$A$7,IF(AND(R486&gt;0.1,R486&lt;=1),Liste!$A$6,IF(AND(R486&gt;1,R486&lt;=5),Liste!$A$5,IF(AND(R486&gt;5,R486&lt;=16),Liste!$A$4,IF(AND(R486&gt;16,R486&lt;=70),Liste!$A$3,IF(R486&gt;70,Liste!$A$2,IF(R486="","","")))))))</f>
        <v/>
      </c>
      <c r="AO486" s="132"/>
      <c r="AP486" s="151" t="str">
        <f>IF(AND(X486=0,Z486=0),"",IF(AND(X486=0,Z486&gt;0),Liste!$L$16,IF(AND(X486&gt;0,Z486=0),Liste!$L$17,ROUND(2*(SQRT((Z486*1000000000)/(PI()*X486*1000000))),1))))</f>
        <v/>
      </c>
      <c r="AQ486" s="132"/>
      <c r="AR486" s="151" t="str">
        <f t="shared" si="7"/>
        <v/>
      </c>
      <c r="AS486" s="132"/>
    </row>
    <row r="487" spans="2:45" x14ac:dyDescent="0.4">
      <c r="B487" s="140" t="s">
        <v>2215</v>
      </c>
      <c r="C487" s="29"/>
      <c r="D487" s="131"/>
      <c r="E487" s="136"/>
      <c r="F487" s="131"/>
      <c r="G487" s="136"/>
      <c r="H487" s="131"/>
      <c r="I487" s="134"/>
      <c r="J487" s="133"/>
      <c r="K487" s="134"/>
      <c r="L487" s="133"/>
      <c r="M487" s="212"/>
      <c r="N487" s="131"/>
      <c r="O487" s="132"/>
      <c r="P487" s="131"/>
      <c r="Q487" s="132"/>
      <c r="R487" s="142"/>
      <c r="S487" s="132"/>
      <c r="T487" s="133"/>
      <c r="U487" s="132"/>
      <c r="V487" s="143"/>
      <c r="W487" s="132"/>
      <c r="X487" s="143"/>
      <c r="Y487" s="132"/>
      <c r="Z487" s="142"/>
      <c r="AA487" s="132"/>
      <c r="AB487" s="214"/>
      <c r="AC487" s="132"/>
      <c r="AD487" s="131"/>
      <c r="AE487" s="134"/>
      <c r="AF487" s="131"/>
      <c r="AG487" s="132"/>
      <c r="AH487" s="138"/>
      <c r="AI487" s="132"/>
      <c r="AJ487" s="138"/>
      <c r="AK487" s="132"/>
      <c r="AL487" s="138"/>
      <c r="AM487" s="132"/>
      <c r="AN487" s="151" t="str">
        <f>IF(AND(R487&lt;=0.1,R487&gt;0),Liste!$A$7,IF(AND(R487&gt;0.1,R487&lt;=1),Liste!$A$6,IF(AND(R487&gt;1,R487&lt;=5),Liste!$A$5,IF(AND(R487&gt;5,R487&lt;=16),Liste!$A$4,IF(AND(R487&gt;16,R487&lt;=70),Liste!$A$3,IF(R487&gt;70,Liste!$A$2,IF(R487="","","")))))))</f>
        <v/>
      </c>
      <c r="AO487" s="132"/>
      <c r="AP487" s="151" t="str">
        <f>IF(AND(X487=0,Z487=0),"",IF(AND(X487=0,Z487&gt;0),Liste!$L$16,IF(AND(X487&gt;0,Z487=0),Liste!$L$17,ROUND(2*(SQRT((Z487*1000000000)/(PI()*X487*1000000))),1))))</f>
        <v/>
      </c>
      <c r="AQ487" s="132"/>
      <c r="AR487" s="151" t="str">
        <f t="shared" si="7"/>
        <v/>
      </c>
      <c r="AS487" s="132"/>
    </row>
    <row r="488" spans="2:45" x14ac:dyDescent="0.4">
      <c r="B488" s="140" t="s">
        <v>2216</v>
      </c>
      <c r="C488" s="29"/>
      <c r="D488" s="131"/>
      <c r="E488" s="136"/>
      <c r="F488" s="131"/>
      <c r="G488" s="136"/>
      <c r="H488" s="131"/>
      <c r="I488" s="134"/>
      <c r="J488" s="133"/>
      <c r="K488" s="134"/>
      <c r="L488" s="133"/>
      <c r="M488" s="212"/>
      <c r="N488" s="131"/>
      <c r="O488" s="132"/>
      <c r="P488" s="131"/>
      <c r="Q488" s="132"/>
      <c r="R488" s="142"/>
      <c r="S488" s="132"/>
      <c r="T488" s="133"/>
      <c r="U488" s="132"/>
      <c r="V488" s="143"/>
      <c r="W488" s="132"/>
      <c r="X488" s="143"/>
      <c r="Y488" s="132"/>
      <c r="Z488" s="142"/>
      <c r="AA488" s="132"/>
      <c r="AB488" s="214"/>
      <c r="AC488" s="132"/>
      <c r="AD488" s="131"/>
      <c r="AE488" s="134"/>
      <c r="AF488" s="131"/>
      <c r="AG488" s="132"/>
      <c r="AH488" s="138"/>
      <c r="AI488" s="132"/>
      <c r="AJ488" s="138"/>
      <c r="AK488" s="132"/>
      <c r="AL488" s="138"/>
      <c r="AM488" s="132"/>
      <c r="AN488" s="151" t="str">
        <f>IF(AND(R488&lt;=0.1,R488&gt;0),Liste!$A$7,IF(AND(R488&gt;0.1,R488&lt;=1),Liste!$A$6,IF(AND(R488&gt;1,R488&lt;=5),Liste!$A$5,IF(AND(R488&gt;5,R488&lt;=16),Liste!$A$4,IF(AND(R488&gt;16,R488&lt;=70),Liste!$A$3,IF(R488&gt;70,Liste!$A$2,IF(R488="","","")))))))</f>
        <v/>
      </c>
      <c r="AO488" s="132"/>
      <c r="AP488" s="151" t="str">
        <f>IF(AND(X488=0,Z488=0),"",IF(AND(X488=0,Z488&gt;0),Liste!$L$16,IF(AND(X488&gt;0,Z488=0),Liste!$L$17,ROUND(2*(SQRT((Z488*1000000000)/(PI()*X488*1000000))),1))))</f>
        <v/>
      </c>
      <c r="AQ488" s="132"/>
      <c r="AR488" s="151" t="str">
        <f t="shared" si="7"/>
        <v/>
      </c>
      <c r="AS488" s="132"/>
    </row>
    <row r="489" spans="2:45" x14ac:dyDescent="0.4">
      <c r="B489" s="140" t="s">
        <v>2217</v>
      </c>
      <c r="C489" s="29"/>
      <c r="D489" s="131"/>
      <c r="E489" s="136"/>
      <c r="F489" s="131"/>
      <c r="G489" s="136"/>
      <c r="H489" s="131"/>
      <c r="I489" s="134"/>
      <c r="J489" s="133"/>
      <c r="K489" s="134"/>
      <c r="L489" s="133"/>
      <c r="M489" s="212"/>
      <c r="N489" s="131"/>
      <c r="O489" s="132"/>
      <c r="P489" s="131"/>
      <c r="Q489" s="132"/>
      <c r="R489" s="142"/>
      <c r="S489" s="132"/>
      <c r="T489" s="133"/>
      <c r="U489" s="132"/>
      <c r="V489" s="143"/>
      <c r="W489" s="132"/>
      <c r="X489" s="143"/>
      <c r="Y489" s="132"/>
      <c r="Z489" s="142"/>
      <c r="AA489" s="132"/>
      <c r="AB489" s="214"/>
      <c r="AC489" s="132"/>
      <c r="AD489" s="131"/>
      <c r="AE489" s="134"/>
      <c r="AF489" s="131"/>
      <c r="AG489" s="132"/>
      <c r="AH489" s="138"/>
      <c r="AI489" s="132"/>
      <c r="AJ489" s="138"/>
      <c r="AK489" s="132"/>
      <c r="AL489" s="138"/>
      <c r="AM489" s="132"/>
      <c r="AN489" s="151" t="str">
        <f>IF(AND(R489&lt;=0.1,R489&gt;0),Liste!$A$7,IF(AND(R489&gt;0.1,R489&lt;=1),Liste!$A$6,IF(AND(R489&gt;1,R489&lt;=5),Liste!$A$5,IF(AND(R489&gt;5,R489&lt;=16),Liste!$A$4,IF(AND(R489&gt;16,R489&lt;=70),Liste!$A$3,IF(R489&gt;70,Liste!$A$2,IF(R489="","","")))))))</f>
        <v/>
      </c>
      <c r="AO489" s="132"/>
      <c r="AP489" s="151" t="str">
        <f>IF(AND(X489=0,Z489=0),"",IF(AND(X489=0,Z489&gt;0),Liste!$L$16,IF(AND(X489&gt;0,Z489=0),Liste!$L$17,ROUND(2*(SQRT((Z489*1000000000)/(PI()*X489*1000000))),1))))</f>
        <v/>
      </c>
      <c r="AQ489" s="132"/>
      <c r="AR489" s="151" t="str">
        <f t="shared" si="7"/>
        <v/>
      </c>
      <c r="AS489" s="132"/>
    </row>
    <row r="490" spans="2:45" x14ac:dyDescent="0.4">
      <c r="B490" s="140" t="s">
        <v>2218</v>
      </c>
      <c r="C490" s="29"/>
      <c r="D490" s="131"/>
      <c r="E490" s="136"/>
      <c r="F490" s="131"/>
      <c r="G490" s="136"/>
      <c r="H490" s="131"/>
      <c r="I490" s="134"/>
      <c r="J490" s="133"/>
      <c r="K490" s="134"/>
      <c r="L490" s="133"/>
      <c r="M490" s="212"/>
      <c r="N490" s="131"/>
      <c r="O490" s="132"/>
      <c r="P490" s="131"/>
      <c r="Q490" s="132"/>
      <c r="R490" s="142"/>
      <c r="S490" s="132"/>
      <c r="T490" s="133"/>
      <c r="U490" s="132"/>
      <c r="V490" s="143"/>
      <c r="W490" s="132"/>
      <c r="X490" s="143"/>
      <c r="Y490" s="132"/>
      <c r="Z490" s="142"/>
      <c r="AA490" s="132"/>
      <c r="AB490" s="214"/>
      <c r="AC490" s="132"/>
      <c r="AD490" s="131"/>
      <c r="AE490" s="134"/>
      <c r="AF490" s="131"/>
      <c r="AG490" s="132"/>
      <c r="AH490" s="138"/>
      <c r="AI490" s="132"/>
      <c r="AJ490" s="138"/>
      <c r="AK490" s="132"/>
      <c r="AL490" s="138"/>
      <c r="AM490" s="132"/>
      <c r="AN490" s="151" t="str">
        <f>IF(AND(R490&lt;=0.1,R490&gt;0),Liste!$A$7,IF(AND(R490&gt;0.1,R490&lt;=1),Liste!$A$6,IF(AND(R490&gt;1,R490&lt;=5),Liste!$A$5,IF(AND(R490&gt;5,R490&lt;=16),Liste!$A$4,IF(AND(R490&gt;16,R490&lt;=70),Liste!$A$3,IF(R490&gt;70,Liste!$A$2,IF(R490="","","")))))))</f>
        <v/>
      </c>
      <c r="AO490" s="132"/>
      <c r="AP490" s="151" t="str">
        <f>IF(AND(X490=0,Z490=0),"",IF(AND(X490=0,Z490&gt;0),Liste!$L$16,IF(AND(X490&gt;0,Z490=0),Liste!$L$17,ROUND(2*(SQRT((Z490*1000000000)/(PI()*X490*1000000))),1))))</f>
        <v/>
      </c>
      <c r="AQ490" s="132"/>
      <c r="AR490" s="151" t="str">
        <f t="shared" si="7"/>
        <v/>
      </c>
      <c r="AS490" s="132"/>
    </row>
    <row r="491" spans="2:45" x14ac:dyDescent="0.4">
      <c r="B491" s="140" t="s">
        <v>2219</v>
      </c>
      <c r="C491" s="29"/>
      <c r="D491" s="131"/>
      <c r="E491" s="136"/>
      <c r="F491" s="131"/>
      <c r="G491" s="136"/>
      <c r="H491" s="131"/>
      <c r="I491" s="134"/>
      <c r="J491" s="133"/>
      <c r="K491" s="134"/>
      <c r="L491" s="133"/>
      <c r="M491" s="212"/>
      <c r="N491" s="131"/>
      <c r="O491" s="132"/>
      <c r="P491" s="131"/>
      <c r="Q491" s="132"/>
      <c r="R491" s="142"/>
      <c r="S491" s="132"/>
      <c r="T491" s="133"/>
      <c r="U491" s="132"/>
      <c r="V491" s="143"/>
      <c r="W491" s="132"/>
      <c r="X491" s="143"/>
      <c r="Y491" s="132"/>
      <c r="Z491" s="142"/>
      <c r="AA491" s="132"/>
      <c r="AB491" s="214"/>
      <c r="AC491" s="132"/>
      <c r="AD491" s="131"/>
      <c r="AE491" s="134"/>
      <c r="AF491" s="131"/>
      <c r="AG491" s="132"/>
      <c r="AH491" s="138"/>
      <c r="AI491" s="132"/>
      <c r="AJ491" s="138"/>
      <c r="AK491" s="132"/>
      <c r="AL491" s="138"/>
      <c r="AM491" s="132"/>
      <c r="AN491" s="151" t="str">
        <f>IF(AND(R491&lt;=0.1,R491&gt;0),Liste!$A$7,IF(AND(R491&gt;0.1,R491&lt;=1),Liste!$A$6,IF(AND(R491&gt;1,R491&lt;=5),Liste!$A$5,IF(AND(R491&gt;5,R491&lt;=16),Liste!$A$4,IF(AND(R491&gt;16,R491&lt;=70),Liste!$A$3,IF(R491&gt;70,Liste!$A$2,IF(R491="","","")))))))</f>
        <v/>
      </c>
      <c r="AO491" s="132"/>
      <c r="AP491" s="151" t="str">
        <f>IF(AND(X491=0,Z491=0),"",IF(AND(X491=0,Z491&gt;0),Liste!$L$16,IF(AND(X491&gt;0,Z491=0),Liste!$L$17,ROUND(2*(SQRT((Z491*1000000000)/(PI()*X491*1000000))),1))))</f>
        <v/>
      </c>
      <c r="AQ491" s="132"/>
      <c r="AR491" s="151" t="str">
        <f t="shared" si="7"/>
        <v/>
      </c>
      <c r="AS491" s="132"/>
    </row>
    <row r="492" spans="2:45" x14ac:dyDescent="0.4">
      <c r="B492" s="140" t="s">
        <v>2220</v>
      </c>
      <c r="C492" s="29"/>
      <c r="D492" s="131"/>
      <c r="E492" s="136"/>
      <c r="F492" s="131"/>
      <c r="G492" s="136"/>
      <c r="H492" s="131"/>
      <c r="I492" s="134"/>
      <c r="J492" s="133"/>
      <c r="K492" s="134"/>
      <c r="L492" s="133"/>
      <c r="M492" s="212"/>
      <c r="N492" s="131"/>
      <c r="O492" s="132"/>
      <c r="P492" s="131"/>
      <c r="Q492" s="132"/>
      <c r="R492" s="142"/>
      <c r="S492" s="132"/>
      <c r="T492" s="133"/>
      <c r="U492" s="132"/>
      <c r="V492" s="143"/>
      <c r="W492" s="132"/>
      <c r="X492" s="143"/>
      <c r="Y492" s="132"/>
      <c r="Z492" s="142"/>
      <c r="AA492" s="132"/>
      <c r="AB492" s="214"/>
      <c r="AC492" s="132"/>
      <c r="AD492" s="131"/>
      <c r="AE492" s="134"/>
      <c r="AF492" s="131"/>
      <c r="AG492" s="132"/>
      <c r="AH492" s="138"/>
      <c r="AI492" s="132"/>
      <c r="AJ492" s="138"/>
      <c r="AK492" s="132"/>
      <c r="AL492" s="138"/>
      <c r="AM492" s="132"/>
      <c r="AN492" s="151" t="str">
        <f>IF(AND(R492&lt;=0.1,R492&gt;0),Liste!$A$7,IF(AND(R492&gt;0.1,R492&lt;=1),Liste!$A$6,IF(AND(R492&gt;1,R492&lt;=5),Liste!$A$5,IF(AND(R492&gt;5,R492&lt;=16),Liste!$A$4,IF(AND(R492&gt;16,R492&lt;=70),Liste!$A$3,IF(R492&gt;70,Liste!$A$2,IF(R492="","","")))))))</f>
        <v/>
      </c>
      <c r="AO492" s="132"/>
      <c r="AP492" s="151" t="str">
        <f>IF(AND(X492=0,Z492=0),"",IF(AND(X492=0,Z492&gt;0),Liste!$L$16,IF(AND(X492&gt;0,Z492=0),Liste!$L$17,ROUND(2*(SQRT((Z492*1000000000)/(PI()*X492*1000000))),1))))</f>
        <v/>
      </c>
      <c r="AQ492" s="132"/>
      <c r="AR492" s="151" t="str">
        <f t="shared" si="7"/>
        <v/>
      </c>
      <c r="AS492" s="132"/>
    </row>
    <row r="493" spans="2:45" x14ac:dyDescent="0.4">
      <c r="B493" s="140" t="s">
        <v>2221</v>
      </c>
      <c r="C493" s="29"/>
      <c r="D493" s="131"/>
      <c r="E493" s="136"/>
      <c r="F493" s="131"/>
      <c r="G493" s="136"/>
      <c r="H493" s="131"/>
      <c r="I493" s="134"/>
      <c r="J493" s="133"/>
      <c r="K493" s="134"/>
      <c r="L493" s="133"/>
      <c r="M493" s="212"/>
      <c r="N493" s="131"/>
      <c r="O493" s="132"/>
      <c r="P493" s="131"/>
      <c r="Q493" s="132"/>
      <c r="R493" s="142"/>
      <c r="S493" s="132"/>
      <c r="T493" s="133"/>
      <c r="U493" s="132"/>
      <c r="V493" s="143"/>
      <c r="W493" s="132"/>
      <c r="X493" s="143"/>
      <c r="Y493" s="132"/>
      <c r="Z493" s="142"/>
      <c r="AA493" s="132"/>
      <c r="AB493" s="214"/>
      <c r="AC493" s="132"/>
      <c r="AD493" s="131"/>
      <c r="AE493" s="134"/>
      <c r="AF493" s="131"/>
      <c r="AG493" s="132"/>
      <c r="AH493" s="138"/>
      <c r="AI493" s="132"/>
      <c r="AJ493" s="138"/>
      <c r="AK493" s="132"/>
      <c r="AL493" s="138"/>
      <c r="AM493" s="132"/>
      <c r="AN493" s="151" t="str">
        <f>IF(AND(R493&lt;=0.1,R493&gt;0),Liste!$A$7,IF(AND(R493&gt;0.1,R493&lt;=1),Liste!$A$6,IF(AND(R493&gt;1,R493&lt;=5),Liste!$A$5,IF(AND(R493&gt;5,R493&lt;=16),Liste!$A$4,IF(AND(R493&gt;16,R493&lt;=70),Liste!$A$3,IF(R493&gt;70,Liste!$A$2,IF(R493="","","")))))))</f>
        <v/>
      </c>
      <c r="AO493" s="132"/>
      <c r="AP493" s="151" t="str">
        <f>IF(AND(X493=0,Z493=0),"",IF(AND(X493=0,Z493&gt;0),Liste!$L$16,IF(AND(X493&gt;0,Z493=0),Liste!$L$17,ROUND(2*(SQRT((Z493*1000000000)/(PI()*X493*1000000))),1))))</f>
        <v/>
      </c>
      <c r="AQ493" s="132"/>
      <c r="AR493" s="151" t="str">
        <f t="shared" si="7"/>
        <v/>
      </c>
      <c r="AS493" s="132"/>
    </row>
    <row r="494" spans="2:45" x14ac:dyDescent="0.4">
      <c r="B494" s="140" t="s">
        <v>2222</v>
      </c>
      <c r="C494" s="29"/>
      <c r="D494" s="131"/>
      <c r="E494" s="136"/>
      <c r="F494" s="131"/>
      <c r="G494" s="136"/>
      <c r="H494" s="131"/>
      <c r="I494" s="134"/>
      <c r="J494" s="133"/>
      <c r="K494" s="134"/>
      <c r="L494" s="133"/>
      <c r="M494" s="212"/>
      <c r="N494" s="131"/>
      <c r="O494" s="132"/>
      <c r="P494" s="131"/>
      <c r="Q494" s="132"/>
      <c r="R494" s="142"/>
      <c r="S494" s="132"/>
      <c r="T494" s="133"/>
      <c r="U494" s="132"/>
      <c r="V494" s="143"/>
      <c r="W494" s="132"/>
      <c r="X494" s="143"/>
      <c r="Y494" s="132"/>
      <c r="Z494" s="142"/>
      <c r="AA494" s="132"/>
      <c r="AB494" s="214"/>
      <c r="AC494" s="132"/>
      <c r="AD494" s="131"/>
      <c r="AE494" s="134"/>
      <c r="AF494" s="131"/>
      <c r="AG494" s="132"/>
      <c r="AH494" s="138"/>
      <c r="AI494" s="132"/>
      <c r="AJ494" s="138"/>
      <c r="AK494" s="132"/>
      <c r="AL494" s="138"/>
      <c r="AM494" s="132"/>
      <c r="AN494" s="151" t="str">
        <f>IF(AND(R494&lt;=0.1,R494&gt;0),Liste!$A$7,IF(AND(R494&gt;0.1,R494&lt;=1),Liste!$A$6,IF(AND(R494&gt;1,R494&lt;=5),Liste!$A$5,IF(AND(R494&gt;5,R494&lt;=16),Liste!$A$4,IF(AND(R494&gt;16,R494&lt;=70),Liste!$A$3,IF(R494&gt;70,Liste!$A$2,IF(R494="","","")))))))</f>
        <v/>
      </c>
      <c r="AO494" s="132"/>
      <c r="AP494" s="151" t="str">
        <f>IF(AND(X494=0,Z494=0),"",IF(AND(X494=0,Z494&gt;0),Liste!$L$16,IF(AND(X494&gt;0,Z494=0),Liste!$L$17,ROUND(2*(SQRT((Z494*1000000000)/(PI()*X494*1000000))),1))))</f>
        <v/>
      </c>
      <c r="AQ494" s="132"/>
      <c r="AR494" s="151" t="str">
        <f t="shared" si="7"/>
        <v/>
      </c>
      <c r="AS494" s="132"/>
    </row>
    <row r="495" spans="2:45" x14ac:dyDescent="0.4">
      <c r="B495" s="140" t="s">
        <v>2223</v>
      </c>
      <c r="C495" s="29"/>
      <c r="D495" s="131"/>
      <c r="E495" s="136"/>
      <c r="F495" s="131"/>
      <c r="G495" s="136"/>
      <c r="H495" s="131"/>
      <c r="I495" s="134"/>
      <c r="J495" s="133"/>
      <c r="K495" s="134"/>
      <c r="L495" s="133"/>
      <c r="M495" s="212"/>
      <c r="N495" s="131"/>
      <c r="O495" s="132"/>
      <c r="P495" s="131"/>
      <c r="Q495" s="132"/>
      <c r="R495" s="142"/>
      <c r="S495" s="132"/>
      <c r="T495" s="133"/>
      <c r="U495" s="132"/>
      <c r="V495" s="143"/>
      <c r="W495" s="132"/>
      <c r="X495" s="143"/>
      <c r="Y495" s="132"/>
      <c r="Z495" s="142"/>
      <c r="AA495" s="132"/>
      <c r="AB495" s="214"/>
      <c r="AC495" s="132"/>
      <c r="AD495" s="131"/>
      <c r="AE495" s="134"/>
      <c r="AF495" s="131"/>
      <c r="AG495" s="132"/>
      <c r="AH495" s="138"/>
      <c r="AI495" s="132"/>
      <c r="AJ495" s="138"/>
      <c r="AK495" s="132"/>
      <c r="AL495" s="138"/>
      <c r="AM495" s="132"/>
      <c r="AN495" s="151" t="str">
        <f>IF(AND(R495&lt;=0.1,R495&gt;0),Liste!$A$7,IF(AND(R495&gt;0.1,R495&lt;=1),Liste!$A$6,IF(AND(R495&gt;1,R495&lt;=5),Liste!$A$5,IF(AND(R495&gt;5,R495&lt;=16),Liste!$A$4,IF(AND(R495&gt;16,R495&lt;=70),Liste!$A$3,IF(R495&gt;70,Liste!$A$2,IF(R495="","","")))))))</f>
        <v/>
      </c>
      <c r="AO495" s="132"/>
      <c r="AP495" s="151" t="str">
        <f>IF(AND(X495=0,Z495=0),"",IF(AND(X495=0,Z495&gt;0),Liste!$L$16,IF(AND(X495&gt;0,Z495=0),Liste!$L$17,ROUND(2*(SQRT((Z495*1000000000)/(PI()*X495*1000000))),1))))</f>
        <v/>
      </c>
      <c r="AQ495" s="132"/>
      <c r="AR495" s="151" t="str">
        <f t="shared" si="7"/>
        <v/>
      </c>
      <c r="AS495" s="132"/>
    </row>
    <row r="496" spans="2:45" x14ac:dyDescent="0.4">
      <c r="B496" s="140" t="s">
        <v>2224</v>
      </c>
      <c r="C496" s="29"/>
      <c r="D496" s="131"/>
      <c r="E496" s="136"/>
      <c r="F496" s="131"/>
      <c r="G496" s="136"/>
      <c r="H496" s="131"/>
      <c r="I496" s="134"/>
      <c r="J496" s="133"/>
      <c r="K496" s="134"/>
      <c r="L496" s="133"/>
      <c r="M496" s="212"/>
      <c r="N496" s="131"/>
      <c r="O496" s="132"/>
      <c r="P496" s="131"/>
      <c r="Q496" s="132"/>
      <c r="R496" s="142"/>
      <c r="S496" s="132"/>
      <c r="T496" s="133"/>
      <c r="U496" s="132"/>
      <c r="V496" s="143"/>
      <c r="W496" s="132"/>
      <c r="X496" s="143"/>
      <c r="Y496" s="132"/>
      <c r="Z496" s="142"/>
      <c r="AA496" s="132"/>
      <c r="AB496" s="214"/>
      <c r="AC496" s="132"/>
      <c r="AD496" s="131"/>
      <c r="AE496" s="134"/>
      <c r="AF496" s="131"/>
      <c r="AG496" s="132"/>
      <c r="AH496" s="138"/>
      <c r="AI496" s="132"/>
      <c r="AJ496" s="138"/>
      <c r="AK496" s="132"/>
      <c r="AL496" s="138"/>
      <c r="AM496" s="132"/>
      <c r="AN496" s="151" t="str">
        <f>IF(AND(R496&lt;=0.1,R496&gt;0),Liste!$A$7,IF(AND(R496&gt;0.1,R496&lt;=1),Liste!$A$6,IF(AND(R496&gt;1,R496&lt;=5),Liste!$A$5,IF(AND(R496&gt;5,R496&lt;=16),Liste!$A$4,IF(AND(R496&gt;16,R496&lt;=70),Liste!$A$3,IF(R496&gt;70,Liste!$A$2,IF(R496="","","")))))))</f>
        <v/>
      </c>
      <c r="AO496" s="132"/>
      <c r="AP496" s="151" t="str">
        <f>IF(AND(X496=0,Z496=0),"",IF(AND(X496=0,Z496&gt;0),Liste!$L$16,IF(AND(X496&gt;0,Z496=0),Liste!$L$17,ROUND(2*(SQRT((Z496*1000000000)/(PI()*X496*1000000))),1))))</f>
        <v/>
      </c>
      <c r="AQ496" s="132"/>
      <c r="AR496" s="151" t="str">
        <f t="shared" si="7"/>
        <v/>
      </c>
      <c r="AS496" s="132"/>
    </row>
    <row r="497" spans="2:45" x14ac:dyDescent="0.4">
      <c r="B497" s="140" t="s">
        <v>2225</v>
      </c>
      <c r="C497" s="29"/>
      <c r="D497" s="131"/>
      <c r="E497" s="136"/>
      <c r="F497" s="131"/>
      <c r="G497" s="136"/>
      <c r="H497" s="131"/>
      <c r="I497" s="134"/>
      <c r="J497" s="133"/>
      <c r="K497" s="134"/>
      <c r="L497" s="133"/>
      <c r="M497" s="212"/>
      <c r="N497" s="131"/>
      <c r="O497" s="132"/>
      <c r="P497" s="131"/>
      <c r="Q497" s="132"/>
      <c r="R497" s="142"/>
      <c r="S497" s="132"/>
      <c r="T497" s="133"/>
      <c r="U497" s="132"/>
      <c r="V497" s="143"/>
      <c r="W497" s="132"/>
      <c r="X497" s="143"/>
      <c r="Y497" s="132"/>
      <c r="Z497" s="142"/>
      <c r="AA497" s="132"/>
      <c r="AB497" s="214"/>
      <c r="AC497" s="132"/>
      <c r="AD497" s="131"/>
      <c r="AE497" s="134"/>
      <c r="AF497" s="131"/>
      <c r="AG497" s="132"/>
      <c r="AH497" s="138"/>
      <c r="AI497" s="132"/>
      <c r="AJ497" s="138"/>
      <c r="AK497" s="132"/>
      <c r="AL497" s="138"/>
      <c r="AM497" s="132"/>
      <c r="AN497" s="151" t="str">
        <f>IF(AND(R497&lt;=0.1,R497&gt;0),Liste!$A$7,IF(AND(R497&gt;0.1,R497&lt;=1),Liste!$A$6,IF(AND(R497&gt;1,R497&lt;=5),Liste!$A$5,IF(AND(R497&gt;5,R497&lt;=16),Liste!$A$4,IF(AND(R497&gt;16,R497&lt;=70),Liste!$A$3,IF(R497&gt;70,Liste!$A$2,IF(R497="","","")))))))</f>
        <v/>
      </c>
      <c r="AO497" s="132"/>
      <c r="AP497" s="151" t="str">
        <f>IF(AND(X497=0,Z497=0),"",IF(AND(X497=0,Z497&gt;0),Liste!$L$16,IF(AND(X497&gt;0,Z497=0),Liste!$L$17,ROUND(2*(SQRT((Z497*1000000000)/(PI()*X497*1000000))),1))))</f>
        <v/>
      </c>
      <c r="AQ497" s="132"/>
      <c r="AR497" s="151" t="str">
        <f t="shared" si="7"/>
        <v/>
      </c>
      <c r="AS497" s="132"/>
    </row>
    <row r="498" spans="2:45" x14ac:dyDescent="0.4">
      <c r="B498" s="140" t="s">
        <v>2226</v>
      </c>
      <c r="C498" s="29"/>
      <c r="D498" s="131"/>
      <c r="E498" s="136"/>
      <c r="F498" s="131"/>
      <c r="G498" s="136"/>
      <c r="H498" s="131"/>
      <c r="I498" s="134"/>
      <c r="J498" s="133"/>
      <c r="K498" s="134"/>
      <c r="L498" s="133"/>
      <c r="M498" s="212"/>
      <c r="N498" s="131"/>
      <c r="O498" s="132"/>
      <c r="P498" s="131"/>
      <c r="Q498" s="132"/>
      <c r="R498" s="142"/>
      <c r="S498" s="132"/>
      <c r="T498" s="133"/>
      <c r="U498" s="132"/>
      <c r="V498" s="143"/>
      <c r="W498" s="132"/>
      <c r="X498" s="143"/>
      <c r="Y498" s="132"/>
      <c r="Z498" s="142"/>
      <c r="AA498" s="132"/>
      <c r="AB498" s="214"/>
      <c r="AC498" s="132"/>
      <c r="AD498" s="131"/>
      <c r="AE498" s="134"/>
      <c r="AF498" s="131"/>
      <c r="AG498" s="132"/>
      <c r="AH498" s="138"/>
      <c r="AI498" s="132"/>
      <c r="AJ498" s="138"/>
      <c r="AK498" s="132"/>
      <c r="AL498" s="138"/>
      <c r="AM498" s="132"/>
      <c r="AN498" s="151" t="str">
        <f>IF(AND(R498&lt;=0.1,R498&gt;0),Liste!$A$7,IF(AND(R498&gt;0.1,R498&lt;=1),Liste!$A$6,IF(AND(R498&gt;1,R498&lt;=5),Liste!$A$5,IF(AND(R498&gt;5,R498&lt;=16),Liste!$A$4,IF(AND(R498&gt;16,R498&lt;=70),Liste!$A$3,IF(R498&gt;70,Liste!$A$2,IF(R498="","","")))))))</f>
        <v/>
      </c>
      <c r="AO498" s="132"/>
      <c r="AP498" s="151" t="str">
        <f>IF(AND(X498=0,Z498=0),"",IF(AND(X498=0,Z498&gt;0),Liste!$L$16,IF(AND(X498&gt;0,Z498=0),Liste!$L$17,ROUND(2*(SQRT((Z498*1000000000)/(PI()*X498*1000000))),1))))</f>
        <v/>
      </c>
      <c r="AQ498" s="132"/>
      <c r="AR498" s="151" t="str">
        <f t="shared" si="7"/>
        <v/>
      </c>
      <c r="AS498" s="132"/>
    </row>
    <row r="499" spans="2:45" x14ac:dyDescent="0.4">
      <c r="B499" s="140" t="s">
        <v>2227</v>
      </c>
      <c r="C499" s="29"/>
      <c r="D499" s="131"/>
      <c r="E499" s="136"/>
      <c r="F499" s="131"/>
      <c r="G499" s="136"/>
      <c r="H499" s="131"/>
      <c r="I499" s="134"/>
      <c r="J499" s="133"/>
      <c r="K499" s="134"/>
      <c r="L499" s="133"/>
      <c r="M499" s="212"/>
      <c r="N499" s="131"/>
      <c r="O499" s="132"/>
      <c r="P499" s="131"/>
      <c r="Q499" s="132"/>
      <c r="R499" s="142"/>
      <c r="S499" s="132"/>
      <c r="T499" s="133"/>
      <c r="U499" s="132"/>
      <c r="V499" s="143"/>
      <c r="W499" s="132"/>
      <c r="X499" s="143"/>
      <c r="Y499" s="132"/>
      <c r="Z499" s="142"/>
      <c r="AA499" s="132"/>
      <c r="AB499" s="214"/>
      <c r="AC499" s="132"/>
      <c r="AD499" s="131"/>
      <c r="AE499" s="134"/>
      <c r="AF499" s="131"/>
      <c r="AG499" s="132"/>
      <c r="AH499" s="138"/>
      <c r="AI499" s="132"/>
      <c r="AJ499" s="138"/>
      <c r="AK499" s="132"/>
      <c r="AL499" s="138"/>
      <c r="AM499" s="132"/>
      <c r="AN499" s="151" t="str">
        <f>IF(AND(R499&lt;=0.1,R499&gt;0),Liste!$A$7,IF(AND(R499&gt;0.1,R499&lt;=1),Liste!$A$6,IF(AND(R499&gt;1,R499&lt;=5),Liste!$A$5,IF(AND(R499&gt;5,R499&lt;=16),Liste!$A$4,IF(AND(R499&gt;16,R499&lt;=70),Liste!$A$3,IF(R499&gt;70,Liste!$A$2,IF(R499="","","")))))))</f>
        <v/>
      </c>
      <c r="AO499" s="132"/>
      <c r="AP499" s="151" t="str">
        <f>IF(AND(X499=0,Z499=0),"",IF(AND(X499=0,Z499&gt;0),Liste!$L$16,IF(AND(X499&gt;0,Z499=0),Liste!$L$17,ROUND(2*(SQRT((Z499*1000000000)/(PI()*X499*1000000))),1))))</f>
        <v/>
      </c>
      <c r="AQ499" s="132"/>
      <c r="AR499" s="151" t="str">
        <f t="shared" si="7"/>
        <v/>
      </c>
      <c r="AS499" s="132"/>
    </row>
    <row r="500" spans="2:45" x14ac:dyDescent="0.4">
      <c r="B500" s="140" t="s">
        <v>2228</v>
      </c>
      <c r="C500" s="29"/>
      <c r="D500" s="131"/>
      <c r="E500" s="136"/>
      <c r="F500" s="131"/>
      <c r="G500" s="136"/>
      <c r="H500" s="131"/>
      <c r="I500" s="134"/>
      <c r="J500" s="133"/>
      <c r="K500" s="134"/>
      <c r="L500" s="133"/>
      <c r="M500" s="212"/>
      <c r="N500" s="131"/>
      <c r="O500" s="132"/>
      <c r="P500" s="131"/>
      <c r="Q500" s="132"/>
      <c r="R500" s="142"/>
      <c r="S500" s="132"/>
      <c r="T500" s="133"/>
      <c r="U500" s="132"/>
      <c r="V500" s="143"/>
      <c r="W500" s="132"/>
      <c r="X500" s="143"/>
      <c r="Y500" s="132"/>
      <c r="Z500" s="142"/>
      <c r="AA500" s="132"/>
      <c r="AB500" s="214"/>
      <c r="AC500" s="132"/>
      <c r="AD500" s="131"/>
      <c r="AE500" s="134"/>
      <c r="AF500" s="131"/>
      <c r="AG500" s="132"/>
      <c r="AH500" s="138"/>
      <c r="AI500" s="132"/>
      <c r="AJ500" s="138"/>
      <c r="AK500" s="132"/>
      <c r="AL500" s="138"/>
      <c r="AM500" s="132"/>
      <c r="AN500" s="151" t="str">
        <f>IF(AND(R500&lt;=0.1,R500&gt;0),Liste!$A$7,IF(AND(R500&gt;0.1,R500&lt;=1),Liste!$A$6,IF(AND(R500&gt;1,R500&lt;=5),Liste!$A$5,IF(AND(R500&gt;5,R500&lt;=16),Liste!$A$4,IF(AND(R500&gt;16,R500&lt;=70),Liste!$A$3,IF(R500&gt;70,Liste!$A$2,IF(R500="","","")))))))</f>
        <v/>
      </c>
      <c r="AO500" s="132"/>
      <c r="AP500" s="151" t="str">
        <f>IF(AND(X500=0,Z500=0),"",IF(AND(X500=0,Z500&gt;0),Liste!$L$16,IF(AND(X500&gt;0,Z500=0),Liste!$L$17,ROUND(2*(SQRT((Z500*1000000000)/(PI()*X500*1000000))),1))))</f>
        <v/>
      </c>
      <c r="AQ500" s="132"/>
      <c r="AR500" s="151" t="str">
        <f t="shared" si="7"/>
        <v/>
      </c>
      <c r="AS500" s="132"/>
    </row>
    <row r="501" spans="2:45" x14ac:dyDescent="0.4">
      <c r="B501" s="140" t="s">
        <v>2229</v>
      </c>
      <c r="C501" s="29"/>
      <c r="D501" s="131"/>
      <c r="E501" s="136"/>
      <c r="F501" s="131"/>
      <c r="G501" s="136"/>
      <c r="H501" s="131"/>
      <c r="I501" s="134"/>
      <c r="J501" s="133"/>
      <c r="K501" s="134"/>
      <c r="L501" s="133"/>
      <c r="M501" s="212"/>
      <c r="N501" s="131"/>
      <c r="O501" s="132"/>
      <c r="P501" s="131"/>
      <c r="Q501" s="132"/>
      <c r="R501" s="142"/>
      <c r="S501" s="132"/>
      <c r="T501" s="133"/>
      <c r="U501" s="132"/>
      <c r="V501" s="143"/>
      <c r="W501" s="132"/>
      <c r="X501" s="143"/>
      <c r="Y501" s="132"/>
      <c r="Z501" s="142"/>
      <c r="AA501" s="132"/>
      <c r="AB501" s="214"/>
      <c r="AC501" s="132"/>
      <c r="AD501" s="131"/>
      <c r="AE501" s="134"/>
      <c r="AF501" s="131"/>
      <c r="AG501" s="132"/>
      <c r="AH501" s="138"/>
      <c r="AI501" s="132"/>
      <c r="AJ501" s="138"/>
      <c r="AK501" s="132"/>
      <c r="AL501" s="138"/>
      <c r="AM501" s="132"/>
      <c r="AN501" s="151" t="str">
        <f>IF(AND(R501&lt;=0.1,R501&gt;0),Liste!$A$7,IF(AND(R501&gt;0.1,R501&lt;=1),Liste!$A$6,IF(AND(R501&gt;1,R501&lt;=5),Liste!$A$5,IF(AND(R501&gt;5,R501&lt;=16),Liste!$A$4,IF(AND(R501&gt;16,R501&lt;=70),Liste!$A$3,IF(R501&gt;70,Liste!$A$2,IF(R501="","","")))))))</f>
        <v/>
      </c>
      <c r="AO501" s="132"/>
      <c r="AP501" s="151" t="str">
        <f>IF(AND(X501=0,Z501=0),"",IF(AND(X501=0,Z501&gt;0),Liste!$L$16,IF(AND(X501&gt;0,Z501=0),Liste!$L$17,ROUND(2*(SQRT((Z501*1000000000)/(PI()*X501*1000000))),1))))</f>
        <v/>
      </c>
      <c r="AQ501" s="132"/>
      <c r="AR501" s="151" t="str">
        <f t="shared" si="7"/>
        <v/>
      </c>
      <c r="AS501" s="132"/>
    </row>
    <row r="502" spans="2:45" x14ac:dyDescent="0.4">
      <c r="B502" s="140" t="s">
        <v>2230</v>
      </c>
      <c r="C502" s="29"/>
      <c r="D502" s="131"/>
      <c r="E502" s="136"/>
      <c r="F502" s="131"/>
      <c r="G502" s="136"/>
      <c r="H502" s="131"/>
      <c r="I502" s="134"/>
      <c r="J502" s="133"/>
      <c r="K502" s="134"/>
      <c r="L502" s="133"/>
      <c r="M502" s="212"/>
      <c r="N502" s="131"/>
      <c r="O502" s="132"/>
      <c r="P502" s="131"/>
      <c r="Q502" s="132"/>
      <c r="R502" s="142"/>
      <c r="S502" s="132"/>
      <c r="T502" s="133"/>
      <c r="U502" s="132"/>
      <c r="V502" s="143"/>
      <c r="W502" s="132"/>
      <c r="X502" s="143"/>
      <c r="Y502" s="132"/>
      <c r="Z502" s="142"/>
      <c r="AA502" s="132"/>
      <c r="AB502" s="214"/>
      <c r="AC502" s="132"/>
      <c r="AD502" s="131"/>
      <c r="AE502" s="134"/>
      <c r="AF502" s="131"/>
      <c r="AG502" s="132"/>
      <c r="AH502" s="138"/>
      <c r="AI502" s="132"/>
      <c r="AJ502" s="138"/>
      <c r="AK502" s="132"/>
      <c r="AL502" s="138"/>
      <c r="AM502" s="132"/>
      <c r="AN502" s="151" t="str">
        <f>IF(AND(R502&lt;=0.1,R502&gt;0),Liste!$A$7,IF(AND(R502&gt;0.1,R502&lt;=1),Liste!$A$6,IF(AND(R502&gt;1,R502&lt;=5),Liste!$A$5,IF(AND(R502&gt;5,R502&lt;=16),Liste!$A$4,IF(AND(R502&gt;16,R502&lt;=70),Liste!$A$3,IF(R502&gt;70,Liste!$A$2,IF(R502="","","")))))))</f>
        <v/>
      </c>
      <c r="AO502" s="132"/>
      <c r="AP502" s="151" t="str">
        <f>IF(AND(X502=0,Z502=0),"",IF(AND(X502=0,Z502&gt;0),Liste!$L$16,IF(AND(X502&gt;0,Z502=0),Liste!$L$17,ROUND(2*(SQRT((Z502*1000000000)/(PI()*X502*1000000))),1))))</f>
        <v/>
      </c>
      <c r="AQ502" s="132"/>
      <c r="AR502" s="151" t="str">
        <f t="shared" si="7"/>
        <v/>
      </c>
      <c r="AS502" s="132"/>
    </row>
    <row r="503" spans="2:45" x14ac:dyDescent="0.4">
      <c r="B503" s="140" t="s">
        <v>2231</v>
      </c>
      <c r="C503" s="29"/>
      <c r="D503" s="131"/>
      <c r="E503" s="136"/>
      <c r="F503" s="131"/>
      <c r="G503" s="136"/>
      <c r="H503" s="131"/>
      <c r="I503" s="134"/>
      <c r="J503" s="133"/>
      <c r="K503" s="134"/>
      <c r="L503" s="133"/>
      <c r="M503" s="212"/>
      <c r="N503" s="131"/>
      <c r="O503" s="132"/>
      <c r="P503" s="131"/>
      <c r="Q503" s="132"/>
      <c r="R503" s="142"/>
      <c r="S503" s="132"/>
      <c r="T503" s="133"/>
      <c r="U503" s="132"/>
      <c r="V503" s="143"/>
      <c r="W503" s="132"/>
      <c r="X503" s="143"/>
      <c r="Y503" s="132"/>
      <c r="Z503" s="142"/>
      <c r="AA503" s="132"/>
      <c r="AB503" s="214"/>
      <c r="AC503" s="132"/>
      <c r="AD503" s="131"/>
      <c r="AE503" s="134"/>
      <c r="AF503" s="131"/>
      <c r="AG503" s="132"/>
      <c r="AH503" s="138"/>
      <c r="AI503" s="132"/>
      <c r="AJ503" s="138"/>
      <c r="AK503" s="132"/>
      <c r="AL503" s="138"/>
      <c r="AM503" s="132"/>
      <c r="AN503" s="151" t="str">
        <f>IF(AND(R503&lt;=0.1,R503&gt;0),Liste!$A$7,IF(AND(R503&gt;0.1,R503&lt;=1),Liste!$A$6,IF(AND(R503&gt;1,R503&lt;=5),Liste!$A$5,IF(AND(R503&gt;5,R503&lt;=16),Liste!$A$4,IF(AND(R503&gt;16,R503&lt;=70),Liste!$A$3,IF(R503&gt;70,Liste!$A$2,IF(R503="","","")))))))</f>
        <v/>
      </c>
      <c r="AO503" s="132"/>
      <c r="AP503" s="151" t="str">
        <f>IF(AND(X503=0,Z503=0),"",IF(AND(X503=0,Z503&gt;0),Liste!$L$16,IF(AND(X503&gt;0,Z503=0),Liste!$L$17,ROUND(2*(SQRT((Z503*1000000000)/(PI()*X503*1000000))),1))))</f>
        <v/>
      </c>
      <c r="AQ503" s="132"/>
      <c r="AR503" s="151" t="str">
        <f t="shared" si="7"/>
        <v/>
      </c>
      <c r="AS503" s="132"/>
    </row>
    <row r="504" spans="2:45" x14ac:dyDescent="0.4">
      <c r="B504" s="140" t="s">
        <v>2232</v>
      </c>
      <c r="C504" s="29"/>
      <c r="D504" s="131"/>
      <c r="E504" s="136"/>
      <c r="F504" s="131"/>
      <c r="G504" s="136"/>
      <c r="H504" s="131"/>
      <c r="I504" s="134"/>
      <c r="J504" s="133"/>
      <c r="K504" s="134"/>
      <c r="L504" s="133"/>
      <c r="M504" s="212"/>
      <c r="N504" s="131"/>
      <c r="O504" s="132"/>
      <c r="P504" s="131"/>
      <c r="Q504" s="132"/>
      <c r="R504" s="142"/>
      <c r="S504" s="132"/>
      <c r="T504" s="133"/>
      <c r="U504" s="132"/>
      <c r="V504" s="143"/>
      <c r="W504" s="132"/>
      <c r="X504" s="143"/>
      <c r="Y504" s="132"/>
      <c r="Z504" s="142"/>
      <c r="AA504" s="132"/>
      <c r="AB504" s="214"/>
      <c r="AC504" s="132"/>
      <c r="AD504" s="131"/>
      <c r="AE504" s="134"/>
      <c r="AF504" s="131"/>
      <c r="AG504" s="132"/>
      <c r="AH504" s="138"/>
      <c r="AI504" s="132"/>
      <c r="AJ504" s="138"/>
      <c r="AK504" s="132"/>
      <c r="AL504" s="138"/>
      <c r="AM504" s="132"/>
      <c r="AN504" s="151" t="str">
        <f>IF(AND(R504&lt;=0.1,R504&gt;0),Liste!$A$7,IF(AND(R504&gt;0.1,R504&lt;=1),Liste!$A$6,IF(AND(R504&gt;1,R504&lt;=5),Liste!$A$5,IF(AND(R504&gt;5,R504&lt;=16),Liste!$A$4,IF(AND(R504&gt;16,R504&lt;=70),Liste!$A$3,IF(R504&gt;70,Liste!$A$2,IF(R504="","","")))))))</f>
        <v/>
      </c>
      <c r="AO504" s="132"/>
      <c r="AP504" s="151" t="str">
        <f>IF(AND(X504=0,Z504=0),"",IF(AND(X504=0,Z504&gt;0),Liste!$L$16,IF(AND(X504&gt;0,Z504=0),Liste!$L$17,ROUND(2*(SQRT((Z504*1000000000)/(PI()*X504*1000000))),1))))</f>
        <v/>
      </c>
      <c r="AQ504" s="132"/>
      <c r="AR504" s="151" t="str">
        <f t="shared" si="7"/>
        <v/>
      </c>
      <c r="AS504" s="132"/>
    </row>
    <row r="505" spans="2:45" x14ac:dyDescent="0.4">
      <c r="B505" s="140" t="s">
        <v>2233</v>
      </c>
      <c r="C505" s="29"/>
      <c r="D505" s="131"/>
      <c r="E505" s="136"/>
      <c r="F505" s="131"/>
      <c r="G505" s="136"/>
      <c r="H505" s="131"/>
      <c r="I505" s="134"/>
      <c r="J505" s="133"/>
      <c r="K505" s="134"/>
      <c r="L505" s="133"/>
      <c r="M505" s="212"/>
      <c r="N505" s="131"/>
      <c r="O505" s="132"/>
      <c r="P505" s="131"/>
      <c r="Q505" s="132"/>
      <c r="R505" s="142"/>
      <c r="S505" s="132"/>
      <c r="T505" s="133"/>
      <c r="U505" s="132"/>
      <c r="V505" s="143"/>
      <c r="W505" s="132"/>
      <c r="X505" s="143"/>
      <c r="Y505" s="132"/>
      <c r="Z505" s="142"/>
      <c r="AA505" s="132"/>
      <c r="AB505" s="214"/>
      <c r="AC505" s="132"/>
      <c r="AD505" s="131"/>
      <c r="AE505" s="134"/>
      <c r="AF505" s="131"/>
      <c r="AG505" s="132"/>
      <c r="AH505" s="138"/>
      <c r="AI505" s="132"/>
      <c r="AJ505" s="138"/>
      <c r="AK505" s="132"/>
      <c r="AL505" s="138"/>
      <c r="AM505" s="132"/>
      <c r="AN505" s="151" t="str">
        <f>IF(AND(R505&lt;=0.1,R505&gt;0),Liste!$A$7,IF(AND(R505&gt;0.1,R505&lt;=1),Liste!$A$6,IF(AND(R505&gt;1,R505&lt;=5),Liste!$A$5,IF(AND(R505&gt;5,R505&lt;=16),Liste!$A$4,IF(AND(R505&gt;16,R505&lt;=70),Liste!$A$3,IF(R505&gt;70,Liste!$A$2,IF(R505="","","")))))))</f>
        <v/>
      </c>
      <c r="AO505" s="132"/>
      <c r="AP505" s="151" t="str">
        <f>IF(AND(X505=0,Z505=0),"",IF(AND(X505=0,Z505&gt;0),Liste!$L$16,IF(AND(X505&gt;0,Z505=0),Liste!$L$17,ROUND(2*(SQRT((Z505*1000000000)/(PI()*X505*1000000))),1))))</f>
        <v/>
      </c>
      <c r="AQ505" s="132"/>
      <c r="AR505" s="151" t="str">
        <f t="shared" si="7"/>
        <v/>
      </c>
      <c r="AS505" s="132"/>
    </row>
    <row r="506" spans="2:45" x14ac:dyDescent="0.4">
      <c r="B506" s="140" t="s">
        <v>2234</v>
      </c>
      <c r="C506" s="29"/>
      <c r="D506" s="131"/>
      <c r="E506" s="136"/>
      <c r="F506" s="131"/>
      <c r="G506" s="136"/>
      <c r="H506" s="131"/>
      <c r="I506" s="134"/>
      <c r="J506" s="133"/>
      <c r="K506" s="134"/>
      <c r="L506" s="133"/>
      <c r="M506" s="212"/>
      <c r="N506" s="131"/>
      <c r="O506" s="132"/>
      <c r="P506" s="131"/>
      <c r="Q506" s="132"/>
      <c r="R506" s="142"/>
      <c r="S506" s="132"/>
      <c r="T506" s="133"/>
      <c r="U506" s="132"/>
      <c r="V506" s="143"/>
      <c r="W506" s="132"/>
      <c r="X506" s="143"/>
      <c r="Y506" s="132"/>
      <c r="Z506" s="142"/>
      <c r="AA506" s="132"/>
      <c r="AB506" s="214"/>
      <c r="AC506" s="132"/>
      <c r="AD506" s="131"/>
      <c r="AE506" s="134"/>
      <c r="AF506" s="131"/>
      <c r="AG506" s="132"/>
      <c r="AH506" s="138"/>
      <c r="AI506" s="132"/>
      <c r="AJ506" s="138"/>
      <c r="AK506" s="132"/>
      <c r="AL506" s="138"/>
      <c r="AM506" s="132"/>
      <c r="AN506" s="151" t="str">
        <f>IF(AND(R506&lt;=0.1,R506&gt;0),Liste!$A$7,IF(AND(R506&gt;0.1,R506&lt;=1),Liste!$A$6,IF(AND(R506&gt;1,R506&lt;=5),Liste!$A$5,IF(AND(R506&gt;5,R506&lt;=16),Liste!$A$4,IF(AND(R506&gt;16,R506&lt;=70),Liste!$A$3,IF(R506&gt;70,Liste!$A$2,IF(R506="","","")))))))</f>
        <v/>
      </c>
      <c r="AO506" s="132"/>
      <c r="AP506" s="151" t="str">
        <f>IF(AND(X506=0,Z506=0),"",IF(AND(X506=0,Z506&gt;0),Liste!$L$16,IF(AND(X506&gt;0,Z506=0),Liste!$L$17,ROUND(2*(SQRT((Z506*1000000000)/(PI()*X506*1000000))),1))))</f>
        <v/>
      </c>
      <c r="AQ506" s="132"/>
      <c r="AR506" s="151" t="str">
        <f t="shared" si="7"/>
        <v/>
      </c>
      <c r="AS506" s="132"/>
    </row>
    <row r="507" spans="2:45" x14ac:dyDescent="0.4">
      <c r="B507" s="140" t="s">
        <v>2235</v>
      </c>
      <c r="C507" s="29"/>
      <c r="D507" s="131"/>
      <c r="E507" s="136"/>
      <c r="F507" s="131"/>
      <c r="G507" s="136"/>
      <c r="H507" s="131"/>
      <c r="I507" s="134"/>
      <c r="J507" s="133"/>
      <c r="K507" s="134"/>
      <c r="L507" s="133"/>
      <c r="M507" s="212"/>
      <c r="N507" s="131"/>
      <c r="O507" s="132"/>
      <c r="P507" s="131"/>
      <c r="Q507" s="132"/>
      <c r="R507" s="142"/>
      <c r="S507" s="132"/>
      <c r="T507" s="133"/>
      <c r="U507" s="132"/>
      <c r="V507" s="143"/>
      <c r="W507" s="132"/>
      <c r="X507" s="143"/>
      <c r="Y507" s="132"/>
      <c r="Z507" s="142"/>
      <c r="AA507" s="132"/>
      <c r="AB507" s="214"/>
      <c r="AC507" s="132"/>
      <c r="AD507" s="131"/>
      <c r="AE507" s="134"/>
      <c r="AF507" s="131"/>
      <c r="AG507" s="132"/>
      <c r="AH507" s="138"/>
      <c r="AI507" s="132"/>
      <c r="AJ507" s="138"/>
      <c r="AK507" s="132"/>
      <c r="AL507" s="138"/>
      <c r="AM507" s="132"/>
      <c r="AN507" s="151" t="str">
        <f>IF(AND(R507&lt;=0.1,R507&gt;0),Liste!$A$7,IF(AND(R507&gt;0.1,R507&lt;=1),Liste!$A$6,IF(AND(R507&gt;1,R507&lt;=5),Liste!$A$5,IF(AND(R507&gt;5,R507&lt;=16),Liste!$A$4,IF(AND(R507&gt;16,R507&lt;=70),Liste!$A$3,IF(R507&gt;70,Liste!$A$2,IF(R507="","","")))))))</f>
        <v/>
      </c>
      <c r="AO507" s="132"/>
      <c r="AP507" s="151" t="str">
        <f>IF(AND(X507=0,Z507=0),"",IF(AND(X507=0,Z507&gt;0),Liste!$L$16,IF(AND(X507&gt;0,Z507=0),Liste!$L$17,ROUND(2*(SQRT((Z507*1000000000)/(PI()*X507*1000000))),1))))</f>
        <v/>
      </c>
      <c r="AQ507" s="132"/>
      <c r="AR507" s="151" t="str">
        <f t="shared" si="7"/>
        <v/>
      </c>
      <c r="AS507" s="132"/>
    </row>
  </sheetData>
  <sheetProtection sheet="1" formatColumns="0" formatRows="0" insertRows="0" insertHyperlinks="0" autoFilter="0"/>
  <autoFilter ref="B7:AS7"/>
  <mergeCells count="1">
    <mergeCell ref="B3:O3"/>
  </mergeCells>
  <conditionalFormatting sqref="AB8:AB507">
    <cfRule type="expression" dxfId="5" priority="2">
      <formula>OR(AB8&lt;0,AB8&gt;100)</formula>
    </cfRule>
  </conditionalFormatting>
  <conditionalFormatting sqref="AP8:AP507">
    <cfRule type="expression" dxfId="4" priority="1">
      <formula>ABS((V8-AP8)/AP8*100)&gt;5</formula>
    </cfRule>
  </conditionalFormatting>
  <dataValidations count="1">
    <dataValidation type="textLength" showInputMessage="1" showErrorMessage="1" errorTitle="Fehlerhafte Eingabe" error="Die ID hat mehr als 50 Zeichen." sqref="D8:D507 F8:F507">
      <formula1>0</formula1>
      <formula2>50</formula2>
    </dataValidation>
  </dataValidations>
  <pageMargins left="0.70866141732283472" right="0.70866141732283472" top="0.78740157480314965" bottom="0.78740157480314965" header="0.31496062992125984" footer="0.31496062992125984"/>
  <pageSetup paperSize="9" scale="43" pageOrder="overThenDown" orientation="landscape" r:id="rId1"/>
  <headerFooter>
    <oddHeader>&amp;LArbeitsblatt: &amp;A&amp;CAnlage F</oddHeader>
    <oddFooter>&amp;CSeite &amp;P von &amp;N</oddFooter>
  </headerFooter>
  <colBreaks count="1" manualBreakCount="1">
    <brk id="23" max="507" man="1"/>
  </colBreaks>
  <extLst>
    <ext xmlns:x14="http://schemas.microsoft.com/office/spreadsheetml/2009/9/main" uri="{CCE6A557-97BC-4b89-ADB6-D9C93CAAB3DF}">
      <x14:dataValidations xmlns:xm="http://schemas.microsoft.com/office/excel/2006/main" count="6">
        <x14:dataValidation type="list" showInputMessage="1" showErrorMessage="1">
          <x14:formula1>
            <xm:f>Liste!$E$2:$E$3</xm:f>
          </x14:formula1>
          <xm:sqref>AH8:AH507 AJ8:AJ507</xm:sqref>
        </x14:dataValidation>
        <x14:dataValidation type="list" showInputMessage="1" showErrorMessage="1">
          <x14:formula1>
            <xm:f>Liste!$C$2:$C$3</xm:f>
          </x14:formula1>
          <xm:sqref>P8:P507</xm:sqref>
        </x14:dataValidation>
        <x14:dataValidation type="list" allowBlank="1" showInputMessage="1" showErrorMessage="1">
          <x14:formula1>
            <xm:f>CHOOSE(MATCH(P8,Liste!$C$2:$C$3,0),'I H-Gas'!$F$25:$F$54,'I L-Gas'!$F$25:$F$54)</xm:f>
          </x14:formula1>
          <xm:sqref>AL8:AL507</xm:sqref>
        </x14:dataValidation>
        <x14:dataValidation type="list" showInputMessage="1" showErrorMessage="1">
          <x14:formula1>
            <xm:f>Liste!$B$2:$B$8</xm:f>
          </x14:formula1>
          <xm:sqref>T8:T507</xm:sqref>
        </x14:dataValidation>
        <x14:dataValidation type="list" showInputMessage="1" showErrorMessage="1">
          <x14:formula1>
            <xm:f>Liste!$M$2:$M$6</xm:f>
          </x14:formula1>
          <xm:sqref>AF8:AF507</xm:sqref>
        </x14:dataValidation>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14:formula1>
            <xm:f>'II Standorte'!$D$9:$D$1048576</xm:f>
          </x14:formula1>
          <xm:sqref>J8:J507 L8:L507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rgb="FF417DBE"/>
    <pageSetUpPr fitToPage="1"/>
  </sheetPr>
  <dimension ref="B1:AI509"/>
  <sheetViews>
    <sheetView showGridLines="0" zoomScale="85" zoomScaleNormal="85" zoomScaleSheetLayoutView="40" workbookViewId="0"/>
  </sheetViews>
  <sheetFormatPr baseColWidth="10" defaultColWidth="11" defaultRowHeight="16.8" x14ac:dyDescent="0.4"/>
  <cols>
    <col min="1" max="1" width="1.19921875" style="27" customWidth="1"/>
    <col min="2" max="2" width="7.19921875" style="27" bestFit="1" customWidth="1"/>
    <col min="3" max="3" width="1.19921875" style="27" customWidth="1"/>
    <col min="4" max="4" width="22.59765625" style="60" customWidth="1"/>
    <col min="5" max="5" width="1.19921875" style="60" customWidth="1"/>
    <col min="6" max="6" width="22.59765625" style="60" customWidth="1"/>
    <col min="7" max="7" width="1.19921875" style="60" customWidth="1"/>
    <col min="8" max="8" width="22.59765625" style="60" customWidth="1"/>
    <col min="9" max="9" width="1.19921875" style="60" customWidth="1"/>
    <col min="10" max="10" width="22.59765625" style="60" customWidth="1"/>
    <col min="11" max="11" width="1.19921875" style="60" customWidth="1"/>
    <col min="12" max="12" width="22.59765625" style="60" customWidth="1"/>
    <col min="13" max="13" width="1.19921875" style="60" customWidth="1"/>
    <col min="14" max="14" width="22.59765625" style="30" customWidth="1"/>
    <col min="15" max="15" width="1.19921875" style="30" customWidth="1"/>
    <col min="16" max="16" width="22.59765625" style="30" customWidth="1"/>
    <col min="17" max="17" width="1.19921875" style="30" customWidth="1"/>
    <col min="18" max="18" width="22.59765625" style="30" customWidth="1"/>
    <col min="19" max="19" width="1.19921875" style="30" customWidth="1"/>
    <col min="20" max="20" width="23.59765625" style="30" customWidth="1"/>
    <col min="21" max="21" width="1.19921875" style="27" customWidth="1"/>
    <col min="22" max="22" width="22.59765625" style="60" customWidth="1"/>
    <col min="23" max="23" width="1.19921875" style="60" customWidth="1"/>
    <col min="24" max="24" width="22.59765625" style="60" customWidth="1"/>
    <col min="25" max="25" width="1.19921875" style="60" customWidth="1"/>
    <col min="26" max="26" width="22.59765625" style="60" customWidth="1"/>
    <col min="27" max="27" width="1.19921875" style="60" customWidth="1"/>
    <col min="28" max="28" width="22.59765625" style="60" customWidth="1"/>
    <col min="29" max="29" width="1.19921875" style="27" customWidth="1"/>
    <col min="30" max="30" width="22.59765625" style="60" customWidth="1"/>
    <col min="31" max="31" width="1.19921875" style="27" customWidth="1"/>
    <col min="32" max="32" width="22.59765625" style="60" customWidth="1"/>
    <col min="33" max="33" width="1.19921875" style="27" customWidth="1"/>
    <col min="34" max="34" width="22.59765625" style="60" customWidth="1"/>
    <col min="35" max="35" width="1.19921875" style="30" customWidth="1"/>
    <col min="36" max="16384" width="11" style="27"/>
  </cols>
  <sheetData>
    <row r="1" spans="2:35" s="70" customFormat="1" ht="25.2" x14ac:dyDescent="0.55000000000000004">
      <c r="B1" s="8" t="s">
        <v>2236</v>
      </c>
      <c r="C1" s="4"/>
      <c r="D1" s="123" t="s">
        <v>214</v>
      </c>
      <c r="E1" s="3"/>
      <c r="F1" s="123"/>
      <c r="G1" s="3"/>
      <c r="H1" s="123"/>
      <c r="I1" s="3"/>
      <c r="J1" s="3"/>
      <c r="K1" s="3"/>
      <c r="L1" s="3"/>
      <c r="M1" s="3"/>
      <c r="N1" s="5"/>
      <c r="O1" s="3"/>
      <c r="P1" s="3"/>
      <c r="Q1" s="3"/>
      <c r="R1" s="3"/>
      <c r="S1" s="3"/>
      <c r="T1" s="3"/>
      <c r="U1" s="3"/>
      <c r="V1" s="3"/>
      <c r="W1" s="3"/>
      <c r="X1" s="3"/>
      <c r="Y1" s="3"/>
      <c r="Z1" s="3"/>
      <c r="AA1" s="3"/>
      <c r="AB1" s="3"/>
      <c r="AC1" s="3"/>
      <c r="AD1" s="3"/>
      <c r="AE1" s="3"/>
      <c r="AF1" s="3"/>
      <c r="AG1" s="3"/>
      <c r="AH1" s="3"/>
      <c r="AI1" s="3"/>
    </row>
    <row r="2" spans="2:35" s="70" customFormat="1" x14ac:dyDescent="0.4"/>
    <row r="3" spans="2:35" s="70" customFormat="1" ht="90" customHeight="1" x14ac:dyDescent="0.4">
      <c r="B3" s="291" t="s">
        <v>4259</v>
      </c>
      <c r="C3" s="291"/>
      <c r="D3" s="291"/>
      <c r="E3" s="291"/>
      <c r="F3" s="291"/>
      <c r="G3" s="291"/>
      <c r="H3" s="291"/>
      <c r="I3" s="291"/>
      <c r="J3" s="291"/>
      <c r="K3" s="291"/>
      <c r="L3" s="291"/>
      <c r="M3" s="291"/>
      <c r="N3" s="172"/>
    </row>
    <row r="4" spans="2:35" s="70" customFormat="1" x14ac:dyDescent="0.4"/>
    <row r="5" spans="2:35" s="6" customFormat="1" ht="218.4" x14ac:dyDescent="0.4">
      <c r="B5" s="9" t="s">
        <v>1</v>
      </c>
      <c r="C5" s="10"/>
      <c r="D5" s="129" t="s">
        <v>215</v>
      </c>
      <c r="E5" s="127"/>
      <c r="F5" s="159" t="s">
        <v>2237</v>
      </c>
      <c r="G5" s="160"/>
      <c r="H5" s="159" t="s">
        <v>3946</v>
      </c>
      <c r="I5" s="160"/>
      <c r="J5" s="148" t="s">
        <v>4245</v>
      </c>
      <c r="K5" s="160"/>
      <c r="L5" s="156" t="s">
        <v>3</v>
      </c>
      <c r="M5" s="160"/>
      <c r="N5" s="159" t="s">
        <v>4271</v>
      </c>
      <c r="O5" s="160"/>
      <c r="P5" s="159" t="s">
        <v>4270</v>
      </c>
      <c r="Q5" s="160"/>
      <c r="R5" s="159" t="s">
        <v>4264</v>
      </c>
      <c r="S5" s="160"/>
      <c r="T5" s="161" t="s">
        <v>218</v>
      </c>
      <c r="U5" s="160"/>
      <c r="V5" s="156" t="s">
        <v>4268</v>
      </c>
      <c r="W5" s="157"/>
      <c r="X5" s="156" t="s">
        <v>3970</v>
      </c>
      <c r="Y5" s="160"/>
      <c r="Z5" s="159" t="s">
        <v>4251</v>
      </c>
      <c r="AA5" s="160"/>
      <c r="AB5" s="159" t="s">
        <v>4252</v>
      </c>
      <c r="AC5" s="162"/>
      <c r="AD5" s="159" t="s">
        <v>4249</v>
      </c>
      <c r="AE5" s="162"/>
      <c r="AF5" s="159" t="s">
        <v>2238</v>
      </c>
      <c r="AG5" s="160"/>
      <c r="AH5" s="159" t="s">
        <v>2239</v>
      </c>
      <c r="AI5" s="160"/>
    </row>
    <row r="6" spans="2:35" s="70" customFormat="1" x14ac:dyDescent="0.4">
      <c r="B6" s="175" t="s">
        <v>2236</v>
      </c>
    </row>
    <row r="7" spans="2:35" x14ac:dyDescent="0.4">
      <c r="B7" s="67" t="s">
        <v>106</v>
      </c>
      <c r="D7" s="131"/>
      <c r="E7" s="52"/>
      <c r="F7" s="131"/>
      <c r="G7" s="52"/>
      <c r="H7" s="131"/>
      <c r="I7" s="52"/>
      <c r="J7" s="133"/>
      <c r="K7" s="64"/>
      <c r="L7" s="131"/>
      <c r="M7" s="64"/>
      <c r="N7" s="143"/>
      <c r="O7" s="62"/>
      <c r="P7" s="143"/>
      <c r="R7" s="143"/>
      <c r="T7" s="214"/>
      <c r="V7" s="14"/>
      <c r="W7" s="71"/>
      <c r="X7" s="131"/>
      <c r="Z7" s="138"/>
      <c r="AB7" s="138"/>
      <c r="AC7" s="132"/>
      <c r="AD7" s="138"/>
      <c r="AE7" s="132"/>
      <c r="AF7" s="151" t="str">
        <f>IF($T7=0,"",$T7)</f>
        <v/>
      </c>
      <c r="AH7" s="151" t="str">
        <f t="shared" ref="AH7:AH70" si="0">IF(R7*$T7=0,"",R7*$T7)</f>
        <v/>
      </c>
    </row>
    <row r="8" spans="2:35" x14ac:dyDescent="0.4">
      <c r="B8" s="67" t="s">
        <v>107</v>
      </c>
      <c r="D8" s="131"/>
      <c r="E8" s="52"/>
      <c r="F8" s="131"/>
      <c r="G8" s="52"/>
      <c r="H8" s="131"/>
      <c r="I8" s="52"/>
      <c r="J8" s="133"/>
      <c r="K8" s="64"/>
      <c r="L8" s="131"/>
      <c r="M8" s="64"/>
      <c r="N8" s="143"/>
      <c r="O8" s="62"/>
      <c r="P8" s="143"/>
      <c r="R8" s="143"/>
      <c r="T8" s="214"/>
      <c r="V8" s="14"/>
      <c r="W8" s="71"/>
      <c r="X8" s="14"/>
      <c r="Z8" s="138"/>
      <c r="AB8" s="138"/>
      <c r="AC8" s="132"/>
      <c r="AD8" s="138"/>
      <c r="AE8" s="132"/>
      <c r="AF8" s="151" t="str">
        <f t="shared" ref="AF8:AF71" si="1">IF($T8=0,"",$T8)</f>
        <v/>
      </c>
      <c r="AH8" s="151" t="str">
        <f t="shared" si="0"/>
        <v/>
      </c>
    </row>
    <row r="9" spans="2:35" x14ac:dyDescent="0.4">
      <c r="B9" s="67" t="s">
        <v>108</v>
      </c>
      <c r="D9" s="131"/>
      <c r="E9" s="52"/>
      <c r="F9" s="131"/>
      <c r="G9" s="52"/>
      <c r="H9" s="131"/>
      <c r="I9" s="52"/>
      <c r="J9" s="133"/>
      <c r="K9" s="64"/>
      <c r="L9" s="131"/>
      <c r="M9" s="64"/>
      <c r="N9" s="143"/>
      <c r="O9" s="62"/>
      <c r="P9" s="143"/>
      <c r="R9" s="143"/>
      <c r="T9" s="214"/>
      <c r="V9" s="14"/>
      <c r="W9" s="71"/>
      <c r="X9" s="14"/>
      <c r="Z9" s="138"/>
      <c r="AB9" s="138"/>
      <c r="AC9" s="132"/>
      <c r="AD9" s="138"/>
      <c r="AE9" s="132"/>
      <c r="AF9" s="151" t="str">
        <f t="shared" si="1"/>
        <v/>
      </c>
      <c r="AH9" s="151" t="str">
        <f t="shared" si="0"/>
        <v/>
      </c>
    </row>
    <row r="10" spans="2:35" x14ac:dyDescent="0.4">
      <c r="B10" s="67" t="s">
        <v>109</v>
      </c>
      <c r="D10" s="131"/>
      <c r="E10" s="52"/>
      <c r="F10" s="131"/>
      <c r="G10" s="52"/>
      <c r="H10" s="131"/>
      <c r="I10" s="52"/>
      <c r="J10" s="133"/>
      <c r="K10" s="64"/>
      <c r="L10" s="131"/>
      <c r="M10" s="64"/>
      <c r="N10" s="143"/>
      <c r="O10" s="62"/>
      <c r="P10" s="143"/>
      <c r="R10" s="143"/>
      <c r="T10" s="214"/>
      <c r="V10" s="14"/>
      <c r="W10" s="71"/>
      <c r="X10" s="14"/>
      <c r="Z10" s="138"/>
      <c r="AB10" s="138"/>
      <c r="AC10" s="132"/>
      <c r="AD10" s="138"/>
      <c r="AE10" s="132"/>
      <c r="AF10" s="151" t="str">
        <f t="shared" si="1"/>
        <v/>
      </c>
      <c r="AH10" s="151" t="str">
        <f t="shared" si="0"/>
        <v/>
      </c>
    </row>
    <row r="11" spans="2:35" x14ac:dyDescent="0.4">
      <c r="B11" s="67" t="s">
        <v>110</v>
      </c>
      <c r="D11" s="131"/>
      <c r="E11" s="52"/>
      <c r="F11" s="131"/>
      <c r="G11" s="52"/>
      <c r="H11" s="131"/>
      <c r="I11" s="52"/>
      <c r="J11" s="133"/>
      <c r="K11" s="64"/>
      <c r="L11" s="131"/>
      <c r="M11" s="64"/>
      <c r="N11" s="143"/>
      <c r="O11" s="62"/>
      <c r="P11" s="143"/>
      <c r="R11" s="143"/>
      <c r="T11" s="214"/>
      <c r="V11" s="14"/>
      <c r="W11" s="71"/>
      <c r="X11" s="14"/>
      <c r="Z11" s="138"/>
      <c r="AB11" s="138"/>
      <c r="AC11" s="132"/>
      <c r="AD11" s="138"/>
      <c r="AE11" s="132"/>
      <c r="AF11" s="151" t="str">
        <f t="shared" si="1"/>
        <v/>
      </c>
      <c r="AH11" s="151" t="str">
        <f t="shared" si="0"/>
        <v/>
      </c>
    </row>
    <row r="12" spans="2:35" x14ac:dyDescent="0.4">
      <c r="B12" s="67" t="s">
        <v>111</v>
      </c>
      <c r="D12" s="131"/>
      <c r="E12" s="52"/>
      <c r="F12" s="131"/>
      <c r="G12" s="52"/>
      <c r="H12" s="131"/>
      <c r="I12" s="52"/>
      <c r="J12" s="133"/>
      <c r="K12" s="64"/>
      <c r="L12" s="131"/>
      <c r="M12" s="64"/>
      <c r="N12" s="143"/>
      <c r="O12" s="62"/>
      <c r="P12" s="143"/>
      <c r="R12" s="143"/>
      <c r="T12" s="214"/>
      <c r="V12" s="14"/>
      <c r="W12" s="71"/>
      <c r="X12" s="14"/>
      <c r="Z12" s="138"/>
      <c r="AB12" s="138"/>
      <c r="AC12" s="132"/>
      <c r="AD12" s="138"/>
      <c r="AE12" s="132"/>
      <c r="AF12" s="151" t="str">
        <f t="shared" si="1"/>
        <v/>
      </c>
      <c r="AH12" s="151" t="str">
        <f t="shared" si="0"/>
        <v/>
      </c>
    </row>
    <row r="13" spans="2:35" x14ac:dyDescent="0.4">
      <c r="B13" s="67" t="s">
        <v>112</v>
      </c>
      <c r="D13" s="131"/>
      <c r="E13" s="52"/>
      <c r="F13" s="131"/>
      <c r="G13" s="52"/>
      <c r="H13" s="131"/>
      <c r="I13" s="52"/>
      <c r="J13" s="133"/>
      <c r="K13" s="64"/>
      <c r="L13" s="131"/>
      <c r="M13" s="64"/>
      <c r="N13" s="143"/>
      <c r="O13" s="62"/>
      <c r="P13" s="143"/>
      <c r="R13" s="143"/>
      <c r="T13" s="214"/>
      <c r="V13" s="14"/>
      <c r="W13" s="71"/>
      <c r="X13" s="14"/>
      <c r="Z13" s="138"/>
      <c r="AB13" s="138"/>
      <c r="AC13" s="132"/>
      <c r="AD13" s="138"/>
      <c r="AE13" s="132"/>
      <c r="AF13" s="151" t="str">
        <f t="shared" si="1"/>
        <v/>
      </c>
      <c r="AH13" s="151" t="str">
        <f t="shared" si="0"/>
        <v/>
      </c>
    </row>
    <row r="14" spans="2:35" x14ac:dyDescent="0.4">
      <c r="B14" s="67" t="s">
        <v>113</v>
      </c>
      <c r="D14" s="131"/>
      <c r="E14" s="52"/>
      <c r="F14" s="131"/>
      <c r="G14" s="52"/>
      <c r="H14" s="131"/>
      <c r="I14" s="52"/>
      <c r="J14" s="133"/>
      <c r="K14" s="64"/>
      <c r="L14" s="131"/>
      <c r="M14" s="64"/>
      <c r="N14" s="143"/>
      <c r="O14" s="62"/>
      <c r="P14" s="143"/>
      <c r="R14" s="143"/>
      <c r="T14" s="214"/>
      <c r="V14" s="14"/>
      <c r="W14" s="71"/>
      <c r="X14" s="14"/>
      <c r="Z14" s="138"/>
      <c r="AB14" s="138"/>
      <c r="AC14" s="132"/>
      <c r="AD14" s="138"/>
      <c r="AE14" s="132"/>
      <c r="AF14" s="151" t="str">
        <f t="shared" si="1"/>
        <v/>
      </c>
      <c r="AH14" s="151" t="str">
        <f t="shared" si="0"/>
        <v/>
      </c>
    </row>
    <row r="15" spans="2:35" x14ac:dyDescent="0.4">
      <c r="B15" s="67" t="s">
        <v>114</v>
      </c>
      <c r="D15" s="131"/>
      <c r="E15" s="52"/>
      <c r="F15" s="131"/>
      <c r="G15" s="52"/>
      <c r="H15" s="131"/>
      <c r="I15" s="52"/>
      <c r="J15" s="133"/>
      <c r="K15" s="64"/>
      <c r="L15" s="131"/>
      <c r="M15" s="64"/>
      <c r="N15" s="143"/>
      <c r="O15" s="62"/>
      <c r="P15" s="143"/>
      <c r="R15" s="143"/>
      <c r="T15" s="214"/>
      <c r="V15" s="14"/>
      <c r="W15" s="71"/>
      <c r="X15" s="14"/>
      <c r="Z15" s="138"/>
      <c r="AB15" s="138"/>
      <c r="AC15" s="132"/>
      <c r="AD15" s="138"/>
      <c r="AE15" s="132"/>
      <c r="AF15" s="151" t="str">
        <f t="shared" si="1"/>
        <v/>
      </c>
      <c r="AH15" s="151" t="str">
        <f t="shared" si="0"/>
        <v/>
      </c>
    </row>
    <row r="16" spans="2:35" x14ac:dyDescent="0.4">
      <c r="B16" s="67" t="s">
        <v>115</v>
      </c>
      <c r="D16" s="131"/>
      <c r="E16" s="52"/>
      <c r="F16" s="131"/>
      <c r="G16" s="52"/>
      <c r="H16" s="131"/>
      <c r="I16" s="52"/>
      <c r="J16" s="133"/>
      <c r="K16" s="64"/>
      <c r="L16" s="131"/>
      <c r="M16" s="64"/>
      <c r="N16" s="143"/>
      <c r="O16" s="62"/>
      <c r="P16" s="143"/>
      <c r="R16" s="143"/>
      <c r="T16" s="214"/>
      <c r="V16" s="14"/>
      <c r="W16" s="71"/>
      <c r="X16" s="14"/>
      <c r="Z16" s="138"/>
      <c r="AB16" s="138"/>
      <c r="AC16" s="132"/>
      <c r="AD16" s="138"/>
      <c r="AE16" s="132"/>
      <c r="AF16" s="151" t="str">
        <f t="shared" si="1"/>
        <v/>
      </c>
      <c r="AH16" s="151" t="str">
        <f t="shared" si="0"/>
        <v/>
      </c>
    </row>
    <row r="17" spans="2:34" x14ac:dyDescent="0.4">
      <c r="B17" s="67" t="s">
        <v>116</v>
      </c>
      <c r="D17" s="131"/>
      <c r="E17" s="52"/>
      <c r="F17" s="131"/>
      <c r="G17" s="52"/>
      <c r="H17" s="131"/>
      <c r="I17" s="52"/>
      <c r="J17" s="133"/>
      <c r="K17" s="64"/>
      <c r="L17" s="131"/>
      <c r="M17" s="64"/>
      <c r="N17" s="143"/>
      <c r="O17" s="62"/>
      <c r="P17" s="143"/>
      <c r="R17" s="143"/>
      <c r="T17" s="214"/>
      <c r="V17" s="14"/>
      <c r="W17" s="71"/>
      <c r="X17" s="14"/>
      <c r="Z17" s="138"/>
      <c r="AB17" s="138"/>
      <c r="AC17" s="132"/>
      <c r="AD17" s="138"/>
      <c r="AE17" s="132"/>
      <c r="AF17" s="151" t="str">
        <f t="shared" si="1"/>
        <v/>
      </c>
      <c r="AH17" s="151" t="str">
        <f t="shared" si="0"/>
        <v/>
      </c>
    </row>
    <row r="18" spans="2:34" x14ac:dyDescent="0.4">
      <c r="B18" s="67" t="s">
        <v>117</v>
      </c>
      <c r="D18" s="131"/>
      <c r="E18" s="52"/>
      <c r="F18" s="131"/>
      <c r="G18" s="52"/>
      <c r="H18" s="131"/>
      <c r="I18" s="52"/>
      <c r="J18" s="133"/>
      <c r="K18" s="64"/>
      <c r="L18" s="131"/>
      <c r="M18" s="64"/>
      <c r="N18" s="143"/>
      <c r="O18" s="62"/>
      <c r="P18" s="143"/>
      <c r="R18" s="143"/>
      <c r="T18" s="214"/>
      <c r="V18" s="14"/>
      <c r="W18" s="71"/>
      <c r="X18" s="14"/>
      <c r="Z18" s="138"/>
      <c r="AB18" s="138"/>
      <c r="AC18" s="132"/>
      <c r="AD18" s="138"/>
      <c r="AE18" s="132"/>
      <c r="AF18" s="151" t="str">
        <f t="shared" si="1"/>
        <v/>
      </c>
      <c r="AH18" s="151" t="str">
        <f t="shared" si="0"/>
        <v/>
      </c>
    </row>
    <row r="19" spans="2:34" x14ac:dyDescent="0.4">
      <c r="B19" s="67" t="s">
        <v>118</v>
      </c>
      <c r="D19" s="131"/>
      <c r="E19" s="52"/>
      <c r="F19" s="131"/>
      <c r="G19" s="52"/>
      <c r="H19" s="131"/>
      <c r="I19" s="52"/>
      <c r="J19" s="133"/>
      <c r="K19" s="64"/>
      <c r="L19" s="131"/>
      <c r="M19" s="64"/>
      <c r="N19" s="143"/>
      <c r="O19" s="62"/>
      <c r="P19" s="143"/>
      <c r="R19" s="143"/>
      <c r="T19" s="214"/>
      <c r="V19" s="14"/>
      <c r="W19" s="71"/>
      <c r="X19" s="14"/>
      <c r="Z19" s="138"/>
      <c r="AB19" s="138"/>
      <c r="AC19" s="132"/>
      <c r="AD19" s="138"/>
      <c r="AE19" s="132"/>
      <c r="AF19" s="151" t="str">
        <f t="shared" si="1"/>
        <v/>
      </c>
      <c r="AH19" s="151" t="str">
        <f t="shared" si="0"/>
        <v/>
      </c>
    </row>
    <row r="20" spans="2:34" x14ac:dyDescent="0.4">
      <c r="B20" s="67" t="s">
        <v>119</v>
      </c>
      <c r="D20" s="131"/>
      <c r="E20" s="52"/>
      <c r="F20" s="131"/>
      <c r="G20" s="52"/>
      <c r="H20" s="131"/>
      <c r="I20" s="52"/>
      <c r="J20" s="133"/>
      <c r="K20" s="64"/>
      <c r="L20" s="131"/>
      <c r="M20" s="64"/>
      <c r="N20" s="143"/>
      <c r="O20" s="62"/>
      <c r="P20" s="143"/>
      <c r="R20" s="143"/>
      <c r="T20" s="214"/>
      <c r="V20" s="14"/>
      <c r="W20" s="71"/>
      <c r="X20" s="14"/>
      <c r="Z20" s="138"/>
      <c r="AB20" s="138"/>
      <c r="AC20" s="132"/>
      <c r="AD20" s="138"/>
      <c r="AE20" s="132"/>
      <c r="AF20" s="151" t="str">
        <f t="shared" si="1"/>
        <v/>
      </c>
      <c r="AH20" s="151" t="str">
        <f t="shared" si="0"/>
        <v/>
      </c>
    </row>
    <row r="21" spans="2:34" x14ac:dyDescent="0.4">
      <c r="B21" s="67" t="s">
        <v>120</v>
      </c>
      <c r="D21" s="131"/>
      <c r="E21" s="52"/>
      <c r="F21" s="131"/>
      <c r="G21" s="52"/>
      <c r="H21" s="131"/>
      <c r="I21" s="52"/>
      <c r="J21" s="133"/>
      <c r="K21" s="64"/>
      <c r="L21" s="131"/>
      <c r="M21" s="64"/>
      <c r="N21" s="143"/>
      <c r="O21" s="62"/>
      <c r="P21" s="143"/>
      <c r="R21" s="143"/>
      <c r="T21" s="214"/>
      <c r="V21" s="14"/>
      <c r="W21" s="71"/>
      <c r="X21" s="14"/>
      <c r="Z21" s="138"/>
      <c r="AB21" s="138"/>
      <c r="AC21" s="132"/>
      <c r="AD21" s="138"/>
      <c r="AE21" s="132"/>
      <c r="AF21" s="151" t="str">
        <f t="shared" si="1"/>
        <v/>
      </c>
      <c r="AH21" s="151" t="str">
        <f t="shared" si="0"/>
        <v/>
      </c>
    </row>
    <row r="22" spans="2:34" x14ac:dyDescent="0.4">
      <c r="B22" s="67" t="s">
        <v>2240</v>
      </c>
      <c r="D22" s="131"/>
      <c r="E22" s="52"/>
      <c r="F22" s="131"/>
      <c r="G22" s="52"/>
      <c r="H22" s="131"/>
      <c r="I22" s="52"/>
      <c r="J22" s="133"/>
      <c r="K22" s="64"/>
      <c r="L22" s="131"/>
      <c r="M22" s="64"/>
      <c r="N22" s="143"/>
      <c r="O22" s="62"/>
      <c r="P22" s="143"/>
      <c r="R22" s="143"/>
      <c r="T22" s="214"/>
      <c r="V22" s="14"/>
      <c r="W22" s="71"/>
      <c r="X22" s="14"/>
      <c r="Z22" s="138"/>
      <c r="AB22" s="138"/>
      <c r="AC22" s="132"/>
      <c r="AD22" s="138"/>
      <c r="AE22" s="132"/>
      <c r="AF22" s="151" t="str">
        <f t="shared" si="1"/>
        <v/>
      </c>
      <c r="AH22" s="151" t="str">
        <f t="shared" si="0"/>
        <v/>
      </c>
    </row>
    <row r="23" spans="2:34" x14ac:dyDescent="0.4">
      <c r="B23" s="67" t="s">
        <v>2241</v>
      </c>
      <c r="D23" s="131"/>
      <c r="E23" s="52"/>
      <c r="F23" s="131"/>
      <c r="G23" s="52"/>
      <c r="H23" s="131"/>
      <c r="I23" s="52"/>
      <c r="J23" s="133"/>
      <c r="K23" s="64"/>
      <c r="L23" s="131"/>
      <c r="M23" s="64"/>
      <c r="N23" s="143"/>
      <c r="O23" s="62"/>
      <c r="P23" s="143"/>
      <c r="R23" s="143"/>
      <c r="T23" s="214"/>
      <c r="V23" s="14"/>
      <c r="W23" s="71"/>
      <c r="X23" s="14"/>
      <c r="Z23" s="138"/>
      <c r="AB23" s="138"/>
      <c r="AC23" s="132"/>
      <c r="AD23" s="138"/>
      <c r="AE23" s="132"/>
      <c r="AF23" s="151" t="str">
        <f t="shared" si="1"/>
        <v/>
      </c>
      <c r="AH23" s="151" t="str">
        <f t="shared" si="0"/>
        <v/>
      </c>
    </row>
    <row r="24" spans="2:34" x14ac:dyDescent="0.4">
      <c r="B24" s="67" t="s">
        <v>2242</v>
      </c>
      <c r="D24" s="131"/>
      <c r="E24" s="52"/>
      <c r="F24" s="131"/>
      <c r="G24" s="52"/>
      <c r="H24" s="131"/>
      <c r="I24" s="52"/>
      <c r="J24" s="133"/>
      <c r="K24" s="64"/>
      <c r="L24" s="131"/>
      <c r="M24" s="64"/>
      <c r="N24" s="143"/>
      <c r="O24" s="62"/>
      <c r="P24" s="143"/>
      <c r="R24" s="143"/>
      <c r="T24" s="214"/>
      <c r="V24" s="14"/>
      <c r="W24" s="71"/>
      <c r="X24" s="14"/>
      <c r="Z24" s="138"/>
      <c r="AB24" s="138"/>
      <c r="AC24" s="132"/>
      <c r="AD24" s="138"/>
      <c r="AE24" s="132"/>
      <c r="AF24" s="151" t="str">
        <f t="shared" si="1"/>
        <v/>
      </c>
      <c r="AH24" s="151" t="str">
        <f t="shared" si="0"/>
        <v/>
      </c>
    </row>
    <row r="25" spans="2:34" x14ac:dyDescent="0.4">
      <c r="B25" s="67" t="s">
        <v>2243</v>
      </c>
      <c r="D25" s="131"/>
      <c r="E25" s="52"/>
      <c r="F25" s="131"/>
      <c r="G25" s="52"/>
      <c r="H25" s="131"/>
      <c r="I25" s="52"/>
      <c r="J25" s="133"/>
      <c r="K25" s="64"/>
      <c r="L25" s="131"/>
      <c r="M25" s="64"/>
      <c r="N25" s="143"/>
      <c r="O25" s="62"/>
      <c r="P25" s="143"/>
      <c r="R25" s="143"/>
      <c r="T25" s="214"/>
      <c r="V25" s="14"/>
      <c r="W25" s="71"/>
      <c r="X25" s="14"/>
      <c r="Z25" s="138"/>
      <c r="AB25" s="138"/>
      <c r="AC25" s="132"/>
      <c r="AD25" s="138"/>
      <c r="AE25" s="132"/>
      <c r="AF25" s="151" t="str">
        <f t="shared" si="1"/>
        <v/>
      </c>
      <c r="AH25" s="151" t="str">
        <f t="shared" si="0"/>
        <v/>
      </c>
    </row>
    <row r="26" spans="2:34" x14ac:dyDescent="0.4">
      <c r="B26" s="67" t="s">
        <v>2244</v>
      </c>
      <c r="D26" s="131"/>
      <c r="E26" s="52"/>
      <c r="F26" s="131"/>
      <c r="G26" s="52"/>
      <c r="H26" s="131"/>
      <c r="I26" s="52"/>
      <c r="J26" s="133"/>
      <c r="K26" s="64"/>
      <c r="L26" s="131"/>
      <c r="M26" s="64"/>
      <c r="N26" s="143"/>
      <c r="O26" s="62"/>
      <c r="P26" s="143"/>
      <c r="R26" s="143"/>
      <c r="T26" s="214"/>
      <c r="V26" s="14"/>
      <c r="W26" s="71"/>
      <c r="X26" s="14"/>
      <c r="Z26" s="138"/>
      <c r="AB26" s="138"/>
      <c r="AC26" s="132"/>
      <c r="AD26" s="138"/>
      <c r="AE26" s="132"/>
      <c r="AF26" s="151" t="str">
        <f t="shared" si="1"/>
        <v/>
      </c>
      <c r="AH26" s="151" t="str">
        <f t="shared" si="0"/>
        <v/>
      </c>
    </row>
    <row r="27" spans="2:34" x14ac:dyDescent="0.4">
      <c r="B27" s="67" t="s">
        <v>2245</v>
      </c>
      <c r="D27" s="131"/>
      <c r="E27" s="52"/>
      <c r="F27" s="131"/>
      <c r="G27" s="52"/>
      <c r="H27" s="131"/>
      <c r="I27" s="52"/>
      <c r="J27" s="133"/>
      <c r="K27" s="64"/>
      <c r="L27" s="131"/>
      <c r="M27" s="64"/>
      <c r="N27" s="143"/>
      <c r="O27" s="62"/>
      <c r="P27" s="143"/>
      <c r="R27" s="143"/>
      <c r="T27" s="214"/>
      <c r="V27" s="14"/>
      <c r="W27" s="71"/>
      <c r="X27" s="14"/>
      <c r="Z27" s="138"/>
      <c r="AB27" s="138"/>
      <c r="AC27" s="132"/>
      <c r="AD27" s="138"/>
      <c r="AE27" s="132"/>
      <c r="AF27" s="151" t="str">
        <f t="shared" si="1"/>
        <v/>
      </c>
      <c r="AH27" s="151" t="str">
        <f t="shared" si="0"/>
        <v/>
      </c>
    </row>
    <row r="28" spans="2:34" x14ac:dyDescent="0.4">
      <c r="B28" s="67" t="s">
        <v>2246</v>
      </c>
      <c r="D28" s="131"/>
      <c r="E28" s="52"/>
      <c r="F28" s="131"/>
      <c r="G28" s="52"/>
      <c r="H28" s="131"/>
      <c r="I28" s="52"/>
      <c r="J28" s="133"/>
      <c r="K28" s="64"/>
      <c r="L28" s="131"/>
      <c r="M28" s="64"/>
      <c r="N28" s="143"/>
      <c r="O28" s="62"/>
      <c r="P28" s="143"/>
      <c r="R28" s="143"/>
      <c r="T28" s="214"/>
      <c r="V28" s="14"/>
      <c r="W28" s="71"/>
      <c r="X28" s="14"/>
      <c r="Z28" s="138"/>
      <c r="AB28" s="138"/>
      <c r="AC28" s="132"/>
      <c r="AD28" s="138"/>
      <c r="AE28" s="132"/>
      <c r="AF28" s="151" t="str">
        <f t="shared" si="1"/>
        <v/>
      </c>
      <c r="AH28" s="151" t="str">
        <f t="shared" si="0"/>
        <v/>
      </c>
    </row>
    <row r="29" spans="2:34" x14ac:dyDescent="0.4">
      <c r="B29" s="67" t="s">
        <v>2247</v>
      </c>
      <c r="D29" s="131"/>
      <c r="E29" s="52"/>
      <c r="F29" s="131"/>
      <c r="G29" s="52"/>
      <c r="H29" s="131"/>
      <c r="I29" s="52"/>
      <c r="J29" s="133"/>
      <c r="K29" s="64"/>
      <c r="L29" s="131"/>
      <c r="M29" s="64"/>
      <c r="N29" s="143"/>
      <c r="O29" s="62"/>
      <c r="P29" s="143"/>
      <c r="R29" s="143"/>
      <c r="T29" s="214"/>
      <c r="V29" s="14"/>
      <c r="W29" s="71"/>
      <c r="X29" s="14"/>
      <c r="Z29" s="138"/>
      <c r="AB29" s="138"/>
      <c r="AC29" s="132"/>
      <c r="AD29" s="138"/>
      <c r="AE29" s="132"/>
      <c r="AF29" s="151" t="str">
        <f t="shared" si="1"/>
        <v/>
      </c>
      <c r="AH29" s="151" t="str">
        <f t="shared" si="0"/>
        <v/>
      </c>
    </row>
    <row r="30" spans="2:34" x14ac:dyDescent="0.4">
      <c r="B30" s="67" t="s">
        <v>2248</v>
      </c>
      <c r="D30" s="131"/>
      <c r="E30" s="52"/>
      <c r="F30" s="131"/>
      <c r="G30" s="52"/>
      <c r="H30" s="131"/>
      <c r="I30" s="52"/>
      <c r="J30" s="133"/>
      <c r="K30" s="64"/>
      <c r="L30" s="131"/>
      <c r="M30" s="64"/>
      <c r="N30" s="143"/>
      <c r="O30" s="62"/>
      <c r="P30" s="143"/>
      <c r="R30" s="143"/>
      <c r="T30" s="214"/>
      <c r="V30" s="14"/>
      <c r="W30" s="71"/>
      <c r="X30" s="14"/>
      <c r="Z30" s="138"/>
      <c r="AB30" s="138"/>
      <c r="AC30" s="132"/>
      <c r="AD30" s="138"/>
      <c r="AE30" s="132"/>
      <c r="AF30" s="151" t="str">
        <f t="shared" si="1"/>
        <v/>
      </c>
      <c r="AH30" s="151" t="str">
        <f t="shared" si="0"/>
        <v/>
      </c>
    </row>
    <row r="31" spans="2:34" x14ac:dyDescent="0.4">
      <c r="B31" s="67" t="s">
        <v>2249</v>
      </c>
      <c r="D31" s="131"/>
      <c r="E31" s="52"/>
      <c r="F31" s="131"/>
      <c r="G31" s="52"/>
      <c r="H31" s="131"/>
      <c r="I31" s="52"/>
      <c r="J31" s="133"/>
      <c r="K31" s="64"/>
      <c r="L31" s="131"/>
      <c r="M31" s="64"/>
      <c r="N31" s="143"/>
      <c r="O31" s="62"/>
      <c r="P31" s="143"/>
      <c r="R31" s="143"/>
      <c r="T31" s="214"/>
      <c r="V31" s="14"/>
      <c r="W31" s="71"/>
      <c r="X31" s="14"/>
      <c r="Z31" s="138"/>
      <c r="AB31" s="138"/>
      <c r="AC31" s="132"/>
      <c r="AD31" s="138"/>
      <c r="AE31" s="132"/>
      <c r="AF31" s="151" t="str">
        <f t="shared" si="1"/>
        <v/>
      </c>
      <c r="AH31" s="151" t="str">
        <f t="shared" si="0"/>
        <v/>
      </c>
    </row>
    <row r="32" spans="2:34" x14ac:dyDescent="0.4">
      <c r="B32" s="67" t="s">
        <v>2250</v>
      </c>
      <c r="D32" s="131"/>
      <c r="E32" s="52"/>
      <c r="F32" s="131"/>
      <c r="G32" s="52"/>
      <c r="H32" s="131"/>
      <c r="I32" s="52"/>
      <c r="J32" s="133"/>
      <c r="K32" s="64"/>
      <c r="L32" s="131"/>
      <c r="M32" s="64"/>
      <c r="N32" s="143"/>
      <c r="O32" s="62"/>
      <c r="P32" s="143"/>
      <c r="R32" s="143"/>
      <c r="T32" s="214"/>
      <c r="V32" s="14"/>
      <c r="W32" s="71"/>
      <c r="X32" s="14"/>
      <c r="Z32" s="138"/>
      <c r="AB32" s="138"/>
      <c r="AC32" s="132"/>
      <c r="AD32" s="138"/>
      <c r="AE32" s="132"/>
      <c r="AF32" s="151" t="str">
        <f t="shared" si="1"/>
        <v/>
      </c>
      <c r="AH32" s="151" t="str">
        <f t="shared" si="0"/>
        <v/>
      </c>
    </row>
    <row r="33" spans="2:34" x14ac:dyDescent="0.4">
      <c r="B33" s="67" t="s">
        <v>2251</v>
      </c>
      <c r="D33" s="131"/>
      <c r="E33" s="52"/>
      <c r="F33" s="131"/>
      <c r="G33" s="52"/>
      <c r="H33" s="131"/>
      <c r="I33" s="52"/>
      <c r="J33" s="133"/>
      <c r="K33" s="64"/>
      <c r="L33" s="131"/>
      <c r="M33" s="64"/>
      <c r="N33" s="143"/>
      <c r="O33" s="62"/>
      <c r="P33" s="143"/>
      <c r="R33" s="143"/>
      <c r="T33" s="214"/>
      <c r="V33" s="14"/>
      <c r="W33" s="71"/>
      <c r="X33" s="14"/>
      <c r="Z33" s="138"/>
      <c r="AB33" s="138"/>
      <c r="AC33" s="132"/>
      <c r="AD33" s="138"/>
      <c r="AE33" s="132"/>
      <c r="AF33" s="151" t="str">
        <f t="shared" si="1"/>
        <v/>
      </c>
      <c r="AH33" s="151" t="str">
        <f t="shared" si="0"/>
        <v/>
      </c>
    </row>
    <row r="34" spans="2:34" x14ac:dyDescent="0.4">
      <c r="B34" s="67" t="s">
        <v>2252</v>
      </c>
      <c r="D34" s="131"/>
      <c r="E34" s="52"/>
      <c r="F34" s="131"/>
      <c r="G34" s="52"/>
      <c r="H34" s="131"/>
      <c r="I34" s="52"/>
      <c r="J34" s="133"/>
      <c r="K34" s="64"/>
      <c r="L34" s="131"/>
      <c r="M34" s="64"/>
      <c r="N34" s="143"/>
      <c r="O34" s="62"/>
      <c r="P34" s="143"/>
      <c r="R34" s="143"/>
      <c r="T34" s="214"/>
      <c r="V34" s="14"/>
      <c r="W34" s="71"/>
      <c r="X34" s="14"/>
      <c r="Z34" s="138"/>
      <c r="AB34" s="138"/>
      <c r="AC34" s="132"/>
      <c r="AD34" s="138"/>
      <c r="AE34" s="132"/>
      <c r="AF34" s="151" t="str">
        <f t="shared" si="1"/>
        <v/>
      </c>
      <c r="AH34" s="151" t="str">
        <f t="shared" si="0"/>
        <v/>
      </c>
    </row>
    <row r="35" spans="2:34" x14ac:dyDescent="0.4">
      <c r="B35" s="67" t="s">
        <v>2253</v>
      </c>
      <c r="D35" s="131"/>
      <c r="E35" s="52"/>
      <c r="F35" s="131"/>
      <c r="G35" s="52"/>
      <c r="H35" s="131"/>
      <c r="I35" s="52"/>
      <c r="J35" s="133"/>
      <c r="K35" s="64"/>
      <c r="L35" s="131"/>
      <c r="M35" s="64"/>
      <c r="N35" s="143"/>
      <c r="O35" s="62"/>
      <c r="P35" s="143"/>
      <c r="R35" s="143"/>
      <c r="T35" s="214"/>
      <c r="V35" s="14"/>
      <c r="W35" s="71"/>
      <c r="X35" s="14"/>
      <c r="Z35" s="138"/>
      <c r="AB35" s="138"/>
      <c r="AC35" s="132"/>
      <c r="AD35" s="138"/>
      <c r="AE35" s="132"/>
      <c r="AF35" s="151" t="str">
        <f t="shared" si="1"/>
        <v/>
      </c>
      <c r="AH35" s="151" t="str">
        <f t="shared" si="0"/>
        <v/>
      </c>
    </row>
    <row r="36" spans="2:34" x14ac:dyDescent="0.4">
      <c r="B36" s="67" t="s">
        <v>2254</v>
      </c>
      <c r="D36" s="131"/>
      <c r="E36" s="52"/>
      <c r="F36" s="131"/>
      <c r="G36" s="52"/>
      <c r="H36" s="131"/>
      <c r="I36" s="52"/>
      <c r="J36" s="133"/>
      <c r="K36" s="64"/>
      <c r="L36" s="131"/>
      <c r="M36" s="64"/>
      <c r="N36" s="143"/>
      <c r="O36" s="62"/>
      <c r="P36" s="143"/>
      <c r="R36" s="143"/>
      <c r="T36" s="214"/>
      <c r="V36" s="14"/>
      <c r="W36" s="71"/>
      <c r="X36" s="14"/>
      <c r="Z36" s="138"/>
      <c r="AB36" s="138"/>
      <c r="AC36" s="132"/>
      <c r="AD36" s="138"/>
      <c r="AE36" s="132"/>
      <c r="AF36" s="151" t="str">
        <f t="shared" si="1"/>
        <v/>
      </c>
      <c r="AH36" s="151" t="str">
        <f t="shared" si="0"/>
        <v/>
      </c>
    </row>
    <row r="37" spans="2:34" x14ac:dyDescent="0.4">
      <c r="B37" s="67" t="s">
        <v>2255</v>
      </c>
      <c r="D37" s="131"/>
      <c r="E37" s="52"/>
      <c r="F37" s="131"/>
      <c r="G37" s="52"/>
      <c r="H37" s="131"/>
      <c r="I37" s="52"/>
      <c r="J37" s="133"/>
      <c r="K37" s="64"/>
      <c r="L37" s="131"/>
      <c r="M37" s="64"/>
      <c r="N37" s="143"/>
      <c r="O37" s="62"/>
      <c r="P37" s="143"/>
      <c r="R37" s="143"/>
      <c r="T37" s="214"/>
      <c r="V37" s="14"/>
      <c r="W37" s="71"/>
      <c r="X37" s="14"/>
      <c r="Z37" s="138"/>
      <c r="AB37" s="138"/>
      <c r="AC37" s="132"/>
      <c r="AD37" s="138"/>
      <c r="AE37" s="132"/>
      <c r="AF37" s="151" t="str">
        <f t="shared" si="1"/>
        <v/>
      </c>
      <c r="AH37" s="151" t="str">
        <f t="shared" si="0"/>
        <v/>
      </c>
    </row>
    <row r="38" spans="2:34" x14ac:dyDescent="0.4">
      <c r="B38" s="67" t="s">
        <v>2256</v>
      </c>
      <c r="D38" s="131"/>
      <c r="E38" s="52"/>
      <c r="F38" s="131"/>
      <c r="G38" s="52"/>
      <c r="H38" s="131"/>
      <c r="I38" s="52"/>
      <c r="J38" s="133"/>
      <c r="K38" s="64"/>
      <c r="L38" s="131"/>
      <c r="M38" s="64"/>
      <c r="N38" s="143"/>
      <c r="O38" s="62"/>
      <c r="P38" s="143"/>
      <c r="R38" s="143"/>
      <c r="T38" s="214"/>
      <c r="V38" s="14"/>
      <c r="W38" s="71"/>
      <c r="X38" s="14"/>
      <c r="Z38" s="138"/>
      <c r="AB38" s="138"/>
      <c r="AC38" s="132"/>
      <c r="AD38" s="138"/>
      <c r="AE38" s="132"/>
      <c r="AF38" s="151" t="str">
        <f t="shared" si="1"/>
        <v/>
      </c>
      <c r="AH38" s="151" t="str">
        <f t="shared" si="0"/>
        <v/>
      </c>
    </row>
    <row r="39" spans="2:34" x14ac:dyDescent="0.4">
      <c r="B39" s="67" t="s">
        <v>2257</v>
      </c>
      <c r="D39" s="131"/>
      <c r="E39" s="52"/>
      <c r="F39" s="131"/>
      <c r="G39" s="52"/>
      <c r="H39" s="131"/>
      <c r="I39" s="52"/>
      <c r="J39" s="133"/>
      <c r="K39" s="64"/>
      <c r="L39" s="131"/>
      <c r="M39" s="64"/>
      <c r="N39" s="143"/>
      <c r="O39" s="62"/>
      <c r="P39" s="143"/>
      <c r="R39" s="143"/>
      <c r="T39" s="214"/>
      <c r="V39" s="14"/>
      <c r="W39" s="71"/>
      <c r="X39" s="14"/>
      <c r="Z39" s="138"/>
      <c r="AB39" s="138"/>
      <c r="AC39" s="132"/>
      <c r="AD39" s="138"/>
      <c r="AE39" s="132"/>
      <c r="AF39" s="151" t="str">
        <f t="shared" si="1"/>
        <v/>
      </c>
      <c r="AH39" s="151" t="str">
        <f t="shared" si="0"/>
        <v/>
      </c>
    </row>
    <row r="40" spans="2:34" x14ac:dyDescent="0.4">
      <c r="B40" s="67" t="s">
        <v>2258</v>
      </c>
      <c r="D40" s="131"/>
      <c r="E40" s="52"/>
      <c r="F40" s="131"/>
      <c r="G40" s="52"/>
      <c r="H40" s="131"/>
      <c r="I40" s="52"/>
      <c r="J40" s="133"/>
      <c r="K40" s="64"/>
      <c r="L40" s="131"/>
      <c r="M40" s="64"/>
      <c r="N40" s="143"/>
      <c r="O40" s="62"/>
      <c r="P40" s="143"/>
      <c r="R40" s="143"/>
      <c r="T40" s="214"/>
      <c r="V40" s="14"/>
      <c r="W40" s="71"/>
      <c r="X40" s="14"/>
      <c r="Z40" s="138"/>
      <c r="AB40" s="138"/>
      <c r="AC40" s="132"/>
      <c r="AD40" s="138"/>
      <c r="AE40" s="132"/>
      <c r="AF40" s="151" t="str">
        <f t="shared" si="1"/>
        <v/>
      </c>
      <c r="AH40" s="151" t="str">
        <f t="shared" si="0"/>
        <v/>
      </c>
    </row>
    <row r="41" spans="2:34" x14ac:dyDescent="0.4">
      <c r="B41" s="67" t="s">
        <v>2259</v>
      </c>
      <c r="D41" s="131"/>
      <c r="E41" s="52"/>
      <c r="F41" s="131"/>
      <c r="G41" s="52"/>
      <c r="H41" s="131"/>
      <c r="I41" s="52"/>
      <c r="J41" s="133"/>
      <c r="K41" s="64"/>
      <c r="L41" s="131"/>
      <c r="M41" s="64"/>
      <c r="N41" s="143"/>
      <c r="O41" s="62"/>
      <c r="P41" s="143"/>
      <c r="R41" s="143"/>
      <c r="T41" s="214"/>
      <c r="V41" s="14"/>
      <c r="W41" s="71"/>
      <c r="X41" s="14"/>
      <c r="Z41" s="138"/>
      <c r="AB41" s="138"/>
      <c r="AC41" s="132"/>
      <c r="AD41" s="138"/>
      <c r="AE41" s="132"/>
      <c r="AF41" s="151" t="str">
        <f t="shared" si="1"/>
        <v/>
      </c>
      <c r="AH41" s="151" t="str">
        <f t="shared" si="0"/>
        <v/>
      </c>
    </row>
    <row r="42" spans="2:34" x14ac:dyDescent="0.4">
      <c r="B42" s="67" t="s">
        <v>2260</v>
      </c>
      <c r="D42" s="131"/>
      <c r="E42" s="52"/>
      <c r="F42" s="131"/>
      <c r="G42" s="52"/>
      <c r="H42" s="131"/>
      <c r="I42" s="52"/>
      <c r="J42" s="133"/>
      <c r="K42" s="64"/>
      <c r="L42" s="131"/>
      <c r="M42" s="64"/>
      <c r="N42" s="143"/>
      <c r="O42" s="62"/>
      <c r="P42" s="143"/>
      <c r="R42" s="143"/>
      <c r="T42" s="214"/>
      <c r="V42" s="14"/>
      <c r="W42" s="71"/>
      <c r="X42" s="14"/>
      <c r="Z42" s="138"/>
      <c r="AB42" s="138"/>
      <c r="AC42" s="132"/>
      <c r="AD42" s="138"/>
      <c r="AE42" s="132"/>
      <c r="AF42" s="151" t="str">
        <f t="shared" si="1"/>
        <v/>
      </c>
      <c r="AH42" s="151" t="str">
        <f t="shared" si="0"/>
        <v/>
      </c>
    </row>
    <row r="43" spans="2:34" x14ac:dyDescent="0.4">
      <c r="B43" s="67" t="s">
        <v>2261</v>
      </c>
      <c r="D43" s="131"/>
      <c r="E43" s="52"/>
      <c r="F43" s="131"/>
      <c r="G43" s="52"/>
      <c r="H43" s="131"/>
      <c r="I43" s="52"/>
      <c r="J43" s="133"/>
      <c r="K43" s="64"/>
      <c r="L43" s="131"/>
      <c r="M43" s="64"/>
      <c r="N43" s="143"/>
      <c r="O43" s="62"/>
      <c r="P43" s="143"/>
      <c r="R43" s="143"/>
      <c r="T43" s="214"/>
      <c r="V43" s="14"/>
      <c r="W43" s="71"/>
      <c r="X43" s="14"/>
      <c r="Z43" s="138"/>
      <c r="AB43" s="138"/>
      <c r="AC43" s="132"/>
      <c r="AD43" s="138"/>
      <c r="AE43" s="132"/>
      <c r="AF43" s="151" t="str">
        <f t="shared" si="1"/>
        <v/>
      </c>
      <c r="AH43" s="151" t="str">
        <f t="shared" si="0"/>
        <v/>
      </c>
    </row>
    <row r="44" spans="2:34" x14ac:dyDescent="0.4">
      <c r="B44" s="67" t="s">
        <v>2262</v>
      </c>
      <c r="D44" s="131"/>
      <c r="E44" s="52"/>
      <c r="F44" s="131"/>
      <c r="G44" s="52"/>
      <c r="H44" s="131"/>
      <c r="I44" s="52"/>
      <c r="J44" s="133"/>
      <c r="K44" s="64"/>
      <c r="L44" s="131"/>
      <c r="M44" s="64"/>
      <c r="N44" s="143"/>
      <c r="O44" s="62"/>
      <c r="P44" s="143"/>
      <c r="R44" s="143"/>
      <c r="T44" s="214"/>
      <c r="V44" s="14"/>
      <c r="W44" s="71"/>
      <c r="X44" s="14"/>
      <c r="Z44" s="138"/>
      <c r="AB44" s="138"/>
      <c r="AC44" s="132"/>
      <c r="AD44" s="138"/>
      <c r="AE44" s="132"/>
      <c r="AF44" s="151" t="str">
        <f t="shared" si="1"/>
        <v/>
      </c>
      <c r="AH44" s="151" t="str">
        <f t="shared" si="0"/>
        <v/>
      </c>
    </row>
    <row r="45" spans="2:34" x14ac:dyDescent="0.4">
      <c r="B45" s="67" t="s">
        <v>2263</v>
      </c>
      <c r="D45" s="131"/>
      <c r="E45" s="52"/>
      <c r="F45" s="131"/>
      <c r="G45" s="52"/>
      <c r="H45" s="131"/>
      <c r="I45" s="52"/>
      <c r="J45" s="133"/>
      <c r="K45" s="64"/>
      <c r="L45" s="131"/>
      <c r="M45" s="64"/>
      <c r="N45" s="143"/>
      <c r="O45" s="62"/>
      <c r="P45" s="143"/>
      <c r="R45" s="143"/>
      <c r="T45" s="214"/>
      <c r="V45" s="14"/>
      <c r="W45" s="71"/>
      <c r="X45" s="14"/>
      <c r="Z45" s="138"/>
      <c r="AB45" s="138"/>
      <c r="AC45" s="132"/>
      <c r="AD45" s="138"/>
      <c r="AE45" s="132"/>
      <c r="AF45" s="151" t="str">
        <f t="shared" si="1"/>
        <v/>
      </c>
      <c r="AH45" s="151" t="str">
        <f t="shared" si="0"/>
        <v/>
      </c>
    </row>
    <row r="46" spans="2:34" x14ac:dyDescent="0.4">
      <c r="B46" s="67" t="s">
        <v>2264</v>
      </c>
      <c r="D46" s="131"/>
      <c r="E46" s="52"/>
      <c r="F46" s="131"/>
      <c r="G46" s="52"/>
      <c r="H46" s="131"/>
      <c r="I46" s="52"/>
      <c r="J46" s="133"/>
      <c r="K46" s="64"/>
      <c r="L46" s="131"/>
      <c r="M46" s="64"/>
      <c r="N46" s="143"/>
      <c r="O46" s="62"/>
      <c r="P46" s="143"/>
      <c r="R46" s="143"/>
      <c r="T46" s="214"/>
      <c r="V46" s="14"/>
      <c r="W46" s="71"/>
      <c r="X46" s="14"/>
      <c r="Z46" s="138"/>
      <c r="AB46" s="138"/>
      <c r="AC46" s="132"/>
      <c r="AD46" s="138"/>
      <c r="AE46" s="132"/>
      <c r="AF46" s="151" t="str">
        <f t="shared" si="1"/>
        <v/>
      </c>
      <c r="AH46" s="151" t="str">
        <f t="shared" si="0"/>
        <v/>
      </c>
    </row>
    <row r="47" spans="2:34" x14ac:dyDescent="0.4">
      <c r="B47" s="67" t="s">
        <v>2265</v>
      </c>
      <c r="D47" s="131"/>
      <c r="E47" s="52"/>
      <c r="F47" s="131"/>
      <c r="G47" s="52"/>
      <c r="H47" s="131"/>
      <c r="I47" s="52"/>
      <c r="J47" s="133"/>
      <c r="K47" s="64"/>
      <c r="L47" s="131"/>
      <c r="M47" s="64"/>
      <c r="N47" s="143"/>
      <c r="O47" s="62"/>
      <c r="P47" s="143"/>
      <c r="R47" s="143"/>
      <c r="T47" s="214"/>
      <c r="V47" s="14"/>
      <c r="W47" s="71"/>
      <c r="X47" s="14"/>
      <c r="Z47" s="138"/>
      <c r="AB47" s="138"/>
      <c r="AC47" s="132"/>
      <c r="AD47" s="138"/>
      <c r="AE47" s="132"/>
      <c r="AF47" s="151" t="str">
        <f t="shared" si="1"/>
        <v/>
      </c>
      <c r="AH47" s="151" t="str">
        <f t="shared" si="0"/>
        <v/>
      </c>
    </row>
    <row r="48" spans="2:34" x14ac:dyDescent="0.4">
      <c r="B48" s="67" t="s">
        <v>2266</v>
      </c>
      <c r="D48" s="131"/>
      <c r="E48" s="52"/>
      <c r="F48" s="131"/>
      <c r="G48" s="52"/>
      <c r="H48" s="131"/>
      <c r="I48" s="52"/>
      <c r="J48" s="133"/>
      <c r="K48" s="64"/>
      <c r="L48" s="131"/>
      <c r="M48" s="64"/>
      <c r="N48" s="143"/>
      <c r="O48" s="62"/>
      <c r="P48" s="143"/>
      <c r="R48" s="143"/>
      <c r="T48" s="214"/>
      <c r="V48" s="14"/>
      <c r="W48" s="71"/>
      <c r="X48" s="14"/>
      <c r="Z48" s="138"/>
      <c r="AB48" s="138"/>
      <c r="AC48" s="132"/>
      <c r="AD48" s="138"/>
      <c r="AE48" s="132"/>
      <c r="AF48" s="151" t="str">
        <f t="shared" si="1"/>
        <v/>
      </c>
      <c r="AH48" s="151" t="str">
        <f t="shared" si="0"/>
        <v/>
      </c>
    </row>
    <row r="49" spans="2:34" x14ac:dyDescent="0.4">
      <c r="B49" s="67" t="s">
        <v>2267</v>
      </c>
      <c r="D49" s="131"/>
      <c r="E49" s="52"/>
      <c r="F49" s="131"/>
      <c r="G49" s="52"/>
      <c r="H49" s="131"/>
      <c r="I49" s="52"/>
      <c r="J49" s="133"/>
      <c r="K49" s="64"/>
      <c r="L49" s="131"/>
      <c r="M49" s="64"/>
      <c r="N49" s="143"/>
      <c r="O49" s="62"/>
      <c r="P49" s="143"/>
      <c r="R49" s="143"/>
      <c r="T49" s="214"/>
      <c r="V49" s="14"/>
      <c r="W49" s="71"/>
      <c r="X49" s="14"/>
      <c r="Z49" s="138"/>
      <c r="AB49" s="138"/>
      <c r="AC49" s="132"/>
      <c r="AD49" s="138"/>
      <c r="AE49" s="132"/>
      <c r="AF49" s="151" t="str">
        <f t="shared" si="1"/>
        <v/>
      </c>
      <c r="AH49" s="151" t="str">
        <f t="shared" si="0"/>
        <v/>
      </c>
    </row>
    <row r="50" spans="2:34" x14ac:dyDescent="0.4">
      <c r="B50" s="67" t="s">
        <v>2268</v>
      </c>
      <c r="D50" s="131"/>
      <c r="E50" s="52"/>
      <c r="F50" s="131"/>
      <c r="G50" s="52"/>
      <c r="H50" s="131"/>
      <c r="I50" s="52"/>
      <c r="J50" s="133"/>
      <c r="K50" s="64"/>
      <c r="L50" s="131"/>
      <c r="M50" s="64"/>
      <c r="N50" s="143"/>
      <c r="O50" s="62"/>
      <c r="P50" s="143"/>
      <c r="R50" s="143"/>
      <c r="T50" s="214"/>
      <c r="V50" s="14"/>
      <c r="W50" s="71"/>
      <c r="X50" s="14"/>
      <c r="Z50" s="138"/>
      <c r="AB50" s="138"/>
      <c r="AC50" s="132"/>
      <c r="AD50" s="138"/>
      <c r="AE50" s="132"/>
      <c r="AF50" s="151" t="str">
        <f t="shared" si="1"/>
        <v/>
      </c>
      <c r="AH50" s="151" t="str">
        <f t="shared" si="0"/>
        <v/>
      </c>
    </row>
    <row r="51" spans="2:34" x14ac:dyDescent="0.4">
      <c r="B51" s="67" t="s">
        <v>2269</v>
      </c>
      <c r="D51" s="131"/>
      <c r="E51" s="52"/>
      <c r="F51" s="131"/>
      <c r="G51" s="52"/>
      <c r="H51" s="131"/>
      <c r="I51" s="52"/>
      <c r="J51" s="133"/>
      <c r="K51" s="64"/>
      <c r="L51" s="131"/>
      <c r="M51" s="64"/>
      <c r="N51" s="143"/>
      <c r="O51" s="62"/>
      <c r="P51" s="143"/>
      <c r="R51" s="143"/>
      <c r="T51" s="214"/>
      <c r="V51" s="14"/>
      <c r="W51" s="71"/>
      <c r="X51" s="14"/>
      <c r="Z51" s="138"/>
      <c r="AB51" s="138"/>
      <c r="AC51" s="132"/>
      <c r="AD51" s="138"/>
      <c r="AE51" s="132"/>
      <c r="AF51" s="151" t="str">
        <f t="shared" si="1"/>
        <v/>
      </c>
      <c r="AH51" s="151" t="str">
        <f t="shared" si="0"/>
        <v/>
      </c>
    </row>
    <row r="52" spans="2:34" x14ac:dyDescent="0.4">
      <c r="B52" s="67" t="s">
        <v>2270</v>
      </c>
      <c r="D52" s="131"/>
      <c r="E52" s="52"/>
      <c r="F52" s="131"/>
      <c r="G52" s="52"/>
      <c r="H52" s="131"/>
      <c r="I52" s="52"/>
      <c r="J52" s="133"/>
      <c r="K52" s="64"/>
      <c r="L52" s="131"/>
      <c r="M52" s="64"/>
      <c r="N52" s="143"/>
      <c r="O52" s="62"/>
      <c r="P52" s="143"/>
      <c r="R52" s="143"/>
      <c r="T52" s="214"/>
      <c r="V52" s="14"/>
      <c r="W52" s="71"/>
      <c r="X52" s="14"/>
      <c r="Z52" s="138"/>
      <c r="AB52" s="138"/>
      <c r="AC52" s="132"/>
      <c r="AD52" s="138"/>
      <c r="AE52" s="132"/>
      <c r="AF52" s="151" t="str">
        <f t="shared" si="1"/>
        <v/>
      </c>
      <c r="AH52" s="151" t="str">
        <f t="shared" si="0"/>
        <v/>
      </c>
    </row>
    <row r="53" spans="2:34" x14ac:dyDescent="0.4">
      <c r="B53" s="67" t="s">
        <v>2271</v>
      </c>
      <c r="D53" s="131"/>
      <c r="E53" s="52"/>
      <c r="F53" s="131"/>
      <c r="G53" s="52"/>
      <c r="H53" s="131"/>
      <c r="I53" s="52"/>
      <c r="J53" s="133"/>
      <c r="K53" s="64"/>
      <c r="L53" s="131"/>
      <c r="M53" s="64"/>
      <c r="N53" s="143"/>
      <c r="O53" s="62"/>
      <c r="P53" s="143"/>
      <c r="R53" s="143"/>
      <c r="T53" s="214"/>
      <c r="V53" s="14"/>
      <c r="W53" s="71"/>
      <c r="X53" s="14"/>
      <c r="Z53" s="138"/>
      <c r="AB53" s="138"/>
      <c r="AC53" s="132"/>
      <c r="AD53" s="138"/>
      <c r="AE53" s="132"/>
      <c r="AF53" s="151" t="str">
        <f t="shared" si="1"/>
        <v/>
      </c>
      <c r="AH53" s="151" t="str">
        <f t="shared" si="0"/>
        <v/>
      </c>
    </row>
    <row r="54" spans="2:34" x14ac:dyDescent="0.4">
      <c r="B54" s="67" t="s">
        <v>2272</v>
      </c>
      <c r="D54" s="131"/>
      <c r="E54" s="52"/>
      <c r="F54" s="131"/>
      <c r="G54" s="52"/>
      <c r="H54" s="131"/>
      <c r="I54" s="52"/>
      <c r="J54" s="133"/>
      <c r="K54" s="64"/>
      <c r="L54" s="131"/>
      <c r="M54" s="64"/>
      <c r="N54" s="143"/>
      <c r="O54" s="62"/>
      <c r="P54" s="143"/>
      <c r="R54" s="143"/>
      <c r="T54" s="214"/>
      <c r="V54" s="14"/>
      <c r="W54" s="71"/>
      <c r="X54" s="14"/>
      <c r="Z54" s="138"/>
      <c r="AB54" s="138"/>
      <c r="AC54" s="132"/>
      <c r="AD54" s="138"/>
      <c r="AE54" s="132"/>
      <c r="AF54" s="151" t="str">
        <f t="shared" si="1"/>
        <v/>
      </c>
      <c r="AH54" s="151" t="str">
        <f t="shared" si="0"/>
        <v/>
      </c>
    </row>
    <row r="55" spans="2:34" x14ac:dyDescent="0.4">
      <c r="B55" s="67" t="s">
        <v>2273</v>
      </c>
      <c r="D55" s="131"/>
      <c r="E55" s="52"/>
      <c r="F55" s="131"/>
      <c r="G55" s="52"/>
      <c r="H55" s="131"/>
      <c r="I55" s="52"/>
      <c r="J55" s="133"/>
      <c r="K55" s="64"/>
      <c r="L55" s="131"/>
      <c r="M55" s="64"/>
      <c r="N55" s="143"/>
      <c r="O55" s="62"/>
      <c r="P55" s="143"/>
      <c r="R55" s="143"/>
      <c r="T55" s="214"/>
      <c r="V55" s="14"/>
      <c r="W55" s="71"/>
      <c r="X55" s="14"/>
      <c r="Z55" s="138"/>
      <c r="AB55" s="138"/>
      <c r="AC55" s="132"/>
      <c r="AD55" s="138"/>
      <c r="AE55" s="132"/>
      <c r="AF55" s="151" t="str">
        <f t="shared" si="1"/>
        <v/>
      </c>
      <c r="AH55" s="151" t="str">
        <f t="shared" si="0"/>
        <v/>
      </c>
    </row>
    <row r="56" spans="2:34" x14ac:dyDescent="0.4">
      <c r="B56" s="67" t="s">
        <v>2274</v>
      </c>
      <c r="D56" s="131"/>
      <c r="E56" s="52"/>
      <c r="F56" s="131"/>
      <c r="G56" s="52"/>
      <c r="H56" s="131"/>
      <c r="I56" s="52"/>
      <c r="J56" s="133"/>
      <c r="K56" s="64"/>
      <c r="L56" s="131"/>
      <c r="M56" s="64"/>
      <c r="N56" s="143"/>
      <c r="O56" s="62"/>
      <c r="P56" s="143"/>
      <c r="R56" s="143"/>
      <c r="T56" s="214"/>
      <c r="V56" s="14"/>
      <c r="W56" s="71"/>
      <c r="X56" s="14"/>
      <c r="Z56" s="138"/>
      <c r="AB56" s="138"/>
      <c r="AC56" s="132"/>
      <c r="AD56" s="138"/>
      <c r="AE56" s="132"/>
      <c r="AF56" s="151" t="str">
        <f t="shared" si="1"/>
        <v/>
      </c>
      <c r="AH56" s="151" t="str">
        <f t="shared" si="0"/>
        <v/>
      </c>
    </row>
    <row r="57" spans="2:34" x14ac:dyDescent="0.4">
      <c r="B57" s="67" t="s">
        <v>2275</v>
      </c>
      <c r="D57" s="131"/>
      <c r="E57" s="52"/>
      <c r="F57" s="131"/>
      <c r="G57" s="52"/>
      <c r="H57" s="131"/>
      <c r="I57" s="52"/>
      <c r="J57" s="133"/>
      <c r="K57" s="64"/>
      <c r="L57" s="131"/>
      <c r="M57" s="64"/>
      <c r="N57" s="143"/>
      <c r="O57" s="62"/>
      <c r="P57" s="143"/>
      <c r="R57" s="143"/>
      <c r="T57" s="214"/>
      <c r="V57" s="14"/>
      <c r="W57" s="71"/>
      <c r="X57" s="14"/>
      <c r="Z57" s="138"/>
      <c r="AB57" s="138"/>
      <c r="AC57" s="132"/>
      <c r="AD57" s="138"/>
      <c r="AE57" s="132"/>
      <c r="AF57" s="151" t="str">
        <f t="shared" si="1"/>
        <v/>
      </c>
      <c r="AH57" s="151" t="str">
        <f t="shared" si="0"/>
        <v/>
      </c>
    </row>
    <row r="58" spans="2:34" x14ac:dyDescent="0.4">
      <c r="B58" s="67" t="s">
        <v>2276</v>
      </c>
      <c r="D58" s="131"/>
      <c r="E58" s="52"/>
      <c r="F58" s="131"/>
      <c r="G58" s="52"/>
      <c r="H58" s="131"/>
      <c r="I58" s="52"/>
      <c r="J58" s="133"/>
      <c r="K58" s="64"/>
      <c r="L58" s="131"/>
      <c r="M58" s="64"/>
      <c r="N58" s="143"/>
      <c r="O58" s="62"/>
      <c r="P58" s="143"/>
      <c r="R58" s="143"/>
      <c r="T58" s="214"/>
      <c r="V58" s="14"/>
      <c r="W58" s="71"/>
      <c r="X58" s="14"/>
      <c r="Z58" s="138"/>
      <c r="AB58" s="138"/>
      <c r="AC58" s="132"/>
      <c r="AD58" s="138"/>
      <c r="AE58" s="132"/>
      <c r="AF58" s="151" t="str">
        <f t="shared" si="1"/>
        <v/>
      </c>
      <c r="AH58" s="151" t="str">
        <f t="shared" si="0"/>
        <v/>
      </c>
    </row>
    <row r="59" spans="2:34" x14ac:dyDescent="0.4">
      <c r="B59" s="67" t="s">
        <v>2277</v>
      </c>
      <c r="D59" s="131"/>
      <c r="E59" s="52"/>
      <c r="F59" s="131"/>
      <c r="G59" s="52"/>
      <c r="H59" s="131"/>
      <c r="I59" s="52"/>
      <c r="J59" s="133"/>
      <c r="K59" s="64"/>
      <c r="L59" s="131"/>
      <c r="M59" s="64"/>
      <c r="N59" s="143"/>
      <c r="O59" s="62"/>
      <c r="P59" s="143"/>
      <c r="R59" s="143"/>
      <c r="T59" s="214"/>
      <c r="V59" s="14"/>
      <c r="W59" s="71"/>
      <c r="X59" s="14"/>
      <c r="Z59" s="138"/>
      <c r="AB59" s="138"/>
      <c r="AC59" s="132"/>
      <c r="AD59" s="138"/>
      <c r="AE59" s="132"/>
      <c r="AF59" s="151" t="str">
        <f t="shared" si="1"/>
        <v/>
      </c>
      <c r="AH59" s="151" t="str">
        <f t="shared" si="0"/>
        <v/>
      </c>
    </row>
    <row r="60" spans="2:34" x14ac:dyDescent="0.4">
      <c r="B60" s="67" t="s">
        <v>2278</v>
      </c>
      <c r="D60" s="131"/>
      <c r="E60" s="52"/>
      <c r="F60" s="131"/>
      <c r="G60" s="52"/>
      <c r="H60" s="131"/>
      <c r="I60" s="52"/>
      <c r="J60" s="133"/>
      <c r="K60" s="64"/>
      <c r="L60" s="131"/>
      <c r="M60" s="64"/>
      <c r="N60" s="143"/>
      <c r="O60" s="62"/>
      <c r="P60" s="143"/>
      <c r="R60" s="143"/>
      <c r="T60" s="214"/>
      <c r="V60" s="14"/>
      <c r="W60" s="71"/>
      <c r="X60" s="14"/>
      <c r="Z60" s="138"/>
      <c r="AB60" s="138"/>
      <c r="AC60" s="132"/>
      <c r="AD60" s="138"/>
      <c r="AE60" s="132"/>
      <c r="AF60" s="151" t="str">
        <f t="shared" si="1"/>
        <v/>
      </c>
      <c r="AH60" s="151" t="str">
        <f t="shared" si="0"/>
        <v/>
      </c>
    </row>
    <row r="61" spans="2:34" x14ac:dyDescent="0.4">
      <c r="B61" s="67" t="s">
        <v>2279</v>
      </c>
      <c r="D61" s="131"/>
      <c r="E61" s="52"/>
      <c r="F61" s="131"/>
      <c r="G61" s="52"/>
      <c r="H61" s="131"/>
      <c r="I61" s="52"/>
      <c r="J61" s="133"/>
      <c r="K61" s="64"/>
      <c r="L61" s="131"/>
      <c r="M61" s="64"/>
      <c r="N61" s="143"/>
      <c r="O61" s="62"/>
      <c r="P61" s="143"/>
      <c r="R61" s="143"/>
      <c r="T61" s="214"/>
      <c r="V61" s="14"/>
      <c r="W61" s="71"/>
      <c r="X61" s="14"/>
      <c r="Z61" s="138"/>
      <c r="AB61" s="138"/>
      <c r="AC61" s="132"/>
      <c r="AD61" s="138"/>
      <c r="AE61" s="132"/>
      <c r="AF61" s="151" t="str">
        <f t="shared" si="1"/>
        <v/>
      </c>
      <c r="AH61" s="151" t="str">
        <f t="shared" si="0"/>
        <v/>
      </c>
    </row>
    <row r="62" spans="2:34" x14ac:dyDescent="0.4">
      <c r="B62" s="67" t="s">
        <v>2280</v>
      </c>
      <c r="D62" s="131"/>
      <c r="E62" s="52"/>
      <c r="F62" s="131"/>
      <c r="G62" s="52"/>
      <c r="H62" s="131"/>
      <c r="I62" s="52"/>
      <c r="J62" s="133"/>
      <c r="K62" s="64"/>
      <c r="L62" s="131"/>
      <c r="M62" s="64"/>
      <c r="N62" s="143"/>
      <c r="O62" s="62"/>
      <c r="P62" s="143"/>
      <c r="R62" s="143"/>
      <c r="T62" s="214"/>
      <c r="V62" s="14"/>
      <c r="W62" s="71"/>
      <c r="X62" s="14"/>
      <c r="Z62" s="138"/>
      <c r="AB62" s="138"/>
      <c r="AC62" s="132"/>
      <c r="AD62" s="138"/>
      <c r="AE62" s="132"/>
      <c r="AF62" s="151" t="str">
        <f t="shared" si="1"/>
        <v/>
      </c>
      <c r="AH62" s="151" t="str">
        <f t="shared" si="0"/>
        <v/>
      </c>
    </row>
    <row r="63" spans="2:34" x14ac:dyDescent="0.4">
      <c r="B63" s="67" t="s">
        <v>2281</v>
      </c>
      <c r="D63" s="131"/>
      <c r="E63" s="52"/>
      <c r="F63" s="131"/>
      <c r="G63" s="52"/>
      <c r="H63" s="131"/>
      <c r="I63" s="52"/>
      <c r="J63" s="133"/>
      <c r="K63" s="64"/>
      <c r="L63" s="131"/>
      <c r="M63" s="64"/>
      <c r="N63" s="143"/>
      <c r="O63" s="62"/>
      <c r="P63" s="143"/>
      <c r="R63" s="143"/>
      <c r="T63" s="214"/>
      <c r="V63" s="14"/>
      <c r="W63" s="71"/>
      <c r="X63" s="14"/>
      <c r="Z63" s="138"/>
      <c r="AB63" s="138"/>
      <c r="AC63" s="132"/>
      <c r="AD63" s="138"/>
      <c r="AE63" s="132"/>
      <c r="AF63" s="151" t="str">
        <f t="shared" si="1"/>
        <v/>
      </c>
      <c r="AH63" s="151" t="str">
        <f t="shared" si="0"/>
        <v/>
      </c>
    </row>
    <row r="64" spans="2:34" x14ac:dyDescent="0.4">
      <c r="B64" s="67" t="s">
        <v>2282</v>
      </c>
      <c r="D64" s="131"/>
      <c r="E64" s="52"/>
      <c r="F64" s="131"/>
      <c r="G64" s="52"/>
      <c r="H64" s="131"/>
      <c r="I64" s="52"/>
      <c r="J64" s="133"/>
      <c r="K64" s="64"/>
      <c r="L64" s="131"/>
      <c r="M64" s="64"/>
      <c r="N64" s="143"/>
      <c r="O64" s="62"/>
      <c r="P64" s="143"/>
      <c r="R64" s="143"/>
      <c r="T64" s="214"/>
      <c r="V64" s="14"/>
      <c r="W64" s="71"/>
      <c r="X64" s="14"/>
      <c r="Z64" s="138"/>
      <c r="AB64" s="138"/>
      <c r="AC64" s="132"/>
      <c r="AD64" s="138"/>
      <c r="AE64" s="132"/>
      <c r="AF64" s="151" t="str">
        <f t="shared" si="1"/>
        <v/>
      </c>
      <c r="AH64" s="151" t="str">
        <f t="shared" si="0"/>
        <v/>
      </c>
    </row>
    <row r="65" spans="2:34" x14ac:dyDescent="0.4">
      <c r="B65" s="67" t="s">
        <v>2283</v>
      </c>
      <c r="D65" s="131"/>
      <c r="E65" s="52"/>
      <c r="F65" s="131"/>
      <c r="G65" s="52"/>
      <c r="H65" s="131"/>
      <c r="I65" s="52"/>
      <c r="J65" s="133"/>
      <c r="K65" s="64"/>
      <c r="L65" s="131"/>
      <c r="M65" s="64"/>
      <c r="N65" s="143"/>
      <c r="O65" s="62"/>
      <c r="P65" s="143"/>
      <c r="R65" s="143"/>
      <c r="T65" s="214"/>
      <c r="V65" s="14"/>
      <c r="W65" s="71"/>
      <c r="X65" s="14"/>
      <c r="Z65" s="138"/>
      <c r="AB65" s="138"/>
      <c r="AC65" s="132"/>
      <c r="AD65" s="138"/>
      <c r="AE65" s="132"/>
      <c r="AF65" s="151" t="str">
        <f t="shared" si="1"/>
        <v/>
      </c>
      <c r="AH65" s="151" t="str">
        <f t="shared" si="0"/>
        <v/>
      </c>
    </row>
    <row r="66" spans="2:34" x14ac:dyDescent="0.4">
      <c r="B66" s="67" t="s">
        <v>2284</v>
      </c>
      <c r="D66" s="131"/>
      <c r="E66" s="52"/>
      <c r="F66" s="131"/>
      <c r="G66" s="52"/>
      <c r="H66" s="131"/>
      <c r="I66" s="52"/>
      <c r="J66" s="133"/>
      <c r="K66" s="64"/>
      <c r="L66" s="131"/>
      <c r="M66" s="64"/>
      <c r="N66" s="143"/>
      <c r="O66" s="62"/>
      <c r="P66" s="143"/>
      <c r="R66" s="143"/>
      <c r="T66" s="214"/>
      <c r="V66" s="14"/>
      <c r="W66" s="71"/>
      <c r="X66" s="14"/>
      <c r="Z66" s="138"/>
      <c r="AB66" s="138"/>
      <c r="AC66" s="132"/>
      <c r="AD66" s="138"/>
      <c r="AE66" s="132"/>
      <c r="AF66" s="151" t="str">
        <f t="shared" si="1"/>
        <v/>
      </c>
      <c r="AH66" s="151" t="str">
        <f t="shared" si="0"/>
        <v/>
      </c>
    </row>
    <row r="67" spans="2:34" x14ac:dyDescent="0.4">
      <c r="B67" s="67" t="s">
        <v>2285</v>
      </c>
      <c r="D67" s="131"/>
      <c r="E67" s="52"/>
      <c r="F67" s="131"/>
      <c r="G67" s="52"/>
      <c r="H67" s="131"/>
      <c r="I67" s="52"/>
      <c r="J67" s="133"/>
      <c r="K67" s="64"/>
      <c r="L67" s="131"/>
      <c r="M67" s="64"/>
      <c r="N67" s="143"/>
      <c r="O67" s="62"/>
      <c r="P67" s="143"/>
      <c r="R67" s="143"/>
      <c r="T67" s="214"/>
      <c r="V67" s="14"/>
      <c r="W67" s="71"/>
      <c r="X67" s="14"/>
      <c r="Z67" s="138"/>
      <c r="AB67" s="138"/>
      <c r="AC67" s="132"/>
      <c r="AD67" s="138"/>
      <c r="AE67" s="132"/>
      <c r="AF67" s="151" t="str">
        <f t="shared" si="1"/>
        <v/>
      </c>
      <c r="AH67" s="151" t="str">
        <f t="shared" si="0"/>
        <v/>
      </c>
    </row>
    <row r="68" spans="2:34" x14ac:dyDescent="0.4">
      <c r="B68" s="67" t="s">
        <v>2286</v>
      </c>
      <c r="D68" s="131"/>
      <c r="E68" s="52"/>
      <c r="F68" s="131"/>
      <c r="G68" s="52"/>
      <c r="H68" s="131"/>
      <c r="I68" s="52"/>
      <c r="J68" s="133"/>
      <c r="K68" s="64"/>
      <c r="L68" s="131"/>
      <c r="M68" s="64"/>
      <c r="N68" s="143"/>
      <c r="O68" s="62"/>
      <c r="P68" s="143"/>
      <c r="R68" s="143"/>
      <c r="T68" s="214"/>
      <c r="V68" s="14"/>
      <c r="W68" s="71"/>
      <c r="X68" s="14"/>
      <c r="Z68" s="138"/>
      <c r="AB68" s="138"/>
      <c r="AC68" s="132"/>
      <c r="AD68" s="138"/>
      <c r="AE68" s="132"/>
      <c r="AF68" s="151" t="str">
        <f t="shared" si="1"/>
        <v/>
      </c>
      <c r="AH68" s="151" t="str">
        <f t="shared" si="0"/>
        <v/>
      </c>
    </row>
    <row r="69" spans="2:34" x14ac:dyDescent="0.4">
      <c r="B69" s="67" t="s">
        <v>2287</v>
      </c>
      <c r="D69" s="131"/>
      <c r="E69" s="52"/>
      <c r="F69" s="131"/>
      <c r="G69" s="52"/>
      <c r="H69" s="131"/>
      <c r="I69" s="52"/>
      <c r="J69" s="133"/>
      <c r="K69" s="64"/>
      <c r="L69" s="131"/>
      <c r="M69" s="64"/>
      <c r="N69" s="143"/>
      <c r="O69" s="62"/>
      <c r="P69" s="143"/>
      <c r="R69" s="143"/>
      <c r="T69" s="214"/>
      <c r="V69" s="14"/>
      <c r="W69" s="71"/>
      <c r="X69" s="14"/>
      <c r="Z69" s="138"/>
      <c r="AB69" s="138"/>
      <c r="AC69" s="132"/>
      <c r="AD69" s="138"/>
      <c r="AE69" s="132"/>
      <c r="AF69" s="151" t="str">
        <f t="shared" si="1"/>
        <v/>
      </c>
      <c r="AH69" s="151" t="str">
        <f t="shared" si="0"/>
        <v/>
      </c>
    </row>
    <row r="70" spans="2:34" x14ac:dyDescent="0.4">
      <c r="B70" s="67" t="s">
        <v>2288</v>
      </c>
      <c r="D70" s="131"/>
      <c r="E70" s="52"/>
      <c r="F70" s="131"/>
      <c r="G70" s="52"/>
      <c r="H70" s="131"/>
      <c r="I70" s="52"/>
      <c r="J70" s="133"/>
      <c r="K70" s="64"/>
      <c r="L70" s="131"/>
      <c r="M70" s="64"/>
      <c r="N70" s="143"/>
      <c r="O70" s="62"/>
      <c r="P70" s="143"/>
      <c r="R70" s="143"/>
      <c r="T70" s="214"/>
      <c r="V70" s="14"/>
      <c r="W70" s="71"/>
      <c r="X70" s="14"/>
      <c r="Z70" s="138"/>
      <c r="AB70" s="138"/>
      <c r="AC70" s="132"/>
      <c r="AD70" s="138"/>
      <c r="AE70" s="132"/>
      <c r="AF70" s="151" t="str">
        <f t="shared" si="1"/>
        <v/>
      </c>
      <c r="AH70" s="151" t="str">
        <f t="shared" si="0"/>
        <v/>
      </c>
    </row>
    <row r="71" spans="2:34" x14ac:dyDescent="0.4">
      <c r="B71" s="67" t="s">
        <v>2289</v>
      </c>
      <c r="D71" s="131"/>
      <c r="E71" s="52"/>
      <c r="F71" s="131"/>
      <c r="G71" s="52"/>
      <c r="H71" s="131"/>
      <c r="I71" s="52"/>
      <c r="J71" s="133"/>
      <c r="K71" s="64"/>
      <c r="L71" s="131"/>
      <c r="M71" s="64"/>
      <c r="N71" s="143"/>
      <c r="O71" s="62"/>
      <c r="P71" s="143"/>
      <c r="R71" s="143"/>
      <c r="T71" s="214"/>
      <c r="V71" s="14"/>
      <c r="W71" s="71"/>
      <c r="X71" s="14"/>
      <c r="Z71" s="138"/>
      <c r="AB71" s="138"/>
      <c r="AC71" s="132"/>
      <c r="AD71" s="138"/>
      <c r="AE71" s="132"/>
      <c r="AF71" s="151" t="str">
        <f t="shared" si="1"/>
        <v/>
      </c>
      <c r="AH71" s="151" t="str">
        <f t="shared" ref="AH71:AH134" si="2">IF(R71*$T71=0,"",R71*$T71)</f>
        <v/>
      </c>
    </row>
    <row r="72" spans="2:34" x14ac:dyDescent="0.4">
      <c r="B72" s="67" t="s">
        <v>2290</v>
      </c>
      <c r="D72" s="131"/>
      <c r="E72" s="52"/>
      <c r="F72" s="131"/>
      <c r="G72" s="52"/>
      <c r="H72" s="131"/>
      <c r="I72" s="52"/>
      <c r="J72" s="133"/>
      <c r="K72" s="64"/>
      <c r="L72" s="131"/>
      <c r="M72" s="64"/>
      <c r="N72" s="143"/>
      <c r="O72" s="62"/>
      <c r="P72" s="143"/>
      <c r="R72" s="143"/>
      <c r="T72" s="214"/>
      <c r="V72" s="14"/>
      <c r="W72" s="71"/>
      <c r="X72" s="14"/>
      <c r="Z72" s="138"/>
      <c r="AB72" s="138"/>
      <c r="AC72" s="132"/>
      <c r="AD72" s="138"/>
      <c r="AE72" s="132"/>
      <c r="AF72" s="151" t="str">
        <f t="shared" ref="AF72:AF135" si="3">IF($T72=0,"",$T72)</f>
        <v/>
      </c>
      <c r="AH72" s="151" t="str">
        <f t="shared" si="2"/>
        <v/>
      </c>
    </row>
    <row r="73" spans="2:34" x14ac:dyDescent="0.4">
      <c r="B73" s="67" t="s">
        <v>2291</v>
      </c>
      <c r="D73" s="131"/>
      <c r="E73" s="52"/>
      <c r="F73" s="131"/>
      <c r="G73" s="52"/>
      <c r="H73" s="131"/>
      <c r="I73" s="52"/>
      <c r="J73" s="133"/>
      <c r="K73" s="64"/>
      <c r="L73" s="131"/>
      <c r="M73" s="64"/>
      <c r="N73" s="143"/>
      <c r="O73" s="62"/>
      <c r="P73" s="143"/>
      <c r="R73" s="143"/>
      <c r="T73" s="214"/>
      <c r="V73" s="14"/>
      <c r="W73" s="71"/>
      <c r="X73" s="14"/>
      <c r="Z73" s="138"/>
      <c r="AB73" s="138"/>
      <c r="AC73" s="132"/>
      <c r="AD73" s="138"/>
      <c r="AE73" s="132"/>
      <c r="AF73" s="151" t="str">
        <f t="shared" si="3"/>
        <v/>
      </c>
      <c r="AH73" s="151" t="str">
        <f t="shared" si="2"/>
        <v/>
      </c>
    </row>
    <row r="74" spans="2:34" x14ac:dyDescent="0.4">
      <c r="B74" s="67" t="s">
        <v>2292</v>
      </c>
      <c r="D74" s="131"/>
      <c r="E74" s="52"/>
      <c r="F74" s="131"/>
      <c r="G74" s="52"/>
      <c r="H74" s="131"/>
      <c r="I74" s="52"/>
      <c r="J74" s="133"/>
      <c r="K74" s="64"/>
      <c r="L74" s="131"/>
      <c r="M74" s="64"/>
      <c r="N74" s="143"/>
      <c r="O74" s="62"/>
      <c r="P74" s="143"/>
      <c r="R74" s="143"/>
      <c r="T74" s="214"/>
      <c r="V74" s="14"/>
      <c r="W74" s="71"/>
      <c r="X74" s="14"/>
      <c r="Z74" s="138"/>
      <c r="AB74" s="138"/>
      <c r="AC74" s="132"/>
      <c r="AD74" s="138"/>
      <c r="AE74" s="132"/>
      <c r="AF74" s="151" t="str">
        <f t="shared" si="3"/>
        <v/>
      </c>
      <c r="AH74" s="151" t="str">
        <f t="shared" si="2"/>
        <v/>
      </c>
    </row>
    <row r="75" spans="2:34" x14ac:dyDescent="0.4">
      <c r="B75" s="67" t="s">
        <v>2293</v>
      </c>
      <c r="D75" s="131"/>
      <c r="E75" s="52"/>
      <c r="F75" s="131"/>
      <c r="G75" s="52"/>
      <c r="H75" s="131"/>
      <c r="I75" s="52"/>
      <c r="J75" s="133"/>
      <c r="K75" s="64"/>
      <c r="L75" s="131"/>
      <c r="M75" s="64"/>
      <c r="N75" s="143"/>
      <c r="O75" s="62"/>
      <c r="P75" s="143"/>
      <c r="R75" s="143"/>
      <c r="T75" s="214"/>
      <c r="V75" s="14"/>
      <c r="W75" s="71"/>
      <c r="X75" s="14"/>
      <c r="Z75" s="138"/>
      <c r="AB75" s="138"/>
      <c r="AC75" s="132"/>
      <c r="AD75" s="138"/>
      <c r="AE75" s="132"/>
      <c r="AF75" s="151" t="str">
        <f t="shared" si="3"/>
        <v/>
      </c>
      <c r="AH75" s="151" t="str">
        <f t="shared" si="2"/>
        <v/>
      </c>
    </row>
    <row r="76" spans="2:34" x14ac:dyDescent="0.4">
      <c r="B76" s="67" t="s">
        <v>2294</v>
      </c>
      <c r="D76" s="131"/>
      <c r="E76" s="52"/>
      <c r="F76" s="131"/>
      <c r="G76" s="52"/>
      <c r="H76" s="131"/>
      <c r="I76" s="52"/>
      <c r="J76" s="133"/>
      <c r="K76" s="64"/>
      <c r="L76" s="131"/>
      <c r="M76" s="64"/>
      <c r="N76" s="143"/>
      <c r="O76" s="62"/>
      <c r="P76" s="143"/>
      <c r="R76" s="143"/>
      <c r="T76" s="214"/>
      <c r="V76" s="14"/>
      <c r="W76" s="71"/>
      <c r="X76" s="14"/>
      <c r="Z76" s="138"/>
      <c r="AB76" s="138"/>
      <c r="AC76" s="132"/>
      <c r="AD76" s="138"/>
      <c r="AE76" s="132"/>
      <c r="AF76" s="151" t="str">
        <f t="shared" si="3"/>
        <v/>
      </c>
      <c r="AH76" s="151" t="str">
        <f t="shared" si="2"/>
        <v/>
      </c>
    </row>
    <row r="77" spans="2:34" x14ac:dyDescent="0.4">
      <c r="B77" s="67" t="s">
        <v>2295</v>
      </c>
      <c r="D77" s="131"/>
      <c r="E77" s="52"/>
      <c r="F77" s="131"/>
      <c r="G77" s="52"/>
      <c r="H77" s="131"/>
      <c r="I77" s="52"/>
      <c r="J77" s="133"/>
      <c r="K77" s="64"/>
      <c r="L77" s="131"/>
      <c r="M77" s="64"/>
      <c r="N77" s="143"/>
      <c r="O77" s="62"/>
      <c r="P77" s="143"/>
      <c r="R77" s="143"/>
      <c r="T77" s="214"/>
      <c r="V77" s="14"/>
      <c r="W77" s="71"/>
      <c r="X77" s="14"/>
      <c r="Z77" s="138"/>
      <c r="AB77" s="138"/>
      <c r="AC77" s="132"/>
      <c r="AD77" s="138"/>
      <c r="AE77" s="132"/>
      <c r="AF77" s="151" t="str">
        <f t="shared" si="3"/>
        <v/>
      </c>
      <c r="AH77" s="151" t="str">
        <f t="shared" si="2"/>
        <v/>
      </c>
    </row>
    <row r="78" spans="2:34" x14ac:dyDescent="0.4">
      <c r="B78" s="67" t="s">
        <v>2296</v>
      </c>
      <c r="D78" s="131"/>
      <c r="E78" s="52"/>
      <c r="F78" s="131"/>
      <c r="G78" s="52"/>
      <c r="H78" s="131"/>
      <c r="I78" s="52"/>
      <c r="J78" s="133"/>
      <c r="K78" s="64"/>
      <c r="L78" s="131"/>
      <c r="M78" s="64"/>
      <c r="N78" s="143"/>
      <c r="O78" s="62"/>
      <c r="P78" s="143"/>
      <c r="R78" s="143"/>
      <c r="T78" s="214"/>
      <c r="V78" s="14"/>
      <c r="W78" s="71"/>
      <c r="X78" s="14"/>
      <c r="Z78" s="138"/>
      <c r="AB78" s="138"/>
      <c r="AC78" s="132"/>
      <c r="AD78" s="138"/>
      <c r="AE78" s="132"/>
      <c r="AF78" s="151" t="str">
        <f t="shared" si="3"/>
        <v/>
      </c>
      <c r="AH78" s="151" t="str">
        <f t="shared" si="2"/>
        <v/>
      </c>
    </row>
    <row r="79" spans="2:34" x14ac:dyDescent="0.4">
      <c r="B79" s="67" t="s">
        <v>2297</v>
      </c>
      <c r="D79" s="131"/>
      <c r="E79" s="52"/>
      <c r="F79" s="131"/>
      <c r="G79" s="52"/>
      <c r="H79" s="131"/>
      <c r="I79" s="52"/>
      <c r="J79" s="133"/>
      <c r="K79" s="64"/>
      <c r="L79" s="131"/>
      <c r="M79" s="64"/>
      <c r="N79" s="143"/>
      <c r="O79" s="62"/>
      <c r="P79" s="143"/>
      <c r="R79" s="143"/>
      <c r="T79" s="214"/>
      <c r="V79" s="14"/>
      <c r="W79" s="71"/>
      <c r="X79" s="14"/>
      <c r="Z79" s="138"/>
      <c r="AB79" s="138"/>
      <c r="AC79" s="132"/>
      <c r="AD79" s="138"/>
      <c r="AE79" s="132"/>
      <c r="AF79" s="151" t="str">
        <f t="shared" si="3"/>
        <v/>
      </c>
      <c r="AH79" s="151" t="str">
        <f t="shared" si="2"/>
        <v/>
      </c>
    </row>
    <row r="80" spans="2:34" x14ac:dyDescent="0.4">
      <c r="B80" s="67" t="s">
        <v>2298</v>
      </c>
      <c r="D80" s="131"/>
      <c r="E80" s="52"/>
      <c r="F80" s="131"/>
      <c r="G80" s="52"/>
      <c r="H80" s="131"/>
      <c r="I80" s="52"/>
      <c r="J80" s="133"/>
      <c r="K80" s="64"/>
      <c r="L80" s="131"/>
      <c r="M80" s="64"/>
      <c r="N80" s="143"/>
      <c r="O80" s="62"/>
      <c r="P80" s="143"/>
      <c r="R80" s="143"/>
      <c r="T80" s="214"/>
      <c r="V80" s="14"/>
      <c r="W80" s="71"/>
      <c r="X80" s="14"/>
      <c r="Z80" s="138"/>
      <c r="AB80" s="138"/>
      <c r="AC80" s="132"/>
      <c r="AD80" s="138"/>
      <c r="AE80" s="132"/>
      <c r="AF80" s="151" t="str">
        <f t="shared" si="3"/>
        <v/>
      </c>
      <c r="AH80" s="151" t="str">
        <f t="shared" si="2"/>
        <v/>
      </c>
    </row>
    <row r="81" spans="2:34" x14ac:dyDescent="0.4">
      <c r="B81" s="67" t="s">
        <v>2299</v>
      </c>
      <c r="D81" s="131"/>
      <c r="E81" s="52"/>
      <c r="F81" s="131"/>
      <c r="G81" s="52"/>
      <c r="H81" s="131"/>
      <c r="I81" s="52"/>
      <c r="J81" s="133"/>
      <c r="K81" s="64"/>
      <c r="L81" s="131"/>
      <c r="M81" s="64"/>
      <c r="N81" s="143"/>
      <c r="O81" s="62"/>
      <c r="P81" s="143"/>
      <c r="R81" s="143"/>
      <c r="T81" s="214"/>
      <c r="V81" s="14"/>
      <c r="W81" s="71"/>
      <c r="X81" s="14"/>
      <c r="Z81" s="138"/>
      <c r="AB81" s="138"/>
      <c r="AC81" s="132"/>
      <c r="AD81" s="138"/>
      <c r="AE81" s="132"/>
      <c r="AF81" s="151" t="str">
        <f t="shared" si="3"/>
        <v/>
      </c>
      <c r="AH81" s="151" t="str">
        <f t="shared" si="2"/>
        <v/>
      </c>
    </row>
    <row r="82" spans="2:34" x14ac:dyDescent="0.4">
      <c r="B82" s="67" t="s">
        <v>2300</v>
      </c>
      <c r="D82" s="131"/>
      <c r="E82" s="52"/>
      <c r="F82" s="131"/>
      <c r="G82" s="52"/>
      <c r="H82" s="131"/>
      <c r="I82" s="52"/>
      <c r="J82" s="133"/>
      <c r="K82" s="64"/>
      <c r="L82" s="131"/>
      <c r="M82" s="64"/>
      <c r="N82" s="143"/>
      <c r="O82" s="62"/>
      <c r="P82" s="143"/>
      <c r="R82" s="143"/>
      <c r="T82" s="214"/>
      <c r="V82" s="14"/>
      <c r="W82" s="71"/>
      <c r="X82" s="14"/>
      <c r="Z82" s="138"/>
      <c r="AB82" s="138"/>
      <c r="AC82" s="132"/>
      <c r="AD82" s="138"/>
      <c r="AE82" s="132"/>
      <c r="AF82" s="151" t="str">
        <f t="shared" si="3"/>
        <v/>
      </c>
      <c r="AH82" s="151" t="str">
        <f t="shared" si="2"/>
        <v/>
      </c>
    </row>
    <row r="83" spans="2:34" x14ac:dyDescent="0.4">
      <c r="B83" s="67" t="s">
        <v>2301</v>
      </c>
      <c r="D83" s="131"/>
      <c r="E83" s="52"/>
      <c r="F83" s="131"/>
      <c r="G83" s="52"/>
      <c r="H83" s="131"/>
      <c r="I83" s="52"/>
      <c r="J83" s="133"/>
      <c r="K83" s="64"/>
      <c r="L83" s="131"/>
      <c r="M83" s="64"/>
      <c r="N83" s="143"/>
      <c r="O83" s="62"/>
      <c r="P83" s="143"/>
      <c r="R83" s="143"/>
      <c r="T83" s="214"/>
      <c r="V83" s="14"/>
      <c r="W83" s="71"/>
      <c r="X83" s="14"/>
      <c r="Z83" s="138"/>
      <c r="AB83" s="138"/>
      <c r="AC83" s="132"/>
      <c r="AD83" s="138"/>
      <c r="AE83" s="132"/>
      <c r="AF83" s="151" t="str">
        <f t="shared" si="3"/>
        <v/>
      </c>
      <c r="AH83" s="151" t="str">
        <f t="shared" si="2"/>
        <v/>
      </c>
    </row>
    <row r="84" spans="2:34" x14ac:dyDescent="0.4">
      <c r="B84" s="67" t="s">
        <v>2302</v>
      </c>
      <c r="D84" s="131"/>
      <c r="E84" s="52"/>
      <c r="F84" s="131"/>
      <c r="G84" s="52"/>
      <c r="H84" s="131"/>
      <c r="I84" s="52"/>
      <c r="J84" s="133"/>
      <c r="K84" s="64"/>
      <c r="L84" s="131"/>
      <c r="M84" s="64"/>
      <c r="N84" s="143"/>
      <c r="O84" s="62"/>
      <c r="P84" s="143"/>
      <c r="R84" s="143"/>
      <c r="T84" s="214"/>
      <c r="V84" s="14"/>
      <c r="W84" s="71"/>
      <c r="X84" s="14"/>
      <c r="Z84" s="138"/>
      <c r="AB84" s="138"/>
      <c r="AC84" s="132"/>
      <c r="AD84" s="138"/>
      <c r="AE84" s="132"/>
      <c r="AF84" s="151" t="str">
        <f t="shared" si="3"/>
        <v/>
      </c>
      <c r="AH84" s="151" t="str">
        <f t="shared" si="2"/>
        <v/>
      </c>
    </row>
    <row r="85" spans="2:34" x14ac:dyDescent="0.4">
      <c r="B85" s="67" t="s">
        <v>2303</v>
      </c>
      <c r="D85" s="131"/>
      <c r="E85" s="52"/>
      <c r="F85" s="131"/>
      <c r="G85" s="52"/>
      <c r="H85" s="131"/>
      <c r="I85" s="52"/>
      <c r="J85" s="133"/>
      <c r="K85" s="64"/>
      <c r="L85" s="131"/>
      <c r="M85" s="64"/>
      <c r="N85" s="143"/>
      <c r="O85" s="62"/>
      <c r="P85" s="143"/>
      <c r="R85" s="143"/>
      <c r="T85" s="214"/>
      <c r="V85" s="14"/>
      <c r="W85" s="71"/>
      <c r="X85" s="14"/>
      <c r="Z85" s="138"/>
      <c r="AB85" s="138"/>
      <c r="AC85" s="132"/>
      <c r="AD85" s="138"/>
      <c r="AE85" s="132"/>
      <c r="AF85" s="151" t="str">
        <f t="shared" si="3"/>
        <v/>
      </c>
      <c r="AH85" s="151" t="str">
        <f t="shared" si="2"/>
        <v/>
      </c>
    </row>
    <row r="86" spans="2:34" x14ac:dyDescent="0.4">
      <c r="B86" s="67" t="s">
        <v>2304</v>
      </c>
      <c r="D86" s="131"/>
      <c r="E86" s="52"/>
      <c r="F86" s="131"/>
      <c r="G86" s="52"/>
      <c r="H86" s="131"/>
      <c r="I86" s="52"/>
      <c r="J86" s="133"/>
      <c r="K86" s="64"/>
      <c r="L86" s="131"/>
      <c r="M86" s="64"/>
      <c r="N86" s="143"/>
      <c r="O86" s="62"/>
      <c r="P86" s="143"/>
      <c r="R86" s="143"/>
      <c r="T86" s="214"/>
      <c r="V86" s="14"/>
      <c r="W86" s="71"/>
      <c r="X86" s="14"/>
      <c r="Z86" s="138"/>
      <c r="AB86" s="138"/>
      <c r="AC86" s="132"/>
      <c r="AD86" s="138"/>
      <c r="AE86" s="132"/>
      <c r="AF86" s="151" t="str">
        <f t="shared" si="3"/>
        <v/>
      </c>
      <c r="AH86" s="151" t="str">
        <f t="shared" si="2"/>
        <v/>
      </c>
    </row>
    <row r="87" spans="2:34" x14ac:dyDescent="0.4">
      <c r="B87" s="67" t="s">
        <v>2305</v>
      </c>
      <c r="D87" s="131"/>
      <c r="E87" s="52"/>
      <c r="F87" s="131"/>
      <c r="G87" s="52"/>
      <c r="H87" s="131"/>
      <c r="I87" s="52"/>
      <c r="J87" s="133"/>
      <c r="K87" s="64"/>
      <c r="L87" s="131"/>
      <c r="M87" s="64"/>
      <c r="N87" s="143"/>
      <c r="O87" s="62"/>
      <c r="P87" s="143"/>
      <c r="R87" s="143"/>
      <c r="T87" s="214"/>
      <c r="V87" s="14"/>
      <c r="W87" s="71"/>
      <c r="X87" s="14"/>
      <c r="Z87" s="138"/>
      <c r="AB87" s="138"/>
      <c r="AC87" s="132"/>
      <c r="AD87" s="138"/>
      <c r="AE87" s="132"/>
      <c r="AF87" s="151" t="str">
        <f t="shared" si="3"/>
        <v/>
      </c>
      <c r="AH87" s="151" t="str">
        <f t="shared" si="2"/>
        <v/>
      </c>
    </row>
    <row r="88" spans="2:34" x14ac:dyDescent="0.4">
      <c r="B88" s="67" t="s">
        <v>2306</v>
      </c>
      <c r="D88" s="131"/>
      <c r="E88" s="52"/>
      <c r="F88" s="131"/>
      <c r="G88" s="52"/>
      <c r="H88" s="131"/>
      <c r="I88" s="52"/>
      <c r="J88" s="133"/>
      <c r="K88" s="64"/>
      <c r="L88" s="131"/>
      <c r="M88" s="64"/>
      <c r="N88" s="143"/>
      <c r="O88" s="62"/>
      <c r="P88" s="143"/>
      <c r="R88" s="143"/>
      <c r="T88" s="214"/>
      <c r="V88" s="14"/>
      <c r="W88" s="71"/>
      <c r="X88" s="14"/>
      <c r="Z88" s="138"/>
      <c r="AB88" s="138"/>
      <c r="AC88" s="132"/>
      <c r="AD88" s="138"/>
      <c r="AE88" s="132"/>
      <c r="AF88" s="151" t="str">
        <f t="shared" si="3"/>
        <v/>
      </c>
      <c r="AH88" s="151" t="str">
        <f t="shared" si="2"/>
        <v/>
      </c>
    </row>
    <row r="89" spans="2:34" x14ac:dyDescent="0.4">
      <c r="B89" s="67" t="s">
        <v>2307</v>
      </c>
      <c r="D89" s="131"/>
      <c r="E89" s="52"/>
      <c r="F89" s="131"/>
      <c r="G89" s="52"/>
      <c r="H89" s="131"/>
      <c r="I89" s="52"/>
      <c r="J89" s="133"/>
      <c r="K89" s="64"/>
      <c r="L89" s="131"/>
      <c r="M89" s="64"/>
      <c r="N89" s="143"/>
      <c r="O89" s="62"/>
      <c r="P89" s="143"/>
      <c r="R89" s="143"/>
      <c r="T89" s="214"/>
      <c r="V89" s="14"/>
      <c r="W89" s="71"/>
      <c r="X89" s="14"/>
      <c r="Z89" s="138"/>
      <c r="AB89" s="138"/>
      <c r="AC89" s="132"/>
      <c r="AD89" s="138"/>
      <c r="AE89" s="132"/>
      <c r="AF89" s="151" t="str">
        <f t="shared" si="3"/>
        <v/>
      </c>
      <c r="AH89" s="151" t="str">
        <f t="shared" si="2"/>
        <v/>
      </c>
    </row>
    <row r="90" spans="2:34" x14ac:dyDescent="0.4">
      <c r="B90" s="67" t="s">
        <v>2308</v>
      </c>
      <c r="D90" s="131"/>
      <c r="E90" s="52"/>
      <c r="F90" s="131"/>
      <c r="G90" s="52"/>
      <c r="H90" s="131"/>
      <c r="I90" s="52"/>
      <c r="J90" s="133"/>
      <c r="K90" s="64"/>
      <c r="L90" s="131"/>
      <c r="M90" s="64"/>
      <c r="N90" s="143"/>
      <c r="O90" s="62"/>
      <c r="P90" s="143"/>
      <c r="R90" s="143"/>
      <c r="T90" s="214"/>
      <c r="V90" s="14"/>
      <c r="W90" s="71"/>
      <c r="X90" s="14"/>
      <c r="Z90" s="138"/>
      <c r="AB90" s="138"/>
      <c r="AC90" s="132"/>
      <c r="AD90" s="138"/>
      <c r="AE90" s="132"/>
      <c r="AF90" s="151" t="str">
        <f t="shared" si="3"/>
        <v/>
      </c>
      <c r="AH90" s="151" t="str">
        <f t="shared" si="2"/>
        <v/>
      </c>
    </row>
    <row r="91" spans="2:34" x14ac:dyDescent="0.4">
      <c r="B91" s="67" t="s">
        <v>2309</v>
      </c>
      <c r="D91" s="131"/>
      <c r="E91" s="52"/>
      <c r="F91" s="131"/>
      <c r="G91" s="52"/>
      <c r="H91" s="131"/>
      <c r="I91" s="52"/>
      <c r="J91" s="133"/>
      <c r="K91" s="64"/>
      <c r="L91" s="131"/>
      <c r="M91" s="64"/>
      <c r="N91" s="143"/>
      <c r="O91" s="62"/>
      <c r="P91" s="143"/>
      <c r="R91" s="143"/>
      <c r="T91" s="214"/>
      <c r="V91" s="14"/>
      <c r="W91" s="71"/>
      <c r="X91" s="14"/>
      <c r="Z91" s="138"/>
      <c r="AB91" s="138"/>
      <c r="AC91" s="132"/>
      <c r="AD91" s="138"/>
      <c r="AE91" s="132"/>
      <c r="AF91" s="151" t="str">
        <f t="shared" si="3"/>
        <v/>
      </c>
      <c r="AH91" s="151" t="str">
        <f t="shared" si="2"/>
        <v/>
      </c>
    </row>
    <row r="92" spans="2:34" x14ac:dyDescent="0.4">
      <c r="B92" s="67" t="s">
        <v>2310</v>
      </c>
      <c r="D92" s="131"/>
      <c r="E92" s="52"/>
      <c r="F92" s="131"/>
      <c r="G92" s="52"/>
      <c r="H92" s="131"/>
      <c r="I92" s="52"/>
      <c r="J92" s="133"/>
      <c r="K92" s="64"/>
      <c r="L92" s="131"/>
      <c r="M92" s="64"/>
      <c r="N92" s="143"/>
      <c r="O92" s="62"/>
      <c r="P92" s="143"/>
      <c r="R92" s="143"/>
      <c r="T92" s="214"/>
      <c r="V92" s="14"/>
      <c r="W92" s="71"/>
      <c r="X92" s="14"/>
      <c r="Z92" s="138"/>
      <c r="AB92" s="138"/>
      <c r="AC92" s="132"/>
      <c r="AD92" s="138"/>
      <c r="AE92" s="132"/>
      <c r="AF92" s="151" t="str">
        <f t="shared" si="3"/>
        <v/>
      </c>
      <c r="AH92" s="151" t="str">
        <f t="shared" si="2"/>
        <v/>
      </c>
    </row>
    <row r="93" spans="2:34" x14ac:dyDescent="0.4">
      <c r="B93" s="67" t="s">
        <v>2311</v>
      </c>
      <c r="D93" s="131"/>
      <c r="E93" s="52"/>
      <c r="F93" s="131"/>
      <c r="G93" s="52"/>
      <c r="H93" s="131"/>
      <c r="I93" s="52"/>
      <c r="J93" s="133"/>
      <c r="K93" s="64"/>
      <c r="L93" s="131"/>
      <c r="M93" s="64"/>
      <c r="N93" s="143"/>
      <c r="O93" s="62"/>
      <c r="P93" s="143"/>
      <c r="R93" s="143"/>
      <c r="T93" s="214"/>
      <c r="V93" s="14"/>
      <c r="W93" s="71"/>
      <c r="X93" s="14"/>
      <c r="Z93" s="138"/>
      <c r="AB93" s="138"/>
      <c r="AC93" s="132"/>
      <c r="AD93" s="138"/>
      <c r="AE93" s="132"/>
      <c r="AF93" s="151" t="str">
        <f t="shared" si="3"/>
        <v/>
      </c>
      <c r="AH93" s="151" t="str">
        <f t="shared" si="2"/>
        <v/>
      </c>
    </row>
    <row r="94" spans="2:34" x14ac:dyDescent="0.4">
      <c r="B94" s="67" t="s">
        <v>2312</v>
      </c>
      <c r="D94" s="131"/>
      <c r="E94" s="52"/>
      <c r="F94" s="131"/>
      <c r="G94" s="52"/>
      <c r="H94" s="131"/>
      <c r="I94" s="52"/>
      <c r="J94" s="133"/>
      <c r="K94" s="64"/>
      <c r="L94" s="131"/>
      <c r="M94" s="64"/>
      <c r="N94" s="143"/>
      <c r="O94" s="62"/>
      <c r="P94" s="143"/>
      <c r="R94" s="143"/>
      <c r="T94" s="214"/>
      <c r="V94" s="14"/>
      <c r="W94" s="71"/>
      <c r="X94" s="14"/>
      <c r="Z94" s="138"/>
      <c r="AB94" s="138"/>
      <c r="AC94" s="132"/>
      <c r="AD94" s="138"/>
      <c r="AE94" s="132"/>
      <c r="AF94" s="151" t="str">
        <f t="shared" si="3"/>
        <v/>
      </c>
      <c r="AH94" s="151" t="str">
        <f t="shared" si="2"/>
        <v/>
      </c>
    </row>
    <row r="95" spans="2:34" x14ac:dyDescent="0.4">
      <c r="B95" s="67" t="s">
        <v>2313</v>
      </c>
      <c r="D95" s="131"/>
      <c r="E95" s="52"/>
      <c r="F95" s="131"/>
      <c r="G95" s="52"/>
      <c r="H95" s="131"/>
      <c r="I95" s="52"/>
      <c r="J95" s="133"/>
      <c r="K95" s="64"/>
      <c r="L95" s="131"/>
      <c r="M95" s="64"/>
      <c r="N95" s="143"/>
      <c r="O95" s="62"/>
      <c r="P95" s="143"/>
      <c r="R95" s="143"/>
      <c r="T95" s="214"/>
      <c r="V95" s="14"/>
      <c r="W95" s="71"/>
      <c r="X95" s="14"/>
      <c r="Z95" s="138"/>
      <c r="AB95" s="138"/>
      <c r="AC95" s="132"/>
      <c r="AD95" s="138"/>
      <c r="AE95" s="132"/>
      <c r="AF95" s="151" t="str">
        <f t="shared" si="3"/>
        <v/>
      </c>
      <c r="AH95" s="151" t="str">
        <f t="shared" si="2"/>
        <v/>
      </c>
    </row>
    <row r="96" spans="2:34" x14ac:dyDescent="0.4">
      <c r="B96" s="67" t="s">
        <v>2314</v>
      </c>
      <c r="D96" s="131"/>
      <c r="E96" s="52"/>
      <c r="F96" s="131"/>
      <c r="G96" s="52"/>
      <c r="H96" s="131"/>
      <c r="I96" s="52"/>
      <c r="J96" s="133"/>
      <c r="K96" s="64"/>
      <c r="L96" s="131"/>
      <c r="M96" s="64"/>
      <c r="N96" s="143"/>
      <c r="O96" s="62"/>
      <c r="P96" s="143"/>
      <c r="R96" s="143"/>
      <c r="T96" s="214"/>
      <c r="V96" s="14"/>
      <c r="W96" s="71"/>
      <c r="X96" s="14"/>
      <c r="Z96" s="138"/>
      <c r="AB96" s="138"/>
      <c r="AC96" s="132"/>
      <c r="AD96" s="138"/>
      <c r="AE96" s="132"/>
      <c r="AF96" s="151" t="str">
        <f t="shared" si="3"/>
        <v/>
      </c>
      <c r="AH96" s="151" t="str">
        <f t="shared" si="2"/>
        <v/>
      </c>
    </row>
    <row r="97" spans="2:34" x14ac:dyDescent="0.4">
      <c r="B97" s="67" t="s">
        <v>2315</v>
      </c>
      <c r="D97" s="131"/>
      <c r="E97" s="52"/>
      <c r="F97" s="131"/>
      <c r="G97" s="52"/>
      <c r="H97" s="131"/>
      <c r="I97" s="52"/>
      <c r="J97" s="133"/>
      <c r="K97" s="64"/>
      <c r="L97" s="131"/>
      <c r="M97" s="64"/>
      <c r="N97" s="143"/>
      <c r="O97" s="62"/>
      <c r="P97" s="143"/>
      <c r="R97" s="143"/>
      <c r="T97" s="214"/>
      <c r="V97" s="14"/>
      <c r="W97" s="71"/>
      <c r="X97" s="14"/>
      <c r="Z97" s="138"/>
      <c r="AB97" s="138"/>
      <c r="AC97" s="132"/>
      <c r="AD97" s="138"/>
      <c r="AE97" s="132"/>
      <c r="AF97" s="151" t="str">
        <f t="shared" si="3"/>
        <v/>
      </c>
      <c r="AH97" s="151" t="str">
        <f t="shared" si="2"/>
        <v/>
      </c>
    </row>
    <row r="98" spans="2:34" x14ac:dyDescent="0.4">
      <c r="B98" s="67" t="s">
        <v>2316</v>
      </c>
      <c r="D98" s="131"/>
      <c r="E98" s="52"/>
      <c r="F98" s="131"/>
      <c r="G98" s="52"/>
      <c r="H98" s="131"/>
      <c r="I98" s="52"/>
      <c r="J98" s="133"/>
      <c r="K98" s="64"/>
      <c r="L98" s="131"/>
      <c r="M98" s="64"/>
      <c r="N98" s="143"/>
      <c r="O98" s="62"/>
      <c r="P98" s="143"/>
      <c r="R98" s="143"/>
      <c r="T98" s="214"/>
      <c r="V98" s="14"/>
      <c r="W98" s="71"/>
      <c r="X98" s="14"/>
      <c r="Z98" s="138"/>
      <c r="AB98" s="138"/>
      <c r="AC98" s="132"/>
      <c r="AD98" s="138"/>
      <c r="AE98" s="132"/>
      <c r="AF98" s="151" t="str">
        <f t="shared" si="3"/>
        <v/>
      </c>
      <c r="AH98" s="151" t="str">
        <f t="shared" si="2"/>
        <v/>
      </c>
    </row>
    <row r="99" spans="2:34" x14ac:dyDescent="0.4">
      <c r="B99" s="67" t="s">
        <v>2317</v>
      </c>
      <c r="D99" s="131"/>
      <c r="E99" s="52"/>
      <c r="F99" s="131"/>
      <c r="G99" s="52"/>
      <c r="H99" s="131"/>
      <c r="I99" s="52"/>
      <c r="J99" s="133"/>
      <c r="K99" s="64"/>
      <c r="L99" s="131"/>
      <c r="M99" s="64"/>
      <c r="N99" s="143"/>
      <c r="O99" s="62"/>
      <c r="P99" s="143"/>
      <c r="R99" s="143"/>
      <c r="T99" s="214"/>
      <c r="V99" s="14"/>
      <c r="W99" s="71"/>
      <c r="X99" s="14"/>
      <c r="Z99" s="138"/>
      <c r="AB99" s="138"/>
      <c r="AC99" s="132"/>
      <c r="AD99" s="138"/>
      <c r="AE99" s="132"/>
      <c r="AF99" s="151" t="str">
        <f t="shared" si="3"/>
        <v/>
      </c>
      <c r="AH99" s="151" t="str">
        <f t="shared" si="2"/>
        <v/>
      </c>
    </row>
    <row r="100" spans="2:34" x14ac:dyDescent="0.4">
      <c r="B100" s="67" t="s">
        <v>2318</v>
      </c>
      <c r="D100" s="131"/>
      <c r="E100" s="52"/>
      <c r="F100" s="131"/>
      <c r="G100" s="52"/>
      <c r="H100" s="131"/>
      <c r="I100" s="52"/>
      <c r="J100" s="133"/>
      <c r="K100" s="64"/>
      <c r="L100" s="131"/>
      <c r="M100" s="64"/>
      <c r="N100" s="143"/>
      <c r="O100" s="62"/>
      <c r="P100" s="143"/>
      <c r="R100" s="143"/>
      <c r="T100" s="214"/>
      <c r="V100" s="14"/>
      <c r="W100" s="71"/>
      <c r="X100" s="14"/>
      <c r="Z100" s="138"/>
      <c r="AB100" s="138"/>
      <c r="AC100" s="132"/>
      <c r="AD100" s="138"/>
      <c r="AE100" s="132"/>
      <c r="AF100" s="151" t="str">
        <f t="shared" si="3"/>
        <v/>
      </c>
      <c r="AH100" s="151" t="str">
        <f t="shared" si="2"/>
        <v/>
      </c>
    </row>
    <row r="101" spans="2:34" x14ac:dyDescent="0.4">
      <c r="B101" s="67" t="s">
        <v>2319</v>
      </c>
      <c r="D101" s="131"/>
      <c r="E101" s="52"/>
      <c r="F101" s="131"/>
      <c r="G101" s="52"/>
      <c r="H101" s="131"/>
      <c r="I101" s="52"/>
      <c r="J101" s="133"/>
      <c r="K101" s="64"/>
      <c r="L101" s="131"/>
      <c r="M101" s="64"/>
      <c r="N101" s="143"/>
      <c r="O101" s="62"/>
      <c r="P101" s="143"/>
      <c r="R101" s="143"/>
      <c r="T101" s="214"/>
      <c r="V101" s="14"/>
      <c r="W101" s="71"/>
      <c r="X101" s="14"/>
      <c r="Z101" s="138"/>
      <c r="AB101" s="138"/>
      <c r="AC101" s="132"/>
      <c r="AD101" s="138"/>
      <c r="AE101" s="132"/>
      <c r="AF101" s="151" t="str">
        <f t="shared" si="3"/>
        <v/>
      </c>
      <c r="AH101" s="151" t="str">
        <f t="shared" si="2"/>
        <v/>
      </c>
    </row>
    <row r="102" spans="2:34" x14ac:dyDescent="0.4">
      <c r="B102" s="67" t="s">
        <v>2320</v>
      </c>
      <c r="D102" s="131"/>
      <c r="E102" s="52"/>
      <c r="F102" s="131"/>
      <c r="G102" s="52"/>
      <c r="H102" s="131"/>
      <c r="I102" s="52"/>
      <c r="J102" s="133"/>
      <c r="K102" s="64"/>
      <c r="L102" s="131"/>
      <c r="M102" s="64"/>
      <c r="N102" s="143"/>
      <c r="O102" s="62"/>
      <c r="P102" s="143"/>
      <c r="R102" s="143"/>
      <c r="T102" s="214"/>
      <c r="V102" s="14"/>
      <c r="W102" s="71"/>
      <c r="X102" s="14"/>
      <c r="Z102" s="138"/>
      <c r="AB102" s="138"/>
      <c r="AC102" s="132"/>
      <c r="AD102" s="138"/>
      <c r="AE102" s="132"/>
      <c r="AF102" s="151" t="str">
        <f t="shared" si="3"/>
        <v/>
      </c>
      <c r="AH102" s="151" t="str">
        <f t="shared" si="2"/>
        <v/>
      </c>
    </row>
    <row r="103" spans="2:34" x14ac:dyDescent="0.4">
      <c r="B103" s="67" t="s">
        <v>2321</v>
      </c>
      <c r="D103" s="131"/>
      <c r="E103" s="52"/>
      <c r="F103" s="131"/>
      <c r="G103" s="52"/>
      <c r="H103" s="131"/>
      <c r="I103" s="52"/>
      <c r="J103" s="133"/>
      <c r="K103" s="64"/>
      <c r="L103" s="131"/>
      <c r="M103" s="64"/>
      <c r="N103" s="143"/>
      <c r="O103" s="62"/>
      <c r="P103" s="143"/>
      <c r="R103" s="143"/>
      <c r="T103" s="214"/>
      <c r="V103" s="14"/>
      <c r="W103" s="71"/>
      <c r="X103" s="14"/>
      <c r="Z103" s="138"/>
      <c r="AB103" s="138"/>
      <c r="AC103" s="132"/>
      <c r="AD103" s="138"/>
      <c r="AE103" s="132"/>
      <c r="AF103" s="151" t="str">
        <f t="shared" si="3"/>
        <v/>
      </c>
      <c r="AH103" s="151" t="str">
        <f t="shared" si="2"/>
        <v/>
      </c>
    </row>
    <row r="104" spans="2:34" x14ac:dyDescent="0.4">
      <c r="B104" s="67" t="s">
        <v>2322</v>
      </c>
      <c r="D104" s="131"/>
      <c r="E104" s="52"/>
      <c r="F104" s="131"/>
      <c r="G104" s="52"/>
      <c r="H104" s="131"/>
      <c r="I104" s="52"/>
      <c r="J104" s="133"/>
      <c r="K104" s="64"/>
      <c r="L104" s="131"/>
      <c r="M104" s="64"/>
      <c r="N104" s="143"/>
      <c r="O104" s="62"/>
      <c r="P104" s="143"/>
      <c r="R104" s="143"/>
      <c r="T104" s="214"/>
      <c r="V104" s="14"/>
      <c r="W104" s="71"/>
      <c r="X104" s="14"/>
      <c r="Z104" s="138"/>
      <c r="AB104" s="138"/>
      <c r="AC104" s="132"/>
      <c r="AD104" s="138"/>
      <c r="AE104" s="132"/>
      <c r="AF104" s="151" t="str">
        <f t="shared" si="3"/>
        <v/>
      </c>
      <c r="AH104" s="151" t="str">
        <f t="shared" si="2"/>
        <v/>
      </c>
    </row>
    <row r="105" spans="2:34" x14ac:dyDescent="0.4">
      <c r="B105" s="67" t="s">
        <v>2323</v>
      </c>
      <c r="D105" s="131"/>
      <c r="E105" s="52"/>
      <c r="F105" s="131"/>
      <c r="G105" s="52"/>
      <c r="H105" s="131"/>
      <c r="I105" s="52"/>
      <c r="J105" s="133"/>
      <c r="K105" s="64"/>
      <c r="L105" s="131"/>
      <c r="M105" s="64"/>
      <c r="N105" s="143"/>
      <c r="O105" s="62"/>
      <c r="P105" s="143"/>
      <c r="R105" s="143"/>
      <c r="T105" s="214"/>
      <c r="V105" s="14"/>
      <c r="W105" s="71"/>
      <c r="X105" s="14"/>
      <c r="Z105" s="138"/>
      <c r="AB105" s="138"/>
      <c r="AC105" s="132"/>
      <c r="AD105" s="138"/>
      <c r="AE105" s="132"/>
      <c r="AF105" s="151" t="str">
        <f t="shared" si="3"/>
        <v/>
      </c>
      <c r="AH105" s="151" t="str">
        <f t="shared" si="2"/>
        <v/>
      </c>
    </row>
    <row r="106" spans="2:34" x14ac:dyDescent="0.4">
      <c r="B106" s="67" t="s">
        <v>2324</v>
      </c>
      <c r="D106" s="131"/>
      <c r="E106" s="52"/>
      <c r="F106" s="131"/>
      <c r="G106" s="52"/>
      <c r="H106" s="131"/>
      <c r="I106" s="52"/>
      <c r="J106" s="133"/>
      <c r="K106" s="64"/>
      <c r="L106" s="131"/>
      <c r="M106" s="64"/>
      <c r="N106" s="143"/>
      <c r="O106" s="62"/>
      <c r="P106" s="143"/>
      <c r="R106" s="143"/>
      <c r="T106" s="214"/>
      <c r="V106" s="14"/>
      <c r="W106" s="71"/>
      <c r="X106" s="14"/>
      <c r="Z106" s="138"/>
      <c r="AB106" s="138"/>
      <c r="AC106" s="132"/>
      <c r="AD106" s="138"/>
      <c r="AE106" s="132"/>
      <c r="AF106" s="151" t="str">
        <f t="shared" si="3"/>
        <v/>
      </c>
      <c r="AH106" s="151" t="str">
        <f t="shared" si="2"/>
        <v/>
      </c>
    </row>
    <row r="107" spans="2:34" x14ac:dyDescent="0.4">
      <c r="B107" s="67" t="s">
        <v>2325</v>
      </c>
      <c r="D107" s="131"/>
      <c r="E107" s="52"/>
      <c r="F107" s="131"/>
      <c r="G107" s="52"/>
      <c r="H107" s="131"/>
      <c r="I107" s="52"/>
      <c r="J107" s="133"/>
      <c r="K107" s="64"/>
      <c r="L107" s="131"/>
      <c r="M107" s="64"/>
      <c r="N107" s="143"/>
      <c r="O107" s="62"/>
      <c r="P107" s="143"/>
      <c r="R107" s="143"/>
      <c r="T107" s="214"/>
      <c r="V107" s="14"/>
      <c r="W107" s="71"/>
      <c r="X107" s="14"/>
      <c r="Z107" s="138"/>
      <c r="AB107" s="138"/>
      <c r="AC107" s="132"/>
      <c r="AD107" s="138"/>
      <c r="AE107" s="132"/>
      <c r="AF107" s="151" t="str">
        <f t="shared" si="3"/>
        <v/>
      </c>
      <c r="AH107" s="151" t="str">
        <f t="shared" si="2"/>
        <v/>
      </c>
    </row>
    <row r="108" spans="2:34" x14ac:dyDescent="0.4">
      <c r="B108" s="67" t="s">
        <v>2326</v>
      </c>
      <c r="D108" s="131"/>
      <c r="E108" s="52"/>
      <c r="F108" s="131"/>
      <c r="G108" s="52"/>
      <c r="H108" s="131"/>
      <c r="I108" s="52"/>
      <c r="J108" s="133"/>
      <c r="K108" s="64"/>
      <c r="L108" s="131"/>
      <c r="M108" s="64"/>
      <c r="N108" s="143"/>
      <c r="O108" s="62"/>
      <c r="P108" s="143"/>
      <c r="R108" s="143"/>
      <c r="T108" s="214"/>
      <c r="V108" s="14"/>
      <c r="W108" s="71"/>
      <c r="X108" s="14"/>
      <c r="Z108" s="138"/>
      <c r="AB108" s="138"/>
      <c r="AC108" s="132"/>
      <c r="AD108" s="138"/>
      <c r="AE108" s="132"/>
      <c r="AF108" s="151" t="str">
        <f t="shared" si="3"/>
        <v/>
      </c>
      <c r="AH108" s="151" t="str">
        <f t="shared" si="2"/>
        <v/>
      </c>
    </row>
    <row r="109" spans="2:34" x14ac:dyDescent="0.4">
      <c r="B109" s="67" t="s">
        <v>2327</v>
      </c>
      <c r="D109" s="131"/>
      <c r="E109" s="52"/>
      <c r="F109" s="131"/>
      <c r="G109" s="52"/>
      <c r="H109" s="131"/>
      <c r="I109" s="52"/>
      <c r="J109" s="133"/>
      <c r="K109" s="64"/>
      <c r="L109" s="131"/>
      <c r="M109" s="64"/>
      <c r="N109" s="143"/>
      <c r="O109" s="62"/>
      <c r="P109" s="143"/>
      <c r="R109" s="143"/>
      <c r="T109" s="214"/>
      <c r="V109" s="14"/>
      <c r="W109" s="71"/>
      <c r="X109" s="14"/>
      <c r="Z109" s="138"/>
      <c r="AB109" s="138"/>
      <c r="AC109" s="132"/>
      <c r="AD109" s="138"/>
      <c r="AE109" s="132"/>
      <c r="AF109" s="151" t="str">
        <f t="shared" si="3"/>
        <v/>
      </c>
      <c r="AH109" s="151" t="str">
        <f t="shared" si="2"/>
        <v/>
      </c>
    </row>
    <row r="110" spans="2:34" x14ac:dyDescent="0.4">
      <c r="B110" s="67" t="s">
        <v>2328</v>
      </c>
      <c r="D110" s="131"/>
      <c r="E110" s="52"/>
      <c r="F110" s="131"/>
      <c r="G110" s="52"/>
      <c r="H110" s="131"/>
      <c r="I110" s="52"/>
      <c r="J110" s="133"/>
      <c r="K110" s="64"/>
      <c r="L110" s="131"/>
      <c r="M110" s="64"/>
      <c r="N110" s="143"/>
      <c r="O110" s="62"/>
      <c r="P110" s="143"/>
      <c r="R110" s="143"/>
      <c r="T110" s="214"/>
      <c r="V110" s="14"/>
      <c r="W110" s="71"/>
      <c r="X110" s="14"/>
      <c r="Z110" s="138"/>
      <c r="AB110" s="138"/>
      <c r="AC110" s="132"/>
      <c r="AD110" s="138"/>
      <c r="AE110" s="132"/>
      <c r="AF110" s="151" t="str">
        <f t="shared" si="3"/>
        <v/>
      </c>
      <c r="AH110" s="151" t="str">
        <f t="shared" si="2"/>
        <v/>
      </c>
    </row>
    <row r="111" spans="2:34" x14ac:dyDescent="0.4">
      <c r="B111" s="67" t="s">
        <v>2329</v>
      </c>
      <c r="D111" s="131"/>
      <c r="E111" s="52"/>
      <c r="F111" s="131"/>
      <c r="G111" s="52"/>
      <c r="H111" s="131"/>
      <c r="I111" s="52"/>
      <c r="J111" s="133"/>
      <c r="K111" s="64"/>
      <c r="L111" s="131"/>
      <c r="M111" s="64"/>
      <c r="N111" s="143"/>
      <c r="O111" s="62"/>
      <c r="P111" s="143"/>
      <c r="R111" s="143"/>
      <c r="T111" s="214"/>
      <c r="V111" s="14"/>
      <c r="W111" s="71"/>
      <c r="X111" s="14"/>
      <c r="Z111" s="138"/>
      <c r="AB111" s="138"/>
      <c r="AC111" s="132"/>
      <c r="AD111" s="138"/>
      <c r="AE111" s="132"/>
      <c r="AF111" s="151" t="str">
        <f t="shared" si="3"/>
        <v/>
      </c>
      <c r="AH111" s="151" t="str">
        <f t="shared" si="2"/>
        <v/>
      </c>
    </row>
    <row r="112" spans="2:34" x14ac:dyDescent="0.4">
      <c r="B112" s="67" t="s">
        <v>2330</v>
      </c>
      <c r="D112" s="131"/>
      <c r="E112" s="52"/>
      <c r="F112" s="131"/>
      <c r="G112" s="52"/>
      <c r="H112" s="131"/>
      <c r="I112" s="52"/>
      <c r="J112" s="133"/>
      <c r="K112" s="64"/>
      <c r="L112" s="131"/>
      <c r="M112" s="64"/>
      <c r="N112" s="143"/>
      <c r="O112" s="62"/>
      <c r="P112" s="143"/>
      <c r="R112" s="143"/>
      <c r="T112" s="214"/>
      <c r="V112" s="14"/>
      <c r="W112" s="71"/>
      <c r="X112" s="14"/>
      <c r="Z112" s="138"/>
      <c r="AB112" s="138"/>
      <c r="AC112" s="132"/>
      <c r="AD112" s="138"/>
      <c r="AE112" s="132"/>
      <c r="AF112" s="151" t="str">
        <f t="shared" si="3"/>
        <v/>
      </c>
      <c r="AH112" s="151" t="str">
        <f t="shared" si="2"/>
        <v/>
      </c>
    </row>
    <row r="113" spans="2:34" x14ac:dyDescent="0.4">
      <c r="B113" s="67" t="s">
        <v>2331</v>
      </c>
      <c r="D113" s="131"/>
      <c r="E113" s="52"/>
      <c r="F113" s="131"/>
      <c r="G113" s="52"/>
      <c r="H113" s="131"/>
      <c r="I113" s="52"/>
      <c r="J113" s="133"/>
      <c r="K113" s="64"/>
      <c r="L113" s="131"/>
      <c r="M113" s="64"/>
      <c r="N113" s="143"/>
      <c r="O113" s="62"/>
      <c r="P113" s="143"/>
      <c r="R113" s="143"/>
      <c r="T113" s="214"/>
      <c r="V113" s="14"/>
      <c r="W113" s="71"/>
      <c r="X113" s="14"/>
      <c r="Z113" s="138"/>
      <c r="AB113" s="138"/>
      <c r="AC113" s="132"/>
      <c r="AD113" s="138"/>
      <c r="AE113" s="132"/>
      <c r="AF113" s="151" t="str">
        <f t="shared" si="3"/>
        <v/>
      </c>
      <c r="AH113" s="151" t="str">
        <f t="shared" si="2"/>
        <v/>
      </c>
    </row>
    <row r="114" spans="2:34" x14ac:dyDescent="0.4">
      <c r="B114" s="67" t="s">
        <v>2332</v>
      </c>
      <c r="D114" s="131"/>
      <c r="E114" s="52"/>
      <c r="F114" s="131"/>
      <c r="G114" s="52"/>
      <c r="H114" s="131"/>
      <c r="I114" s="52"/>
      <c r="J114" s="133"/>
      <c r="K114" s="64"/>
      <c r="L114" s="131"/>
      <c r="M114" s="64"/>
      <c r="N114" s="143"/>
      <c r="O114" s="62"/>
      <c r="P114" s="143"/>
      <c r="R114" s="143"/>
      <c r="T114" s="214"/>
      <c r="V114" s="14"/>
      <c r="W114" s="71"/>
      <c r="X114" s="14"/>
      <c r="Z114" s="138"/>
      <c r="AB114" s="138"/>
      <c r="AC114" s="132"/>
      <c r="AD114" s="138"/>
      <c r="AE114" s="132"/>
      <c r="AF114" s="151" t="str">
        <f t="shared" si="3"/>
        <v/>
      </c>
      <c r="AH114" s="151" t="str">
        <f t="shared" si="2"/>
        <v/>
      </c>
    </row>
    <row r="115" spans="2:34" x14ac:dyDescent="0.4">
      <c r="B115" s="67" t="s">
        <v>2333</v>
      </c>
      <c r="D115" s="131"/>
      <c r="E115" s="52"/>
      <c r="F115" s="131"/>
      <c r="G115" s="52"/>
      <c r="H115" s="131"/>
      <c r="I115" s="52"/>
      <c r="J115" s="133"/>
      <c r="K115" s="64"/>
      <c r="L115" s="131"/>
      <c r="M115" s="64"/>
      <c r="N115" s="143"/>
      <c r="O115" s="62"/>
      <c r="P115" s="143"/>
      <c r="R115" s="143"/>
      <c r="T115" s="214"/>
      <c r="V115" s="14"/>
      <c r="W115" s="71"/>
      <c r="X115" s="14"/>
      <c r="Z115" s="138"/>
      <c r="AB115" s="138"/>
      <c r="AC115" s="132"/>
      <c r="AD115" s="138"/>
      <c r="AE115" s="132"/>
      <c r="AF115" s="151" t="str">
        <f t="shared" si="3"/>
        <v/>
      </c>
      <c r="AH115" s="151" t="str">
        <f t="shared" si="2"/>
        <v/>
      </c>
    </row>
    <row r="116" spans="2:34" x14ac:dyDescent="0.4">
      <c r="B116" s="67" t="s">
        <v>2334</v>
      </c>
      <c r="D116" s="131"/>
      <c r="E116" s="52"/>
      <c r="F116" s="131"/>
      <c r="G116" s="52"/>
      <c r="H116" s="131"/>
      <c r="I116" s="52"/>
      <c r="J116" s="133"/>
      <c r="K116" s="64"/>
      <c r="L116" s="131"/>
      <c r="M116" s="64"/>
      <c r="N116" s="143"/>
      <c r="O116" s="62"/>
      <c r="P116" s="143"/>
      <c r="R116" s="143"/>
      <c r="T116" s="214"/>
      <c r="V116" s="14"/>
      <c r="W116" s="71"/>
      <c r="X116" s="14"/>
      <c r="Z116" s="138"/>
      <c r="AB116" s="138"/>
      <c r="AC116" s="132"/>
      <c r="AD116" s="138"/>
      <c r="AE116" s="132"/>
      <c r="AF116" s="151" t="str">
        <f t="shared" si="3"/>
        <v/>
      </c>
      <c r="AH116" s="151" t="str">
        <f t="shared" si="2"/>
        <v/>
      </c>
    </row>
    <row r="117" spans="2:34" x14ac:dyDescent="0.4">
      <c r="B117" s="67" t="s">
        <v>2335</v>
      </c>
      <c r="D117" s="131"/>
      <c r="E117" s="52"/>
      <c r="F117" s="131"/>
      <c r="G117" s="52"/>
      <c r="H117" s="131"/>
      <c r="I117" s="52"/>
      <c r="J117" s="133"/>
      <c r="K117" s="64"/>
      <c r="L117" s="131"/>
      <c r="M117" s="64"/>
      <c r="N117" s="143"/>
      <c r="O117" s="62"/>
      <c r="P117" s="143"/>
      <c r="R117" s="143"/>
      <c r="T117" s="214"/>
      <c r="V117" s="14"/>
      <c r="W117" s="71"/>
      <c r="X117" s="14"/>
      <c r="Z117" s="138"/>
      <c r="AB117" s="138"/>
      <c r="AC117" s="132"/>
      <c r="AD117" s="138"/>
      <c r="AE117" s="132"/>
      <c r="AF117" s="151" t="str">
        <f t="shared" si="3"/>
        <v/>
      </c>
      <c r="AH117" s="151" t="str">
        <f t="shared" si="2"/>
        <v/>
      </c>
    </row>
    <row r="118" spans="2:34" x14ac:dyDescent="0.4">
      <c r="B118" s="67" t="s">
        <v>2336</v>
      </c>
      <c r="D118" s="131"/>
      <c r="E118" s="52"/>
      <c r="F118" s="131"/>
      <c r="G118" s="52"/>
      <c r="H118" s="131"/>
      <c r="I118" s="52"/>
      <c r="J118" s="133"/>
      <c r="K118" s="64"/>
      <c r="L118" s="131"/>
      <c r="M118" s="64"/>
      <c r="N118" s="143"/>
      <c r="O118" s="62"/>
      <c r="P118" s="143"/>
      <c r="R118" s="143"/>
      <c r="T118" s="214"/>
      <c r="V118" s="14"/>
      <c r="W118" s="71"/>
      <c r="X118" s="14"/>
      <c r="Z118" s="138"/>
      <c r="AB118" s="138"/>
      <c r="AC118" s="132"/>
      <c r="AD118" s="138"/>
      <c r="AE118" s="132"/>
      <c r="AF118" s="151" t="str">
        <f t="shared" si="3"/>
        <v/>
      </c>
      <c r="AH118" s="151" t="str">
        <f t="shared" si="2"/>
        <v/>
      </c>
    </row>
    <row r="119" spans="2:34" x14ac:dyDescent="0.4">
      <c r="B119" s="67" t="s">
        <v>2337</v>
      </c>
      <c r="D119" s="131"/>
      <c r="E119" s="52"/>
      <c r="F119" s="131"/>
      <c r="G119" s="52"/>
      <c r="H119" s="131"/>
      <c r="I119" s="52"/>
      <c r="J119" s="133"/>
      <c r="K119" s="64"/>
      <c r="L119" s="131"/>
      <c r="M119" s="64"/>
      <c r="N119" s="143"/>
      <c r="O119" s="62"/>
      <c r="P119" s="143"/>
      <c r="R119" s="143"/>
      <c r="T119" s="214"/>
      <c r="V119" s="14"/>
      <c r="W119" s="71"/>
      <c r="X119" s="14"/>
      <c r="Z119" s="138"/>
      <c r="AB119" s="138"/>
      <c r="AC119" s="132"/>
      <c r="AD119" s="138"/>
      <c r="AE119" s="132"/>
      <c r="AF119" s="151" t="str">
        <f t="shared" si="3"/>
        <v/>
      </c>
      <c r="AH119" s="151" t="str">
        <f t="shared" si="2"/>
        <v/>
      </c>
    </row>
    <row r="120" spans="2:34" x14ac:dyDescent="0.4">
      <c r="B120" s="67" t="s">
        <v>2338</v>
      </c>
      <c r="D120" s="131"/>
      <c r="E120" s="52"/>
      <c r="F120" s="131"/>
      <c r="G120" s="52"/>
      <c r="H120" s="131"/>
      <c r="I120" s="52"/>
      <c r="J120" s="133"/>
      <c r="K120" s="64"/>
      <c r="L120" s="131"/>
      <c r="M120" s="64"/>
      <c r="N120" s="143"/>
      <c r="O120" s="62"/>
      <c r="P120" s="143"/>
      <c r="R120" s="143"/>
      <c r="T120" s="214"/>
      <c r="V120" s="14"/>
      <c r="W120" s="71"/>
      <c r="X120" s="14"/>
      <c r="Z120" s="138"/>
      <c r="AB120" s="138"/>
      <c r="AC120" s="132"/>
      <c r="AD120" s="138"/>
      <c r="AE120" s="132"/>
      <c r="AF120" s="151" t="str">
        <f t="shared" si="3"/>
        <v/>
      </c>
      <c r="AH120" s="151" t="str">
        <f t="shared" si="2"/>
        <v/>
      </c>
    </row>
    <row r="121" spans="2:34" x14ac:dyDescent="0.4">
      <c r="B121" s="67" t="s">
        <v>2339</v>
      </c>
      <c r="D121" s="131"/>
      <c r="E121" s="52"/>
      <c r="F121" s="131"/>
      <c r="G121" s="52"/>
      <c r="H121" s="131"/>
      <c r="I121" s="52"/>
      <c r="J121" s="133"/>
      <c r="K121" s="64"/>
      <c r="L121" s="131"/>
      <c r="M121" s="64"/>
      <c r="N121" s="143"/>
      <c r="O121" s="62"/>
      <c r="P121" s="143"/>
      <c r="R121" s="143"/>
      <c r="T121" s="214"/>
      <c r="V121" s="14"/>
      <c r="W121" s="71"/>
      <c r="X121" s="14"/>
      <c r="Z121" s="138"/>
      <c r="AB121" s="138"/>
      <c r="AC121" s="132"/>
      <c r="AD121" s="138"/>
      <c r="AE121" s="132"/>
      <c r="AF121" s="151" t="str">
        <f t="shared" si="3"/>
        <v/>
      </c>
      <c r="AH121" s="151" t="str">
        <f t="shared" si="2"/>
        <v/>
      </c>
    </row>
    <row r="122" spans="2:34" x14ac:dyDescent="0.4">
      <c r="B122" s="67" t="s">
        <v>2340</v>
      </c>
      <c r="D122" s="131"/>
      <c r="E122" s="52"/>
      <c r="F122" s="131"/>
      <c r="G122" s="52"/>
      <c r="H122" s="131"/>
      <c r="I122" s="52"/>
      <c r="J122" s="133"/>
      <c r="K122" s="64"/>
      <c r="L122" s="131"/>
      <c r="M122" s="64"/>
      <c r="N122" s="143"/>
      <c r="O122" s="62"/>
      <c r="P122" s="143"/>
      <c r="R122" s="143"/>
      <c r="T122" s="214"/>
      <c r="V122" s="14"/>
      <c r="W122" s="71"/>
      <c r="X122" s="14"/>
      <c r="Z122" s="138"/>
      <c r="AB122" s="138"/>
      <c r="AC122" s="132"/>
      <c r="AD122" s="138"/>
      <c r="AE122" s="132"/>
      <c r="AF122" s="151" t="str">
        <f t="shared" si="3"/>
        <v/>
      </c>
      <c r="AH122" s="151" t="str">
        <f t="shared" si="2"/>
        <v/>
      </c>
    </row>
    <row r="123" spans="2:34" x14ac:dyDescent="0.4">
      <c r="B123" s="67" t="s">
        <v>2341</v>
      </c>
      <c r="D123" s="131"/>
      <c r="E123" s="52"/>
      <c r="F123" s="131"/>
      <c r="G123" s="52"/>
      <c r="H123" s="131"/>
      <c r="I123" s="52"/>
      <c r="J123" s="133"/>
      <c r="K123" s="64"/>
      <c r="L123" s="131"/>
      <c r="M123" s="64"/>
      <c r="N123" s="143"/>
      <c r="O123" s="62"/>
      <c r="P123" s="143"/>
      <c r="R123" s="143"/>
      <c r="T123" s="214"/>
      <c r="V123" s="14"/>
      <c r="W123" s="71"/>
      <c r="X123" s="14"/>
      <c r="Z123" s="138"/>
      <c r="AB123" s="138"/>
      <c r="AC123" s="132"/>
      <c r="AD123" s="138"/>
      <c r="AE123" s="132"/>
      <c r="AF123" s="151" t="str">
        <f t="shared" si="3"/>
        <v/>
      </c>
      <c r="AH123" s="151" t="str">
        <f t="shared" si="2"/>
        <v/>
      </c>
    </row>
    <row r="124" spans="2:34" x14ac:dyDescent="0.4">
      <c r="B124" s="67" t="s">
        <v>2342</v>
      </c>
      <c r="D124" s="131"/>
      <c r="E124" s="52"/>
      <c r="F124" s="131"/>
      <c r="G124" s="52"/>
      <c r="H124" s="131"/>
      <c r="I124" s="52"/>
      <c r="J124" s="133"/>
      <c r="K124" s="64"/>
      <c r="L124" s="131"/>
      <c r="M124" s="64"/>
      <c r="N124" s="143"/>
      <c r="O124" s="62"/>
      <c r="P124" s="143"/>
      <c r="R124" s="143"/>
      <c r="T124" s="214"/>
      <c r="V124" s="14"/>
      <c r="W124" s="71"/>
      <c r="X124" s="14"/>
      <c r="Z124" s="138"/>
      <c r="AB124" s="138"/>
      <c r="AC124" s="132"/>
      <c r="AD124" s="138"/>
      <c r="AE124" s="132"/>
      <c r="AF124" s="151" t="str">
        <f t="shared" si="3"/>
        <v/>
      </c>
      <c r="AH124" s="151" t="str">
        <f t="shared" si="2"/>
        <v/>
      </c>
    </row>
    <row r="125" spans="2:34" x14ac:dyDescent="0.4">
      <c r="B125" s="67" t="s">
        <v>2343</v>
      </c>
      <c r="D125" s="131"/>
      <c r="E125" s="52"/>
      <c r="F125" s="131"/>
      <c r="G125" s="52"/>
      <c r="H125" s="131"/>
      <c r="I125" s="52"/>
      <c r="J125" s="133"/>
      <c r="K125" s="64"/>
      <c r="L125" s="131"/>
      <c r="M125" s="64"/>
      <c r="N125" s="143"/>
      <c r="O125" s="62"/>
      <c r="P125" s="143"/>
      <c r="R125" s="143"/>
      <c r="T125" s="214"/>
      <c r="V125" s="14"/>
      <c r="W125" s="71"/>
      <c r="X125" s="14"/>
      <c r="Z125" s="138"/>
      <c r="AB125" s="138"/>
      <c r="AC125" s="132"/>
      <c r="AD125" s="138"/>
      <c r="AE125" s="132"/>
      <c r="AF125" s="151" t="str">
        <f t="shared" si="3"/>
        <v/>
      </c>
      <c r="AH125" s="151" t="str">
        <f t="shared" si="2"/>
        <v/>
      </c>
    </row>
    <row r="126" spans="2:34" x14ac:dyDescent="0.4">
      <c r="B126" s="67" t="s">
        <v>2344</v>
      </c>
      <c r="D126" s="131"/>
      <c r="E126" s="52"/>
      <c r="F126" s="131"/>
      <c r="G126" s="52"/>
      <c r="H126" s="131"/>
      <c r="I126" s="52"/>
      <c r="J126" s="133"/>
      <c r="K126" s="64"/>
      <c r="L126" s="131"/>
      <c r="M126" s="64"/>
      <c r="N126" s="143"/>
      <c r="O126" s="62"/>
      <c r="P126" s="143"/>
      <c r="R126" s="143"/>
      <c r="T126" s="214"/>
      <c r="V126" s="14"/>
      <c r="W126" s="71"/>
      <c r="X126" s="14"/>
      <c r="Z126" s="138"/>
      <c r="AB126" s="138"/>
      <c r="AC126" s="132"/>
      <c r="AD126" s="138"/>
      <c r="AE126" s="132"/>
      <c r="AF126" s="151" t="str">
        <f t="shared" si="3"/>
        <v/>
      </c>
      <c r="AH126" s="151" t="str">
        <f t="shared" si="2"/>
        <v/>
      </c>
    </row>
    <row r="127" spans="2:34" x14ac:dyDescent="0.4">
      <c r="B127" s="67" t="s">
        <v>2345</v>
      </c>
      <c r="D127" s="131"/>
      <c r="E127" s="52"/>
      <c r="F127" s="131"/>
      <c r="G127" s="52"/>
      <c r="H127" s="131"/>
      <c r="I127" s="52"/>
      <c r="J127" s="133"/>
      <c r="K127" s="64"/>
      <c r="L127" s="131"/>
      <c r="M127" s="64"/>
      <c r="N127" s="143"/>
      <c r="O127" s="62"/>
      <c r="P127" s="143"/>
      <c r="R127" s="143"/>
      <c r="T127" s="214"/>
      <c r="V127" s="14"/>
      <c r="W127" s="71"/>
      <c r="X127" s="14"/>
      <c r="Z127" s="138"/>
      <c r="AB127" s="138"/>
      <c r="AC127" s="132"/>
      <c r="AD127" s="138"/>
      <c r="AE127" s="132"/>
      <c r="AF127" s="151" t="str">
        <f t="shared" si="3"/>
        <v/>
      </c>
      <c r="AH127" s="151" t="str">
        <f t="shared" si="2"/>
        <v/>
      </c>
    </row>
    <row r="128" spans="2:34" x14ac:dyDescent="0.4">
      <c r="B128" s="67" t="s">
        <v>2346</v>
      </c>
      <c r="D128" s="131"/>
      <c r="E128" s="52"/>
      <c r="F128" s="131"/>
      <c r="G128" s="52"/>
      <c r="H128" s="131"/>
      <c r="I128" s="52"/>
      <c r="J128" s="133"/>
      <c r="K128" s="64"/>
      <c r="L128" s="131"/>
      <c r="M128" s="64"/>
      <c r="N128" s="143"/>
      <c r="O128" s="62"/>
      <c r="P128" s="143"/>
      <c r="R128" s="143"/>
      <c r="T128" s="214"/>
      <c r="V128" s="14"/>
      <c r="W128" s="71"/>
      <c r="X128" s="14"/>
      <c r="Z128" s="138"/>
      <c r="AB128" s="138"/>
      <c r="AC128" s="132"/>
      <c r="AD128" s="138"/>
      <c r="AE128" s="132"/>
      <c r="AF128" s="151" t="str">
        <f t="shared" si="3"/>
        <v/>
      </c>
      <c r="AH128" s="151" t="str">
        <f t="shared" si="2"/>
        <v/>
      </c>
    </row>
    <row r="129" spans="2:34" x14ac:dyDescent="0.4">
      <c r="B129" s="67" t="s">
        <v>2347</v>
      </c>
      <c r="D129" s="131"/>
      <c r="E129" s="52"/>
      <c r="F129" s="131"/>
      <c r="G129" s="52"/>
      <c r="H129" s="131"/>
      <c r="I129" s="52"/>
      <c r="J129" s="133"/>
      <c r="K129" s="64"/>
      <c r="L129" s="131"/>
      <c r="M129" s="64"/>
      <c r="N129" s="143"/>
      <c r="O129" s="62"/>
      <c r="P129" s="143"/>
      <c r="R129" s="143"/>
      <c r="T129" s="214"/>
      <c r="V129" s="14"/>
      <c r="W129" s="71"/>
      <c r="X129" s="14"/>
      <c r="Z129" s="138"/>
      <c r="AB129" s="138"/>
      <c r="AC129" s="132"/>
      <c r="AD129" s="138"/>
      <c r="AE129" s="132"/>
      <c r="AF129" s="151" t="str">
        <f t="shared" si="3"/>
        <v/>
      </c>
      <c r="AH129" s="151" t="str">
        <f t="shared" si="2"/>
        <v/>
      </c>
    </row>
    <row r="130" spans="2:34" x14ac:dyDescent="0.4">
      <c r="B130" s="67" t="s">
        <v>2348</v>
      </c>
      <c r="D130" s="131"/>
      <c r="E130" s="52"/>
      <c r="F130" s="131"/>
      <c r="G130" s="52"/>
      <c r="H130" s="131"/>
      <c r="I130" s="52"/>
      <c r="J130" s="133"/>
      <c r="K130" s="64"/>
      <c r="L130" s="131"/>
      <c r="M130" s="64"/>
      <c r="N130" s="143"/>
      <c r="O130" s="62"/>
      <c r="P130" s="143"/>
      <c r="R130" s="143"/>
      <c r="T130" s="214"/>
      <c r="V130" s="14"/>
      <c r="W130" s="71"/>
      <c r="X130" s="14"/>
      <c r="Z130" s="138"/>
      <c r="AB130" s="138"/>
      <c r="AC130" s="132"/>
      <c r="AD130" s="138"/>
      <c r="AE130" s="132"/>
      <c r="AF130" s="151" t="str">
        <f t="shared" si="3"/>
        <v/>
      </c>
      <c r="AH130" s="151" t="str">
        <f t="shared" si="2"/>
        <v/>
      </c>
    </row>
    <row r="131" spans="2:34" x14ac:dyDescent="0.4">
      <c r="B131" s="67" t="s">
        <v>2349</v>
      </c>
      <c r="D131" s="131"/>
      <c r="E131" s="52"/>
      <c r="F131" s="131"/>
      <c r="G131" s="52"/>
      <c r="H131" s="131"/>
      <c r="I131" s="52"/>
      <c r="J131" s="133"/>
      <c r="K131" s="64"/>
      <c r="L131" s="131"/>
      <c r="M131" s="64"/>
      <c r="N131" s="143"/>
      <c r="O131" s="62"/>
      <c r="P131" s="143"/>
      <c r="R131" s="143"/>
      <c r="T131" s="214"/>
      <c r="V131" s="14"/>
      <c r="W131" s="71"/>
      <c r="X131" s="14"/>
      <c r="Z131" s="138"/>
      <c r="AB131" s="138"/>
      <c r="AC131" s="132"/>
      <c r="AD131" s="138"/>
      <c r="AE131" s="132"/>
      <c r="AF131" s="151" t="str">
        <f t="shared" si="3"/>
        <v/>
      </c>
      <c r="AH131" s="151" t="str">
        <f t="shared" si="2"/>
        <v/>
      </c>
    </row>
    <row r="132" spans="2:34" x14ac:dyDescent="0.4">
      <c r="B132" s="67" t="s">
        <v>2350</v>
      </c>
      <c r="D132" s="131"/>
      <c r="E132" s="52"/>
      <c r="F132" s="131"/>
      <c r="G132" s="52"/>
      <c r="H132" s="131"/>
      <c r="I132" s="52"/>
      <c r="J132" s="133"/>
      <c r="K132" s="64"/>
      <c r="L132" s="131"/>
      <c r="M132" s="64"/>
      <c r="N132" s="143"/>
      <c r="O132" s="62"/>
      <c r="P132" s="143"/>
      <c r="R132" s="143"/>
      <c r="T132" s="214"/>
      <c r="V132" s="14"/>
      <c r="W132" s="71"/>
      <c r="X132" s="14"/>
      <c r="Z132" s="138"/>
      <c r="AB132" s="138"/>
      <c r="AC132" s="132"/>
      <c r="AD132" s="138"/>
      <c r="AE132" s="132"/>
      <c r="AF132" s="151" t="str">
        <f t="shared" si="3"/>
        <v/>
      </c>
      <c r="AH132" s="151" t="str">
        <f t="shared" si="2"/>
        <v/>
      </c>
    </row>
    <row r="133" spans="2:34" x14ac:dyDescent="0.4">
      <c r="B133" s="67" t="s">
        <v>2351</v>
      </c>
      <c r="D133" s="131"/>
      <c r="E133" s="52"/>
      <c r="F133" s="131"/>
      <c r="G133" s="52"/>
      <c r="H133" s="131"/>
      <c r="I133" s="52"/>
      <c r="J133" s="133"/>
      <c r="K133" s="64"/>
      <c r="L133" s="131"/>
      <c r="M133" s="64"/>
      <c r="N133" s="143"/>
      <c r="O133" s="62"/>
      <c r="P133" s="143"/>
      <c r="R133" s="143"/>
      <c r="T133" s="214"/>
      <c r="V133" s="14"/>
      <c r="W133" s="71"/>
      <c r="X133" s="14"/>
      <c r="Z133" s="138"/>
      <c r="AB133" s="138"/>
      <c r="AC133" s="132"/>
      <c r="AD133" s="138"/>
      <c r="AE133" s="132"/>
      <c r="AF133" s="151" t="str">
        <f t="shared" si="3"/>
        <v/>
      </c>
      <c r="AH133" s="151" t="str">
        <f t="shared" si="2"/>
        <v/>
      </c>
    </row>
    <row r="134" spans="2:34" x14ac:dyDescent="0.4">
      <c r="B134" s="67" t="s">
        <v>2352</v>
      </c>
      <c r="D134" s="131"/>
      <c r="E134" s="52"/>
      <c r="F134" s="131"/>
      <c r="G134" s="52"/>
      <c r="H134" s="131"/>
      <c r="I134" s="52"/>
      <c r="J134" s="133"/>
      <c r="K134" s="64"/>
      <c r="L134" s="131"/>
      <c r="M134" s="64"/>
      <c r="N134" s="143"/>
      <c r="O134" s="62"/>
      <c r="P134" s="143"/>
      <c r="R134" s="143"/>
      <c r="T134" s="214"/>
      <c r="V134" s="14"/>
      <c r="W134" s="71"/>
      <c r="X134" s="14"/>
      <c r="Z134" s="138"/>
      <c r="AB134" s="138"/>
      <c r="AC134" s="132"/>
      <c r="AD134" s="138"/>
      <c r="AE134" s="132"/>
      <c r="AF134" s="151" t="str">
        <f t="shared" si="3"/>
        <v/>
      </c>
      <c r="AH134" s="151" t="str">
        <f t="shared" si="2"/>
        <v/>
      </c>
    </row>
    <row r="135" spans="2:34" x14ac:dyDescent="0.4">
      <c r="B135" s="67" t="s">
        <v>2353</v>
      </c>
      <c r="D135" s="131"/>
      <c r="E135" s="52"/>
      <c r="F135" s="131"/>
      <c r="G135" s="52"/>
      <c r="H135" s="131"/>
      <c r="I135" s="52"/>
      <c r="J135" s="133"/>
      <c r="K135" s="64"/>
      <c r="L135" s="131"/>
      <c r="M135" s="64"/>
      <c r="N135" s="143"/>
      <c r="O135" s="62"/>
      <c r="P135" s="143"/>
      <c r="R135" s="143"/>
      <c r="T135" s="214"/>
      <c r="V135" s="14"/>
      <c r="W135" s="71"/>
      <c r="X135" s="14"/>
      <c r="Z135" s="138"/>
      <c r="AB135" s="138"/>
      <c r="AC135" s="132"/>
      <c r="AD135" s="138"/>
      <c r="AE135" s="132"/>
      <c r="AF135" s="151" t="str">
        <f t="shared" si="3"/>
        <v/>
      </c>
      <c r="AH135" s="151" t="str">
        <f t="shared" ref="AH135:AH198" si="4">IF(R135*$T135=0,"",R135*$T135)</f>
        <v/>
      </c>
    </row>
    <row r="136" spans="2:34" x14ac:dyDescent="0.4">
      <c r="B136" s="67" t="s">
        <v>2354</v>
      </c>
      <c r="D136" s="131"/>
      <c r="E136" s="52"/>
      <c r="F136" s="131"/>
      <c r="G136" s="52"/>
      <c r="H136" s="131"/>
      <c r="I136" s="52"/>
      <c r="J136" s="133"/>
      <c r="K136" s="64"/>
      <c r="L136" s="131"/>
      <c r="M136" s="64"/>
      <c r="N136" s="143"/>
      <c r="O136" s="62"/>
      <c r="P136" s="143"/>
      <c r="R136" s="143"/>
      <c r="T136" s="214"/>
      <c r="V136" s="14"/>
      <c r="W136" s="71"/>
      <c r="X136" s="14"/>
      <c r="Z136" s="138"/>
      <c r="AB136" s="138"/>
      <c r="AC136" s="132"/>
      <c r="AD136" s="138"/>
      <c r="AE136" s="132"/>
      <c r="AF136" s="151" t="str">
        <f t="shared" ref="AF136:AF199" si="5">IF($T136=0,"",$T136)</f>
        <v/>
      </c>
      <c r="AH136" s="151" t="str">
        <f t="shared" si="4"/>
        <v/>
      </c>
    </row>
    <row r="137" spans="2:34" x14ac:dyDescent="0.4">
      <c r="B137" s="67" t="s">
        <v>2355</v>
      </c>
      <c r="D137" s="131"/>
      <c r="E137" s="52"/>
      <c r="F137" s="131"/>
      <c r="G137" s="52"/>
      <c r="H137" s="131"/>
      <c r="I137" s="52"/>
      <c r="J137" s="133"/>
      <c r="K137" s="64"/>
      <c r="L137" s="131"/>
      <c r="M137" s="64"/>
      <c r="N137" s="143"/>
      <c r="O137" s="62"/>
      <c r="P137" s="143"/>
      <c r="R137" s="143"/>
      <c r="T137" s="214"/>
      <c r="V137" s="14"/>
      <c r="W137" s="71"/>
      <c r="X137" s="14"/>
      <c r="Z137" s="138"/>
      <c r="AB137" s="138"/>
      <c r="AC137" s="132"/>
      <c r="AD137" s="138"/>
      <c r="AE137" s="132"/>
      <c r="AF137" s="151" t="str">
        <f t="shared" si="5"/>
        <v/>
      </c>
      <c r="AH137" s="151" t="str">
        <f t="shared" si="4"/>
        <v/>
      </c>
    </row>
    <row r="138" spans="2:34" x14ac:dyDescent="0.4">
      <c r="B138" s="67" t="s">
        <v>2356</v>
      </c>
      <c r="D138" s="131"/>
      <c r="E138" s="52"/>
      <c r="F138" s="131"/>
      <c r="G138" s="52"/>
      <c r="H138" s="131"/>
      <c r="I138" s="52"/>
      <c r="J138" s="133"/>
      <c r="K138" s="64"/>
      <c r="L138" s="131"/>
      <c r="M138" s="64"/>
      <c r="N138" s="143"/>
      <c r="O138" s="62"/>
      <c r="P138" s="143"/>
      <c r="R138" s="143"/>
      <c r="T138" s="214"/>
      <c r="V138" s="14"/>
      <c r="W138" s="71"/>
      <c r="X138" s="14"/>
      <c r="Z138" s="138"/>
      <c r="AB138" s="138"/>
      <c r="AC138" s="132"/>
      <c r="AD138" s="138"/>
      <c r="AE138" s="132"/>
      <c r="AF138" s="151" t="str">
        <f t="shared" si="5"/>
        <v/>
      </c>
      <c r="AH138" s="151" t="str">
        <f t="shared" si="4"/>
        <v/>
      </c>
    </row>
    <row r="139" spans="2:34" x14ac:dyDescent="0.4">
      <c r="B139" s="67" t="s">
        <v>2357</v>
      </c>
      <c r="D139" s="131"/>
      <c r="E139" s="52"/>
      <c r="F139" s="131"/>
      <c r="G139" s="52"/>
      <c r="H139" s="131"/>
      <c r="I139" s="52"/>
      <c r="J139" s="133"/>
      <c r="K139" s="64"/>
      <c r="L139" s="131"/>
      <c r="M139" s="64"/>
      <c r="N139" s="143"/>
      <c r="O139" s="62"/>
      <c r="P139" s="143"/>
      <c r="R139" s="143"/>
      <c r="T139" s="214"/>
      <c r="V139" s="14"/>
      <c r="W139" s="71"/>
      <c r="X139" s="14"/>
      <c r="Z139" s="138"/>
      <c r="AB139" s="138"/>
      <c r="AC139" s="132"/>
      <c r="AD139" s="138"/>
      <c r="AE139" s="132"/>
      <c r="AF139" s="151" t="str">
        <f t="shared" si="5"/>
        <v/>
      </c>
      <c r="AH139" s="151" t="str">
        <f t="shared" si="4"/>
        <v/>
      </c>
    </row>
    <row r="140" spans="2:34" x14ac:dyDescent="0.4">
      <c r="B140" s="67" t="s">
        <v>2358</v>
      </c>
      <c r="D140" s="131"/>
      <c r="E140" s="52"/>
      <c r="F140" s="131"/>
      <c r="G140" s="52"/>
      <c r="H140" s="131"/>
      <c r="I140" s="52"/>
      <c r="J140" s="133"/>
      <c r="K140" s="64"/>
      <c r="L140" s="131"/>
      <c r="M140" s="64"/>
      <c r="N140" s="143"/>
      <c r="O140" s="62"/>
      <c r="P140" s="143"/>
      <c r="R140" s="143"/>
      <c r="T140" s="214"/>
      <c r="V140" s="14"/>
      <c r="W140" s="71"/>
      <c r="X140" s="14"/>
      <c r="Z140" s="138"/>
      <c r="AB140" s="138"/>
      <c r="AC140" s="132"/>
      <c r="AD140" s="138"/>
      <c r="AE140" s="132"/>
      <c r="AF140" s="151" t="str">
        <f t="shared" si="5"/>
        <v/>
      </c>
      <c r="AH140" s="151" t="str">
        <f t="shared" si="4"/>
        <v/>
      </c>
    </row>
    <row r="141" spans="2:34" x14ac:dyDescent="0.4">
      <c r="B141" s="67" t="s">
        <v>2359</v>
      </c>
      <c r="D141" s="131"/>
      <c r="E141" s="52"/>
      <c r="F141" s="131"/>
      <c r="G141" s="52"/>
      <c r="H141" s="131"/>
      <c r="I141" s="52"/>
      <c r="J141" s="133"/>
      <c r="K141" s="64"/>
      <c r="L141" s="131"/>
      <c r="M141" s="64"/>
      <c r="N141" s="143"/>
      <c r="O141" s="62"/>
      <c r="P141" s="143"/>
      <c r="R141" s="143"/>
      <c r="T141" s="214"/>
      <c r="V141" s="14"/>
      <c r="W141" s="71"/>
      <c r="X141" s="14"/>
      <c r="Z141" s="138"/>
      <c r="AB141" s="138"/>
      <c r="AC141" s="132"/>
      <c r="AD141" s="138"/>
      <c r="AE141" s="132"/>
      <c r="AF141" s="151" t="str">
        <f t="shared" si="5"/>
        <v/>
      </c>
      <c r="AH141" s="151" t="str">
        <f t="shared" si="4"/>
        <v/>
      </c>
    </row>
    <row r="142" spans="2:34" x14ac:dyDescent="0.4">
      <c r="B142" s="67" t="s">
        <v>2360</v>
      </c>
      <c r="D142" s="131"/>
      <c r="E142" s="52"/>
      <c r="F142" s="131"/>
      <c r="G142" s="52"/>
      <c r="H142" s="131"/>
      <c r="I142" s="52"/>
      <c r="J142" s="133"/>
      <c r="K142" s="64"/>
      <c r="L142" s="131"/>
      <c r="M142" s="64"/>
      <c r="N142" s="143"/>
      <c r="O142" s="62"/>
      <c r="P142" s="143"/>
      <c r="R142" s="143"/>
      <c r="T142" s="214"/>
      <c r="V142" s="14"/>
      <c r="W142" s="71"/>
      <c r="X142" s="14"/>
      <c r="Z142" s="138"/>
      <c r="AB142" s="138"/>
      <c r="AC142" s="132"/>
      <c r="AD142" s="138"/>
      <c r="AE142" s="132"/>
      <c r="AF142" s="151" t="str">
        <f t="shared" si="5"/>
        <v/>
      </c>
      <c r="AH142" s="151" t="str">
        <f t="shared" si="4"/>
        <v/>
      </c>
    </row>
    <row r="143" spans="2:34" x14ac:dyDescent="0.4">
      <c r="B143" s="67" t="s">
        <v>2361</v>
      </c>
      <c r="D143" s="131"/>
      <c r="E143" s="52"/>
      <c r="F143" s="131"/>
      <c r="G143" s="52"/>
      <c r="H143" s="131"/>
      <c r="I143" s="52"/>
      <c r="J143" s="133"/>
      <c r="K143" s="64"/>
      <c r="L143" s="131"/>
      <c r="M143" s="64"/>
      <c r="N143" s="143"/>
      <c r="O143" s="62"/>
      <c r="P143" s="143"/>
      <c r="R143" s="143"/>
      <c r="T143" s="214"/>
      <c r="V143" s="14"/>
      <c r="W143" s="71"/>
      <c r="X143" s="14"/>
      <c r="Z143" s="138"/>
      <c r="AB143" s="138"/>
      <c r="AC143" s="132"/>
      <c r="AD143" s="138"/>
      <c r="AE143" s="132"/>
      <c r="AF143" s="151" t="str">
        <f t="shared" si="5"/>
        <v/>
      </c>
      <c r="AH143" s="151" t="str">
        <f t="shared" si="4"/>
        <v/>
      </c>
    </row>
    <row r="144" spans="2:34" x14ac:dyDescent="0.4">
      <c r="B144" s="67" t="s">
        <v>2362</v>
      </c>
      <c r="D144" s="131"/>
      <c r="E144" s="52"/>
      <c r="F144" s="131"/>
      <c r="G144" s="52"/>
      <c r="H144" s="131"/>
      <c r="I144" s="52"/>
      <c r="J144" s="133"/>
      <c r="K144" s="64"/>
      <c r="L144" s="131"/>
      <c r="M144" s="64"/>
      <c r="N144" s="143"/>
      <c r="O144" s="62"/>
      <c r="P144" s="143"/>
      <c r="R144" s="143"/>
      <c r="T144" s="214"/>
      <c r="V144" s="14"/>
      <c r="W144" s="71"/>
      <c r="X144" s="14"/>
      <c r="Z144" s="138"/>
      <c r="AB144" s="138"/>
      <c r="AC144" s="132"/>
      <c r="AD144" s="138"/>
      <c r="AE144" s="132"/>
      <c r="AF144" s="151" t="str">
        <f t="shared" si="5"/>
        <v/>
      </c>
      <c r="AH144" s="151" t="str">
        <f t="shared" si="4"/>
        <v/>
      </c>
    </row>
    <row r="145" spans="2:34" x14ac:dyDescent="0.4">
      <c r="B145" s="67" t="s">
        <v>2363</v>
      </c>
      <c r="D145" s="131"/>
      <c r="E145" s="52"/>
      <c r="F145" s="131"/>
      <c r="G145" s="52"/>
      <c r="H145" s="131"/>
      <c r="I145" s="52"/>
      <c r="J145" s="133"/>
      <c r="K145" s="64"/>
      <c r="L145" s="131"/>
      <c r="M145" s="64"/>
      <c r="N145" s="143"/>
      <c r="O145" s="62"/>
      <c r="P145" s="143"/>
      <c r="R145" s="143"/>
      <c r="T145" s="214"/>
      <c r="V145" s="14"/>
      <c r="W145" s="71"/>
      <c r="X145" s="14"/>
      <c r="Z145" s="138"/>
      <c r="AB145" s="138"/>
      <c r="AC145" s="132"/>
      <c r="AD145" s="138"/>
      <c r="AE145" s="132"/>
      <c r="AF145" s="151" t="str">
        <f t="shared" si="5"/>
        <v/>
      </c>
      <c r="AH145" s="151" t="str">
        <f t="shared" si="4"/>
        <v/>
      </c>
    </row>
    <row r="146" spans="2:34" x14ac:dyDescent="0.4">
      <c r="B146" s="67" t="s">
        <v>2364</v>
      </c>
      <c r="D146" s="131"/>
      <c r="E146" s="52"/>
      <c r="F146" s="131"/>
      <c r="G146" s="52"/>
      <c r="H146" s="131"/>
      <c r="I146" s="52"/>
      <c r="J146" s="133"/>
      <c r="K146" s="64"/>
      <c r="L146" s="131"/>
      <c r="M146" s="64"/>
      <c r="N146" s="143"/>
      <c r="O146" s="62"/>
      <c r="P146" s="143"/>
      <c r="R146" s="143"/>
      <c r="T146" s="214"/>
      <c r="V146" s="14"/>
      <c r="W146" s="71"/>
      <c r="X146" s="14"/>
      <c r="Z146" s="138"/>
      <c r="AB146" s="138"/>
      <c r="AC146" s="132"/>
      <c r="AD146" s="138"/>
      <c r="AE146" s="132"/>
      <c r="AF146" s="151" t="str">
        <f t="shared" si="5"/>
        <v/>
      </c>
      <c r="AH146" s="151" t="str">
        <f t="shared" si="4"/>
        <v/>
      </c>
    </row>
    <row r="147" spans="2:34" x14ac:dyDescent="0.4">
      <c r="B147" s="67" t="s">
        <v>2365</v>
      </c>
      <c r="D147" s="131"/>
      <c r="E147" s="52"/>
      <c r="F147" s="131"/>
      <c r="G147" s="52"/>
      <c r="H147" s="131"/>
      <c r="I147" s="52"/>
      <c r="J147" s="133"/>
      <c r="K147" s="64"/>
      <c r="L147" s="131"/>
      <c r="M147" s="64"/>
      <c r="N147" s="143"/>
      <c r="O147" s="62"/>
      <c r="P147" s="143"/>
      <c r="R147" s="143"/>
      <c r="T147" s="214"/>
      <c r="V147" s="14"/>
      <c r="W147" s="71"/>
      <c r="X147" s="14"/>
      <c r="Z147" s="138"/>
      <c r="AB147" s="138"/>
      <c r="AC147" s="132"/>
      <c r="AD147" s="138"/>
      <c r="AE147" s="132"/>
      <c r="AF147" s="151" t="str">
        <f t="shared" si="5"/>
        <v/>
      </c>
      <c r="AH147" s="151" t="str">
        <f t="shared" si="4"/>
        <v/>
      </c>
    </row>
    <row r="148" spans="2:34" x14ac:dyDescent="0.4">
      <c r="B148" s="67" t="s">
        <v>2366</v>
      </c>
      <c r="D148" s="131"/>
      <c r="E148" s="52"/>
      <c r="F148" s="131"/>
      <c r="G148" s="52"/>
      <c r="H148" s="131"/>
      <c r="I148" s="52"/>
      <c r="J148" s="133"/>
      <c r="K148" s="64"/>
      <c r="L148" s="131"/>
      <c r="M148" s="64"/>
      <c r="N148" s="143"/>
      <c r="O148" s="62"/>
      <c r="P148" s="143"/>
      <c r="R148" s="143"/>
      <c r="T148" s="214"/>
      <c r="V148" s="14"/>
      <c r="W148" s="71"/>
      <c r="X148" s="14"/>
      <c r="Z148" s="138"/>
      <c r="AB148" s="138"/>
      <c r="AC148" s="132"/>
      <c r="AD148" s="138"/>
      <c r="AE148" s="132"/>
      <c r="AF148" s="151" t="str">
        <f t="shared" si="5"/>
        <v/>
      </c>
      <c r="AH148" s="151" t="str">
        <f t="shared" si="4"/>
        <v/>
      </c>
    </row>
    <row r="149" spans="2:34" x14ac:dyDescent="0.4">
      <c r="B149" s="67" t="s">
        <v>2367</v>
      </c>
      <c r="D149" s="131"/>
      <c r="E149" s="52"/>
      <c r="F149" s="131"/>
      <c r="G149" s="52"/>
      <c r="H149" s="131"/>
      <c r="I149" s="52"/>
      <c r="J149" s="133"/>
      <c r="K149" s="64"/>
      <c r="L149" s="131"/>
      <c r="M149" s="64"/>
      <c r="N149" s="143"/>
      <c r="O149" s="62"/>
      <c r="P149" s="143"/>
      <c r="R149" s="143"/>
      <c r="T149" s="214"/>
      <c r="V149" s="14"/>
      <c r="W149" s="71"/>
      <c r="X149" s="14"/>
      <c r="Z149" s="138"/>
      <c r="AB149" s="138"/>
      <c r="AC149" s="132"/>
      <c r="AD149" s="138"/>
      <c r="AE149" s="132"/>
      <c r="AF149" s="151" t="str">
        <f t="shared" si="5"/>
        <v/>
      </c>
      <c r="AH149" s="151" t="str">
        <f t="shared" si="4"/>
        <v/>
      </c>
    </row>
    <row r="150" spans="2:34" x14ac:dyDescent="0.4">
      <c r="B150" s="67" t="s">
        <v>2368</v>
      </c>
      <c r="D150" s="131"/>
      <c r="E150" s="52"/>
      <c r="F150" s="131"/>
      <c r="G150" s="52"/>
      <c r="H150" s="131"/>
      <c r="I150" s="52"/>
      <c r="J150" s="133"/>
      <c r="K150" s="64"/>
      <c r="L150" s="131"/>
      <c r="M150" s="64"/>
      <c r="N150" s="143"/>
      <c r="O150" s="62"/>
      <c r="P150" s="143"/>
      <c r="R150" s="143"/>
      <c r="T150" s="214"/>
      <c r="V150" s="14"/>
      <c r="W150" s="71"/>
      <c r="X150" s="14"/>
      <c r="Z150" s="138"/>
      <c r="AB150" s="138"/>
      <c r="AC150" s="132"/>
      <c r="AD150" s="138"/>
      <c r="AE150" s="132"/>
      <c r="AF150" s="151" t="str">
        <f t="shared" si="5"/>
        <v/>
      </c>
      <c r="AH150" s="151" t="str">
        <f t="shared" si="4"/>
        <v/>
      </c>
    </row>
    <row r="151" spans="2:34" x14ac:dyDescent="0.4">
      <c r="B151" s="67" t="s">
        <v>2369</v>
      </c>
      <c r="D151" s="131"/>
      <c r="E151" s="52"/>
      <c r="F151" s="131"/>
      <c r="G151" s="52"/>
      <c r="H151" s="131"/>
      <c r="I151" s="52"/>
      <c r="J151" s="133"/>
      <c r="K151" s="64"/>
      <c r="L151" s="131"/>
      <c r="M151" s="64"/>
      <c r="N151" s="143"/>
      <c r="O151" s="62"/>
      <c r="P151" s="143"/>
      <c r="R151" s="143"/>
      <c r="T151" s="214"/>
      <c r="V151" s="14"/>
      <c r="W151" s="71"/>
      <c r="X151" s="14"/>
      <c r="Z151" s="138"/>
      <c r="AB151" s="138"/>
      <c r="AC151" s="132"/>
      <c r="AD151" s="138"/>
      <c r="AE151" s="132"/>
      <c r="AF151" s="151" t="str">
        <f t="shared" si="5"/>
        <v/>
      </c>
      <c r="AH151" s="151" t="str">
        <f t="shared" si="4"/>
        <v/>
      </c>
    </row>
    <row r="152" spans="2:34" x14ac:dyDescent="0.4">
      <c r="B152" s="67" t="s">
        <v>2370</v>
      </c>
      <c r="D152" s="131"/>
      <c r="E152" s="52"/>
      <c r="F152" s="131"/>
      <c r="G152" s="52"/>
      <c r="H152" s="131"/>
      <c r="I152" s="52"/>
      <c r="J152" s="133"/>
      <c r="K152" s="64"/>
      <c r="L152" s="131"/>
      <c r="M152" s="64"/>
      <c r="N152" s="143"/>
      <c r="O152" s="62"/>
      <c r="P152" s="143"/>
      <c r="R152" s="143"/>
      <c r="T152" s="214"/>
      <c r="V152" s="14"/>
      <c r="W152" s="71"/>
      <c r="X152" s="14"/>
      <c r="Z152" s="138"/>
      <c r="AB152" s="138"/>
      <c r="AC152" s="132"/>
      <c r="AD152" s="138"/>
      <c r="AE152" s="132"/>
      <c r="AF152" s="151" t="str">
        <f t="shared" si="5"/>
        <v/>
      </c>
      <c r="AH152" s="151" t="str">
        <f t="shared" si="4"/>
        <v/>
      </c>
    </row>
    <row r="153" spans="2:34" x14ac:dyDescent="0.4">
      <c r="B153" s="67" t="s">
        <v>2371</v>
      </c>
      <c r="D153" s="131"/>
      <c r="E153" s="52"/>
      <c r="F153" s="131"/>
      <c r="G153" s="52"/>
      <c r="H153" s="131"/>
      <c r="I153" s="52"/>
      <c r="J153" s="133"/>
      <c r="K153" s="64"/>
      <c r="L153" s="131"/>
      <c r="M153" s="64"/>
      <c r="N153" s="143"/>
      <c r="O153" s="62"/>
      <c r="P153" s="143"/>
      <c r="R153" s="143"/>
      <c r="T153" s="214"/>
      <c r="V153" s="14"/>
      <c r="W153" s="71"/>
      <c r="X153" s="14"/>
      <c r="Z153" s="138"/>
      <c r="AB153" s="138"/>
      <c r="AC153" s="132"/>
      <c r="AD153" s="138"/>
      <c r="AE153" s="132"/>
      <c r="AF153" s="151" t="str">
        <f t="shared" si="5"/>
        <v/>
      </c>
      <c r="AH153" s="151" t="str">
        <f t="shared" si="4"/>
        <v/>
      </c>
    </row>
    <row r="154" spans="2:34" x14ac:dyDescent="0.4">
      <c r="B154" s="67" t="s">
        <v>2372</v>
      </c>
      <c r="D154" s="131"/>
      <c r="E154" s="52"/>
      <c r="F154" s="131"/>
      <c r="G154" s="52"/>
      <c r="H154" s="131"/>
      <c r="I154" s="52"/>
      <c r="J154" s="133"/>
      <c r="K154" s="64"/>
      <c r="L154" s="131"/>
      <c r="M154" s="64"/>
      <c r="N154" s="143"/>
      <c r="O154" s="62"/>
      <c r="P154" s="143"/>
      <c r="R154" s="143"/>
      <c r="T154" s="214"/>
      <c r="V154" s="14"/>
      <c r="W154" s="71"/>
      <c r="X154" s="14"/>
      <c r="Z154" s="138"/>
      <c r="AB154" s="138"/>
      <c r="AC154" s="132"/>
      <c r="AD154" s="138"/>
      <c r="AE154" s="132"/>
      <c r="AF154" s="151" t="str">
        <f t="shared" si="5"/>
        <v/>
      </c>
      <c r="AH154" s="151" t="str">
        <f t="shared" si="4"/>
        <v/>
      </c>
    </row>
    <row r="155" spans="2:34" x14ac:dyDescent="0.4">
      <c r="B155" s="67" t="s">
        <v>2373</v>
      </c>
      <c r="D155" s="131"/>
      <c r="E155" s="52"/>
      <c r="F155" s="131"/>
      <c r="G155" s="52"/>
      <c r="H155" s="131"/>
      <c r="I155" s="52"/>
      <c r="J155" s="133"/>
      <c r="K155" s="64"/>
      <c r="L155" s="131"/>
      <c r="M155" s="64"/>
      <c r="N155" s="143"/>
      <c r="O155" s="62"/>
      <c r="P155" s="143"/>
      <c r="R155" s="143"/>
      <c r="T155" s="214"/>
      <c r="V155" s="14"/>
      <c r="W155" s="71"/>
      <c r="X155" s="14"/>
      <c r="Z155" s="138"/>
      <c r="AB155" s="138"/>
      <c r="AC155" s="132"/>
      <c r="AD155" s="138"/>
      <c r="AE155" s="132"/>
      <c r="AF155" s="151" t="str">
        <f t="shared" si="5"/>
        <v/>
      </c>
      <c r="AH155" s="151" t="str">
        <f t="shared" si="4"/>
        <v/>
      </c>
    </row>
    <row r="156" spans="2:34" x14ac:dyDescent="0.4">
      <c r="B156" s="67" t="s">
        <v>2374</v>
      </c>
      <c r="D156" s="131"/>
      <c r="E156" s="52"/>
      <c r="F156" s="131"/>
      <c r="G156" s="52"/>
      <c r="H156" s="131"/>
      <c r="I156" s="52"/>
      <c r="J156" s="133"/>
      <c r="K156" s="64"/>
      <c r="L156" s="131"/>
      <c r="M156" s="64"/>
      <c r="N156" s="143"/>
      <c r="O156" s="62"/>
      <c r="P156" s="143"/>
      <c r="R156" s="143"/>
      <c r="T156" s="214"/>
      <c r="V156" s="14"/>
      <c r="W156" s="71"/>
      <c r="X156" s="14"/>
      <c r="Z156" s="138"/>
      <c r="AB156" s="138"/>
      <c r="AC156" s="132"/>
      <c r="AD156" s="138"/>
      <c r="AE156" s="132"/>
      <c r="AF156" s="151" t="str">
        <f t="shared" si="5"/>
        <v/>
      </c>
      <c r="AH156" s="151" t="str">
        <f t="shared" si="4"/>
        <v/>
      </c>
    </row>
    <row r="157" spans="2:34" x14ac:dyDescent="0.4">
      <c r="B157" s="67" t="s">
        <v>2375</v>
      </c>
      <c r="D157" s="131"/>
      <c r="E157" s="52"/>
      <c r="F157" s="131"/>
      <c r="G157" s="52"/>
      <c r="H157" s="131"/>
      <c r="I157" s="52"/>
      <c r="J157" s="133"/>
      <c r="K157" s="64"/>
      <c r="L157" s="131"/>
      <c r="M157" s="64"/>
      <c r="N157" s="143"/>
      <c r="O157" s="62"/>
      <c r="P157" s="143"/>
      <c r="R157" s="143"/>
      <c r="T157" s="214"/>
      <c r="V157" s="14"/>
      <c r="W157" s="71"/>
      <c r="X157" s="14"/>
      <c r="Z157" s="138"/>
      <c r="AB157" s="138"/>
      <c r="AC157" s="132"/>
      <c r="AD157" s="138"/>
      <c r="AE157" s="132"/>
      <c r="AF157" s="151" t="str">
        <f t="shared" si="5"/>
        <v/>
      </c>
      <c r="AH157" s="151" t="str">
        <f t="shared" si="4"/>
        <v/>
      </c>
    </row>
    <row r="158" spans="2:34" x14ac:dyDescent="0.4">
      <c r="B158" s="67" t="s">
        <v>2376</v>
      </c>
      <c r="D158" s="131"/>
      <c r="E158" s="52"/>
      <c r="F158" s="131"/>
      <c r="G158" s="52"/>
      <c r="H158" s="131"/>
      <c r="I158" s="52"/>
      <c r="J158" s="133"/>
      <c r="K158" s="64"/>
      <c r="L158" s="131"/>
      <c r="M158" s="64"/>
      <c r="N158" s="143"/>
      <c r="O158" s="62"/>
      <c r="P158" s="143"/>
      <c r="R158" s="143"/>
      <c r="T158" s="214"/>
      <c r="V158" s="14"/>
      <c r="W158" s="71"/>
      <c r="X158" s="14"/>
      <c r="Z158" s="138"/>
      <c r="AB158" s="138"/>
      <c r="AC158" s="132"/>
      <c r="AD158" s="138"/>
      <c r="AE158" s="132"/>
      <c r="AF158" s="151" t="str">
        <f t="shared" si="5"/>
        <v/>
      </c>
      <c r="AH158" s="151" t="str">
        <f t="shared" si="4"/>
        <v/>
      </c>
    </row>
    <row r="159" spans="2:34" x14ac:dyDescent="0.4">
      <c r="B159" s="67" t="s">
        <v>2377</v>
      </c>
      <c r="D159" s="131"/>
      <c r="E159" s="52"/>
      <c r="F159" s="131"/>
      <c r="G159" s="52"/>
      <c r="H159" s="131"/>
      <c r="I159" s="52"/>
      <c r="J159" s="133"/>
      <c r="K159" s="64"/>
      <c r="L159" s="131"/>
      <c r="M159" s="64"/>
      <c r="N159" s="143"/>
      <c r="O159" s="62"/>
      <c r="P159" s="143"/>
      <c r="R159" s="143"/>
      <c r="T159" s="214"/>
      <c r="V159" s="14"/>
      <c r="W159" s="71"/>
      <c r="X159" s="14"/>
      <c r="Z159" s="138"/>
      <c r="AB159" s="138"/>
      <c r="AC159" s="132"/>
      <c r="AD159" s="138"/>
      <c r="AE159" s="132"/>
      <c r="AF159" s="151" t="str">
        <f t="shared" si="5"/>
        <v/>
      </c>
      <c r="AH159" s="151" t="str">
        <f t="shared" si="4"/>
        <v/>
      </c>
    </row>
    <row r="160" spans="2:34" x14ac:dyDescent="0.4">
      <c r="B160" s="67" t="s">
        <v>2378</v>
      </c>
      <c r="D160" s="131"/>
      <c r="E160" s="52"/>
      <c r="F160" s="131"/>
      <c r="G160" s="52"/>
      <c r="H160" s="131"/>
      <c r="I160" s="52"/>
      <c r="J160" s="133"/>
      <c r="K160" s="64"/>
      <c r="L160" s="131"/>
      <c r="M160" s="64"/>
      <c r="N160" s="143"/>
      <c r="O160" s="62"/>
      <c r="P160" s="143"/>
      <c r="R160" s="143"/>
      <c r="T160" s="214"/>
      <c r="V160" s="14"/>
      <c r="W160" s="71"/>
      <c r="X160" s="14"/>
      <c r="Z160" s="138"/>
      <c r="AB160" s="138"/>
      <c r="AC160" s="132"/>
      <c r="AD160" s="138"/>
      <c r="AE160" s="132"/>
      <c r="AF160" s="151" t="str">
        <f t="shared" si="5"/>
        <v/>
      </c>
      <c r="AH160" s="151" t="str">
        <f t="shared" si="4"/>
        <v/>
      </c>
    </row>
    <row r="161" spans="2:34" x14ac:dyDescent="0.4">
      <c r="B161" s="67" t="s">
        <v>2379</v>
      </c>
      <c r="D161" s="131"/>
      <c r="E161" s="52"/>
      <c r="F161" s="131"/>
      <c r="G161" s="52"/>
      <c r="H161" s="131"/>
      <c r="I161" s="52"/>
      <c r="J161" s="133"/>
      <c r="K161" s="64"/>
      <c r="L161" s="131"/>
      <c r="M161" s="64"/>
      <c r="N161" s="143"/>
      <c r="O161" s="62"/>
      <c r="P161" s="143"/>
      <c r="R161" s="143"/>
      <c r="T161" s="214"/>
      <c r="V161" s="14"/>
      <c r="W161" s="71"/>
      <c r="X161" s="14"/>
      <c r="Z161" s="138"/>
      <c r="AB161" s="138"/>
      <c r="AC161" s="132"/>
      <c r="AD161" s="138"/>
      <c r="AE161" s="132"/>
      <c r="AF161" s="151" t="str">
        <f t="shared" si="5"/>
        <v/>
      </c>
      <c r="AH161" s="151" t="str">
        <f t="shared" si="4"/>
        <v/>
      </c>
    </row>
    <row r="162" spans="2:34" x14ac:dyDescent="0.4">
      <c r="B162" s="67" t="s">
        <v>2380</v>
      </c>
      <c r="D162" s="131"/>
      <c r="E162" s="52"/>
      <c r="F162" s="131"/>
      <c r="G162" s="52"/>
      <c r="H162" s="131"/>
      <c r="I162" s="52"/>
      <c r="J162" s="133"/>
      <c r="K162" s="64"/>
      <c r="L162" s="131"/>
      <c r="M162" s="64"/>
      <c r="N162" s="143"/>
      <c r="O162" s="62"/>
      <c r="P162" s="143"/>
      <c r="R162" s="143"/>
      <c r="T162" s="214"/>
      <c r="V162" s="14"/>
      <c r="W162" s="71"/>
      <c r="X162" s="14"/>
      <c r="Z162" s="138"/>
      <c r="AB162" s="138"/>
      <c r="AC162" s="132"/>
      <c r="AD162" s="138"/>
      <c r="AE162" s="132"/>
      <c r="AF162" s="151" t="str">
        <f t="shared" si="5"/>
        <v/>
      </c>
      <c r="AH162" s="151" t="str">
        <f t="shared" si="4"/>
        <v/>
      </c>
    </row>
    <row r="163" spans="2:34" x14ac:dyDescent="0.4">
      <c r="B163" s="67" t="s">
        <v>2381</v>
      </c>
      <c r="D163" s="131"/>
      <c r="E163" s="52"/>
      <c r="F163" s="131"/>
      <c r="G163" s="52"/>
      <c r="H163" s="131"/>
      <c r="I163" s="52"/>
      <c r="J163" s="133"/>
      <c r="K163" s="64"/>
      <c r="L163" s="131"/>
      <c r="M163" s="64"/>
      <c r="N163" s="143"/>
      <c r="O163" s="62"/>
      <c r="P163" s="143"/>
      <c r="R163" s="143"/>
      <c r="T163" s="214"/>
      <c r="V163" s="14"/>
      <c r="W163" s="71"/>
      <c r="X163" s="14"/>
      <c r="Z163" s="138"/>
      <c r="AB163" s="138"/>
      <c r="AC163" s="132"/>
      <c r="AD163" s="138"/>
      <c r="AE163" s="132"/>
      <c r="AF163" s="151" t="str">
        <f t="shared" si="5"/>
        <v/>
      </c>
      <c r="AH163" s="151" t="str">
        <f t="shared" si="4"/>
        <v/>
      </c>
    </row>
    <row r="164" spans="2:34" x14ac:dyDescent="0.4">
      <c r="B164" s="67" t="s">
        <v>2382</v>
      </c>
      <c r="D164" s="131"/>
      <c r="E164" s="52"/>
      <c r="F164" s="131"/>
      <c r="G164" s="52"/>
      <c r="H164" s="131"/>
      <c r="I164" s="52"/>
      <c r="J164" s="133"/>
      <c r="K164" s="64"/>
      <c r="L164" s="131"/>
      <c r="M164" s="64"/>
      <c r="N164" s="143"/>
      <c r="O164" s="62"/>
      <c r="P164" s="143"/>
      <c r="R164" s="143"/>
      <c r="T164" s="214"/>
      <c r="V164" s="14"/>
      <c r="W164" s="71"/>
      <c r="X164" s="14"/>
      <c r="Z164" s="138"/>
      <c r="AB164" s="138"/>
      <c r="AC164" s="132"/>
      <c r="AD164" s="138"/>
      <c r="AE164" s="132"/>
      <c r="AF164" s="151" t="str">
        <f t="shared" si="5"/>
        <v/>
      </c>
      <c r="AH164" s="151" t="str">
        <f t="shared" si="4"/>
        <v/>
      </c>
    </row>
    <row r="165" spans="2:34" x14ac:dyDescent="0.4">
      <c r="B165" s="67" t="s">
        <v>2383</v>
      </c>
      <c r="D165" s="131"/>
      <c r="E165" s="52"/>
      <c r="F165" s="131"/>
      <c r="G165" s="52"/>
      <c r="H165" s="131"/>
      <c r="I165" s="52"/>
      <c r="J165" s="133"/>
      <c r="K165" s="64"/>
      <c r="L165" s="131"/>
      <c r="M165" s="64"/>
      <c r="N165" s="143"/>
      <c r="O165" s="62"/>
      <c r="P165" s="143"/>
      <c r="R165" s="143"/>
      <c r="T165" s="214"/>
      <c r="V165" s="14"/>
      <c r="W165" s="71"/>
      <c r="X165" s="14"/>
      <c r="Z165" s="138"/>
      <c r="AB165" s="138"/>
      <c r="AC165" s="132"/>
      <c r="AD165" s="138"/>
      <c r="AE165" s="132"/>
      <c r="AF165" s="151" t="str">
        <f t="shared" si="5"/>
        <v/>
      </c>
      <c r="AH165" s="151" t="str">
        <f t="shared" si="4"/>
        <v/>
      </c>
    </row>
    <row r="166" spans="2:34" x14ac:dyDescent="0.4">
      <c r="B166" s="67" t="s">
        <v>2384</v>
      </c>
      <c r="D166" s="131"/>
      <c r="E166" s="52"/>
      <c r="F166" s="131"/>
      <c r="G166" s="52"/>
      <c r="H166" s="131"/>
      <c r="I166" s="52"/>
      <c r="J166" s="133"/>
      <c r="K166" s="64"/>
      <c r="L166" s="131"/>
      <c r="M166" s="64"/>
      <c r="N166" s="143"/>
      <c r="O166" s="62"/>
      <c r="P166" s="143"/>
      <c r="R166" s="143"/>
      <c r="T166" s="214"/>
      <c r="V166" s="14"/>
      <c r="W166" s="71"/>
      <c r="X166" s="14"/>
      <c r="Z166" s="138"/>
      <c r="AB166" s="138"/>
      <c r="AC166" s="132"/>
      <c r="AD166" s="138"/>
      <c r="AE166" s="132"/>
      <c r="AF166" s="151" t="str">
        <f t="shared" si="5"/>
        <v/>
      </c>
      <c r="AH166" s="151" t="str">
        <f t="shared" si="4"/>
        <v/>
      </c>
    </row>
    <row r="167" spans="2:34" x14ac:dyDescent="0.4">
      <c r="B167" s="67" t="s">
        <v>2385</v>
      </c>
      <c r="D167" s="131"/>
      <c r="E167" s="52"/>
      <c r="F167" s="131"/>
      <c r="G167" s="52"/>
      <c r="H167" s="131"/>
      <c r="I167" s="52"/>
      <c r="J167" s="133"/>
      <c r="K167" s="64"/>
      <c r="L167" s="131"/>
      <c r="M167" s="64"/>
      <c r="N167" s="143"/>
      <c r="O167" s="62"/>
      <c r="P167" s="143"/>
      <c r="R167" s="143"/>
      <c r="T167" s="214"/>
      <c r="V167" s="14"/>
      <c r="W167" s="71"/>
      <c r="X167" s="14"/>
      <c r="Z167" s="138"/>
      <c r="AB167" s="138"/>
      <c r="AC167" s="132"/>
      <c r="AD167" s="138"/>
      <c r="AE167" s="132"/>
      <c r="AF167" s="151" t="str">
        <f t="shared" si="5"/>
        <v/>
      </c>
      <c r="AH167" s="151" t="str">
        <f t="shared" si="4"/>
        <v/>
      </c>
    </row>
    <row r="168" spans="2:34" x14ac:dyDescent="0.4">
      <c r="B168" s="67" t="s">
        <v>2386</v>
      </c>
      <c r="D168" s="131"/>
      <c r="E168" s="52"/>
      <c r="F168" s="131"/>
      <c r="G168" s="52"/>
      <c r="H168" s="131"/>
      <c r="I168" s="52"/>
      <c r="J168" s="133"/>
      <c r="K168" s="64"/>
      <c r="L168" s="131"/>
      <c r="M168" s="64"/>
      <c r="N168" s="143"/>
      <c r="O168" s="62"/>
      <c r="P168" s="143"/>
      <c r="R168" s="143"/>
      <c r="T168" s="214"/>
      <c r="V168" s="14"/>
      <c r="W168" s="71"/>
      <c r="X168" s="14"/>
      <c r="Z168" s="138"/>
      <c r="AB168" s="138"/>
      <c r="AC168" s="132"/>
      <c r="AD168" s="138"/>
      <c r="AE168" s="132"/>
      <c r="AF168" s="151" t="str">
        <f t="shared" si="5"/>
        <v/>
      </c>
      <c r="AH168" s="151" t="str">
        <f t="shared" si="4"/>
        <v/>
      </c>
    </row>
    <row r="169" spans="2:34" x14ac:dyDescent="0.4">
      <c r="B169" s="67" t="s">
        <v>2387</v>
      </c>
      <c r="D169" s="131"/>
      <c r="E169" s="52"/>
      <c r="F169" s="131"/>
      <c r="G169" s="52"/>
      <c r="H169" s="131"/>
      <c r="I169" s="52"/>
      <c r="J169" s="133"/>
      <c r="K169" s="64"/>
      <c r="L169" s="131"/>
      <c r="M169" s="64"/>
      <c r="N169" s="143"/>
      <c r="O169" s="62"/>
      <c r="P169" s="143"/>
      <c r="R169" s="143"/>
      <c r="T169" s="214"/>
      <c r="V169" s="14"/>
      <c r="W169" s="71"/>
      <c r="X169" s="14"/>
      <c r="Z169" s="138"/>
      <c r="AB169" s="138"/>
      <c r="AC169" s="132"/>
      <c r="AD169" s="138"/>
      <c r="AE169" s="132"/>
      <c r="AF169" s="151" t="str">
        <f t="shared" si="5"/>
        <v/>
      </c>
      <c r="AH169" s="151" t="str">
        <f t="shared" si="4"/>
        <v/>
      </c>
    </row>
    <row r="170" spans="2:34" x14ac:dyDescent="0.4">
      <c r="B170" s="67" t="s">
        <v>2388</v>
      </c>
      <c r="D170" s="131"/>
      <c r="E170" s="52"/>
      <c r="F170" s="131"/>
      <c r="G170" s="52"/>
      <c r="H170" s="131"/>
      <c r="I170" s="52"/>
      <c r="J170" s="133"/>
      <c r="K170" s="64"/>
      <c r="L170" s="131"/>
      <c r="M170" s="64"/>
      <c r="N170" s="143"/>
      <c r="O170" s="62"/>
      <c r="P170" s="143"/>
      <c r="R170" s="143"/>
      <c r="T170" s="214"/>
      <c r="V170" s="14"/>
      <c r="W170" s="71"/>
      <c r="X170" s="14"/>
      <c r="Z170" s="138"/>
      <c r="AB170" s="138"/>
      <c r="AC170" s="132"/>
      <c r="AD170" s="138"/>
      <c r="AE170" s="132"/>
      <c r="AF170" s="151" t="str">
        <f t="shared" si="5"/>
        <v/>
      </c>
      <c r="AH170" s="151" t="str">
        <f t="shared" si="4"/>
        <v/>
      </c>
    </row>
    <row r="171" spans="2:34" x14ac:dyDescent="0.4">
      <c r="B171" s="67" t="s">
        <v>2389</v>
      </c>
      <c r="D171" s="131"/>
      <c r="E171" s="52"/>
      <c r="F171" s="131"/>
      <c r="G171" s="52"/>
      <c r="H171" s="131"/>
      <c r="I171" s="52"/>
      <c r="J171" s="133"/>
      <c r="K171" s="64"/>
      <c r="L171" s="131"/>
      <c r="M171" s="64"/>
      <c r="N171" s="143"/>
      <c r="O171" s="62"/>
      <c r="P171" s="143"/>
      <c r="R171" s="143"/>
      <c r="T171" s="214"/>
      <c r="V171" s="14"/>
      <c r="W171" s="71"/>
      <c r="X171" s="14"/>
      <c r="Z171" s="138"/>
      <c r="AB171" s="138"/>
      <c r="AC171" s="132"/>
      <c r="AD171" s="138"/>
      <c r="AE171" s="132"/>
      <c r="AF171" s="151" t="str">
        <f t="shared" si="5"/>
        <v/>
      </c>
      <c r="AH171" s="151" t="str">
        <f t="shared" si="4"/>
        <v/>
      </c>
    </row>
    <row r="172" spans="2:34" x14ac:dyDescent="0.4">
      <c r="B172" s="67" t="s">
        <v>2390</v>
      </c>
      <c r="D172" s="131"/>
      <c r="E172" s="52"/>
      <c r="F172" s="131"/>
      <c r="G172" s="52"/>
      <c r="H172" s="131"/>
      <c r="I172" s="52"/>
      <c r="J172" s="133"/>
      <c r="K172" s="64"/>
      <c r="L172" s="131"/>
      <c r="M172" s="64"/>
      <c r="N172" s="143"/>
      <c r="O172" s="62"/>
      <c r="P172" s="143"/>
      <c r="R172" s="143"/>
      <c r="T172" s="214"/>
      <c r="V172" s="14"/>
      <c r="W172" s="71"/>
      <c r="X172" s="14"/>
      <c r="Z172" s="138"/>
      <c r="AB172" s="138"/>
      <c r="AC172" s="132"/>
      <c r="AD172" s="138"/>
      <c r="AE172" s="132"/>
      <c r="AF172" s="151" t="str">
        <f t="shared" si="5"/>
        <v/>
      </c>
      <c r="AH172" s="151" t="str">
        <f t="shared" si="4"/>
        <v/>
      </c>
    </row>
    <row r="173" spans="2:34" x14ac:dyDescent="0.4">
      <c r="B173" s="67" t="s">
        <v>2391</v>
      </c>
      <c r="D173" s="131"/>
      <c r="E173" s="52"/>
      <c r="F173" s="131"/>
      <c r="G173" s="52"/>
      <c r="H173" s="131"/>
      <c r="I173" s="52"/>
      <c r="J173" s="133"/>
      <c r="K173" s="64"/>
      <c r="L173" s="131"/>
      <c r="M173" s="64"/>
      <c r="N173" s="143"/>
      <c r="O173" s="62"/>
      <c r="P173" s="143"/>
      <c r="R173" s="143"/>
      <c r="T173" s="214"/>
      <c r="V173" s="14"/>
      <c r="W173" s="71"/>
      <c r="X173" s="14"/>
      <c r="Z173" s="138"/>
      <c r="AB173" s="138"/>
      <c r="AC173" s="132"/>
      <c r="AD173" s="138"/>
      <c r="AE173" s="132"/>
      <c r="AF173" s="151" t="str">
        <f t="shared" si="5"/>
        <v/>
      </c>
      <c r="AH173" s="151" t="str">
        <f t="shared" si="4"/>
        <v/>
      </c>
    </row>
    <row r="174" spans="2:34" x14ac:dyDescent="0.4">
      <c r="B174" s="67" t="s">
        <v>2392</v>
      </c>
      <c r="D174" s="131"/>
      <c r="E174" s="52"/>
      <c r="F174" s="131"/>
      <c r="G174" s="52"/>
      <c r="H174" s="131"/>
      <c r="I174" s="52"/>
      <c r="J174" s="133"/>
      <c r="K174" s="64"/>
      <c r="L174" s="131"/>
      <c r="M174" s="64"/>
      <c r="N174" s="143"/>
      <c r="O174" s="62"/>
      <c r="P174" s="143"/>
      <c r="R174" s="143"/>
      <c r="T174" s="214"/>
      <c r="V174" s="14"/>
      <c r="W174" s="71"/>
      <c r="X174" s="14"/>
      <c r="Z174" s="138"/>
      <c r="AB174" s="138"/>
      <c r="AC174" s="132"/>
      <c r="AD174" s="138"/>
      <c r="AE174" s="132"/>
      <c r="AF174" s="151" t="str">
        <f t="shared" si="5"/>
        <v/>
      </c>
      <c r="AH174" s="151" t="str">
        <f t="shared" si="4"/>
        <v/>
      </c>
    </row>
    <row r="175" spans="2:34" x14ac:dyDescent="0.4">
      <c r="B175" s="67" t="s">
        <v>2393</v>
      </c>
      <c r="D175" s="131"/>
      <c r="E175" s="52"/>
      <c r="F175" s="131"/>
      <c r="G175" s="52"/>
      <c r="H175" s="131"/>
      <c r="I175" s="52"/>
      <c r="J175" s="133"/>
      <c r="K175" s="64"/>
      <c r="L175" s="131"/>
      <c r="M175" s="64"/>
      <c r="N175" s="143"/>
      <c r="O175" s="62"/>
      <c r="P175" s="143"/>
      <c r="R175" s="143"/>
      <c r="T175" s="214"/>
      <c r="V175" s="14"/>
      <c r="W175" s="71"/>
      <c r="X175" s="14"/>
      <c r="Z175" s="138"/>
      <c r="AB175" s="138"/>
      <c r="AC175" s="132"/>
      <c r="AD175" s="138"/>
      <c r="AE175" s="132"/>
      <c r="AF175" s="151" t="str">
        <f t="shared" si="5"/>
        <v/>
      </c>
      <c r="AH175" s="151" t="str">
        <f t="shared" si="4"/>
        <v/>
      </c>
    </row>
    <row r="176" spans="2:34" x14ac:dyDescent="0.4">
      <c r="B176" s="67" t="s">
        <v>2394</v>
      </c>
      <c r="D176" s="131"/>
      <c r="E176" s="52"/>
      <c r="F176" s="131"/>
      <c r="G176" s="52"/>
      <c r="H176" s="131"/>
      <c r="I176" s="52"/>
      <c r="J176" s="133"/>
      <c r="K176" s="64"/>
      <c r="L176" s="131"/>
      <c r="M176" s="64"/>
      <c r="N176" s="143"/>
      <c r="O176" s="62"/>
      <c r="P176" s="143"/>
      <c r="R176" s="143"/>
      <c r="T176" s="214"/>
      <c r="V176" s="14"/>
      <c r="W176" s="71"/>
      <c r="X176" s="14"/>
      <c r="Z176" s="138"/>
      <c r="AB176" s="138"/>
      <c r="AC176" s="132"/>
      <c r="AD176" s="138"/>
      <c r="AE176" s="132"/>
      <c r="AF176" s="151" t="str">
        <f t="shared" si="5"/>
        <v/>
      </c>
      <c r="AH176" s="151" t="str">
        <f t="shared" si="4"/>
        <v/>
      </c>
    </row>
    <row r="177" spans="2:34" x14ac:dyDescent="0.4">
      <c r="B177" s="67" t="s">
        <v>2395</v>
      </c>
      <c r="D177" s="131"/>
      <c r="E177" s="52"/>
      <c r="F177" s="131"/>
      <c r="G177" s="52"/>
      <c r="H177" s="131"/>
      <c r="I177" s="52"/>
      <c r="J177" s="133"/>
      <c r="K177" s="64"/>
      <c r="L177" s="131"/>
      <c r="M177" s="64"/>
      <c r="N177" s="143"/>
      <c r="O177" s="62"/>
      <c r="P177" s="143"/>
      <c r="R177" s="143"/>
      <c r="T177" s="214"/>
      <c r="V177" s="14"/>
      <c r="W177" s="71"/>
      <c r="X177" s="14"/>
      <c r="Z177" s="138"/>
      <c r="AB177" s="138"/>
      <c r="AC177" s="132"/>
      <c r="AD177" s="138"/>
      <c r="AE177" s="132"/>
      <c r="AF177" s="151" t="str">
        <f t="shared" si="5"/>
        <v/>
      </c>
      <c r="AH177" s="151" t="str">
        <f t="shared" si="4"/>
        <v/>
      </c>
    </row>
    <row r="178" spans="2:34" x14ac:dyDescent="0.4">
      <c r="B178" s="67" t="s">
        <v>2396</v>
      </c>
      <c r="D178" s="131"/>
      <c r="E178" s="52"/>
      <c r="F178" s="131"/>
      <c r="G178" s="52"/>
      <c r="H178" s="131"/>
      <c r="I178" s="52"/>
      <c r="J178" s="133"/>
      <c r="K178" s="64"/>
      <c r="L178" s="131"/>
      <c r="M178" s="64"/>
      <c r="N178" s="143"/>
      <c r="O178" s="62"/>
      <c r="P178" s="143"/>
      <c r="R178" s="143"/>
      <c r="T178" s="214"/>
      <c r="V178" s="14"/>
      <c r="W178" s="71"/>
      <c r="X178" s="14"/>
      <c r="Z178" s="138"/>
      <c r="AB178" s="138"/>
      <c r="AC178" s="132"/>
      <c r="AD178" s="138"/>
      <c r="AE178" s="132"/>
      <c r="AF178" s="151" t="str">
        <f t="shared" si="5"/>
        <v/>
      </c>
      <c r="AH178" s="151" t="str">
        <f t="shared" si="4"/>
        <v/>
      </c>
    </row>
    <row r="179" spans="2:34" x14ac:dyDescent="0.4">
      <c r="B179" s="67" t="s">
        <v>2397</v>
      </c>
      <c r="D179" s="131"/>
      <c r="E179" s="52"/>
      <c r="F179" s="131"/>
      <c r="G179" s="52"/>
      <c r="H179" s="131"/>
      <c r="I179" s="52"/>
      <c r="J179" s="133"/>
      <c r="K179" s="64"/>
      <c r="L179" s="131"/>
      <c r="M179" s="64"/>
      <c r="N179" s="143"/>
      <c r="O179" s="62"/>
      <c r="P179" s="143"/>
      <c r="R179" s="143"/>
      <c r="T179" s="214"/>
      <c r="V179" s="14"/>
      <c r="W179" s="71"/>
      <c r="X179" s="14"/>
      <c r="Z179" s="138"/>
      <c r="AB179" s="138"/>
      <c r="AC179" s="132"/>
      <c r="AD179" s="138"/>
      <c r="AE179" s="132"/>
      <c r="AF179" s="151" t="str">
        <f t="shared" si="5"/>
        <v/>
      </c>
      <c r="AH179" s="151" t="str">
        <f t="shared" si="4"/>
        <v/>
      </c>
    </row>
    <row r="180" spans="2:34" x14ac:dyDescent="0.4">
      <c r="B180" s="67" t="s">
        <v>2398</v>
      </c>
      <c r="D180" s="131"/>
      <c r="E180" s="52"/>
      <c r="F180" s="131"/>
      <c r="G180" s="52"/>
      <c r="H180" s="131"/>
      <c r="I180" s="52"/>
      <c r="J180" s="133"/>
      <c r="K180" s="64"/>
      <c r="L180" s="131"/>
      <c r="M180" s="64"/>
      <c r="N180" s="143"/>
      <c r="O180" s="62"/>
      <c r="P180" s="143"/>
      <c r="R180" s="143"/>
      <c r="T180" s="214"/>
      <c r="V180" s="14"/>
      <c r="W180" s="71"/>
      <c r="X180" s="14"/>
      <c r="Z180" s="138"/>
      <c r="AB180" s="138"/>
      <c r="AC180" s="132"/>
      <c r="AD180" s="138"/>
      <c r="AE180" s="132"/>
      <c r="AF180" s="151" t="str">
        <f t="shared" si="5"/>
        <v/>
      </c>
      <c r="AH180" s="151" t="str">
        <f t="shared" si="4"/>
        <v/>
      </c>
    </row>
    <row r="181" spans="2:34" x14ac:dyDescent="0.4">
      <c r="B181" s="67" t="s">
        <v>2399</v>
      </c>
      <c r="D181" s="131"/>
      <c r="E181" s="52"/>
      <c r="F181" s="131"/>
      <c r="G181" s="52"/>
      <c r="H181" s="131"/>
      <c r="I181" s="52"/>
      <c r="J181" s="133"/>
      <c r="K181" s="64"/>
      <c r="L181" s="131"/>
      <c r="M181" s="64"/>
      <c r="N181" s="143"/>
      <c r="O181" s="62"/>
      <c r="P181" s="143"/>
      <c r="R181" s="143"/>
      <c r="T181" s="214"/>
      <c r="V181" s="14"/>
      <c r="W181" s="71"/>
      <c r="X181" s="14"/>
      <c r="Z181" s="138"/>
      <c r="AB181" s="138"/>
      <c r="AC181" s="132"/>
      <c r="AD181" s="138"/>
      <c r="AE181" s="132"/>
      <c r="AF181" s="151" t="str">
        <f t="shared" si="5"/>
        <v/>
      </c>
      <c r="AH181" s="151" t="str">
        <f t="shared" si="4"/>
        <v/>
      </c>
    </row>
    <row r="182" spans="2:34" x14ac:dyDescent="0.4">
      <c r="B182" s="67" t="s">
        <v>2400</v>
      </c>
      <c r="D182" s="131"/>
      <c r="E182" s="52"/>
      <c r="F182" s="131"/>
      <c r="G182" s="52"/>
      <c r="H182" s="131"/>
      <c r="I182" s="52"/>
      <c r="J182" s="133"/>
      <c r="K182" s="64"/>
      <c r="L182" s="131"/>
      <c r="M182" s="64"/>
      <c r="N182" s="143"/>
      <c r="O182" s="62"/>
      <c r="P182" s="143"/>
      <c r="R182" s="143"/>
      <c r="T182" s="214"/>
      <c r="V182" s="14"/>
      <c r="W182" s="71"/>
      <c r="X182" s="14"/>
      <c r="Z182" s="138"/>
      <c r="AB182" s="138"/>
      <c r="AC182" s="132"/>
      <c r="AD182" s="138"/>
      <c r="AE182" s="132"/>
      <c r="AF182" s="151" t="str">
        <f t="shared" si="5"/>
        <v/>
      </c>
      <c r="AH182" s="151" t="str">
        <f t="shared" si="4"/>
        <v/>
      </c>
    </row>
    <row r="183" spans="2:34" x14ac:dyDescent="0.4">
      <c r="B183" s="67" t="s">
        <v>2401</v>
      </c>
      <c r="D183" s="131"/>
      <c r="E183" s="52"/>
      <c r="F183" s="131"/>
      <c r="G183" s="52"/>
      <c r="H183" s="131"/>
      <c r="I183" s="52"/>
      <c r="J183" s="133"/>
      <c r="K183" s="64"/>
      <c r="L183" s="131"/>
      <c r="M183" s="64"/>
      <c r="N183" s="143"/>
      <c r="O183" s="62"/>
      <c r="P183" s="143"/>
      <c r="R183" s="143"/>
      <c r="T183" s="214"/>
      <c r="V183" s="14"/>
      <c r="W183" s="71"/>
      <c r="X183" s="14"/>
      <c r="Z183" s="138"/>
      <c r="AB183" s="138"/>
      <c r="AC183" s="132"/>
      <c r="AD183" s="138"/>
      <c r="AE183" s="132"/>
      <c r="AF183" s="151" t="str">
        <f t="shared" si="5"/>
        <v/>
      </c>
      <c r="AH183" s="151" t="str">
        <f t="shared" si="4"/>
        <v/>
      </c>
    </row>
    <row r="184" spans="2:34" x14ac:dyDescent="0.4">
      <c r="B184" s="67" t="s">
        <v>2402</v>
      </c>
      <c r="D184" s="131"/>
      <c r="E184" s="52"/>
      <c r="F184" s="131"/>
      <c r="G184" s="52"/>
      <c r="H184" s="131"/>
      <c r="I184" s="52"/>
      <c r="J184" s="133"/>
      <c r="K184" s="64"/>
      <c r="L184" s="131"/>
      <c r="M184" s="64"/>
      <c r="N184" s="143"/>
      <c r="O184" s="62"/>
      <c r="P184" s="143"/>
      <c r="R184" s="143"/>
      <c r="T184" s="214"/>
      <c r="V184" s="14"/>
      <c r="W184" s="71"/>
      <c r="X184" s="14"/>
      <c r="Z184" s="138"/>
      <c r="AB184" s="138"/>
      <c r="AC184" s="132"/>
      <c r="AD184" s="138"/>
      <c r="AE184" s="132"/>
      <c r="AF184" s="151" t="str">
        <f t="shared" si="5"/>
        <v/>
      </c>
      <c r="AH184" s="151" t="str">
        <f t="shared" si="4"/>
        <v/>
      </c>
    </row>
    <row r="185" spans="2:34" x14ac:dyDescent="0.4">
      <c r="B185" s="67" t="s">
        <v>2403</v>
      </c>
      <c r="D185" s="131"/>
      <c r="E185" s="52"/>
      <c r="F185" s="131"/>
      <c r="G185" s="52"/>
      <c r="H185" s="131"/>
      <c r="I185" s="52"/>
      <c r="J185" s="133"/>
      <c r="K185" s="64"/>
      <c r="L185" s="131"/>
      <c r="M185" s="64"/>
      <c r="N185" s="143"/>
      <c r="O185" s="62"/>
      <c r="P185" s="143"/>
      <c r="R185" s="143"/>
      <c r="T185" s="214"/>
      <c r="V185" s="14"/>
      <c r="W185" s="71"/>
      <c r="X185" s="14"/>
      <c r="Z185" s="138"/>
      <c r="AB185" s="138"/>
      <c r="AC185" s="132"/>
      <c r="AD185" s="138"/>
      <c r="AE185" s="132"/>
      <c r="AF185" s="151" t="str">
        <f t="shared" si="5"/>
        <v/>
      </c>
      <c r="AH185" s="151" t="str">
        <f t="shared" si="4"/>
        <v/>
      </c>
    </row>
    <row r="186" spans="2:34" x14ac:dyDescent="0.4">
      <c r="B186" s="67" t="s">
        <v>2404</v>
      </c>
      <c r="D186" s="131"/>
      <c r="E186" s="52"/>
      <c r="F186" s="131"/>
      <c r="G186" s="52"/>
      <c r="H186" s="131"/>
      <c r="I186" s="52"/>
      <c r="J186" s="133"/>
      <c r="K186" s="64"/>
      <c r="L186" s="131"/>
      <c r="M186" s="64"/>
      <c r="N186" s="143"/>
      <c r="O186" s="62"/>
      <c r="P186" s="143"/>
      <c r="R186" s="143"/>
      <c r="T186" s="214"/>
      <c r="V186" s="14"/>
      <c r="W186" s="71"/>
      <c r="X186" s="14"/>
      <c r="Z186" s="138"/>
      <c r="AB186" s="138"/>
      <c r="AC186" s="132"/>
      <c r="AD186" s="138"/>
      <c r="AE186" s="132"/>
      <c r="AF186" s="151" t="str">
        <f t="shared" si="5"/>
        <v/>
      </c>
      <c r="AH186" s="151" t="str">
        <f t="shared" si="4"/>
        <v/>
      </c>
    </row>
    <row r="187" spans="2:34" x14ac:dyDescent="0.4">
      <c r="B187" s="67" t="s">
        <v>2405</v>
      </c>
      <c r="D187" s="131"/>
      <c r="E187" s="52"/>
      <c r="F187" s="131"/>
      <c r="G187" s="52"/>
      <c r="H187" s="131"/>
      <c r="I187" s="52"/>
      <c r="J187" s="133"/>
      <c r="K187" s="64"/>
      <c r="L187" s="131"/>
      <c r="M187" s="64"/>
      <c r="N187" s="143"/>
      <c r="O187" s="62"/>
      <c r="P187" s="143"/>
      <c r="R187" s="143"/>
      <c r="T187" s="214"/>
      <c r="V187" s="14"/>
      <c r="W187" s="71"/>
      <c r="X187" s="14"/>
      <c r="Z187" s="138"/>
      <c r="AB187" s="138"/>
      <c r="AC187" s="132"/>
      <c r="AD187" s="138"/>
      <c r="AE187" s="132"/>
      <c r="AF187" s="151" t="str">
        <f t="shared" si="5"/>
        <v/>
      </c>
      <c r="AH187" s="151" t="str">
        <f t="shared" si="4"/>
        <v/>
      </c>
    </row>
    <row r="188" spans="2:34" x14ac:dyDescent="0.4">
      <c r="B188" s="67" t="s">
        <v>2406</v>
      </c>
      <c r="D188" s="131"/>
      <c r="E188" s="52"/>
      <c r="F188" s="131"/>
      <c r="G188" s="52"/>
      <c r="H188" s="131"/>
      <c r="I188" s="52"/>
      <c r="J188" s="133"/>
      <c r="K188" s="64"/>
      <c r="L188" s="131"/>
      <c r="M188" s="64"/>
      <c r="N188" s="143"/>
      <c r="O188" s="62"/>
      <c r="P188" s="143"/>
      <c r="R188" s="143"/>
      <c r="T188" s="214"/>
      <c r="V188" s="14"/>
      <c r="W188" s="71"/>
      <c r="X188" s="14"/>
      <c r="Z188" s="138"/>
      <c r="AB188" s="138"/>
      <c r="AC188" s="132"/>
      <c r="AD188" s="138"/>
      <c r="AE188" s="132"/>
      <c r="AF188" s="151" t="str">
        <f t="shared" si="5"/>
        <v/>
      </c>
      <c r="AH188" s="151" t="str">
        <f t="shared" si="4"/>
        <v/>
      </c>
    </row>
    <row r="189" spans="2:34" x14ac:dyDescent="0.4">
      <c r="B189" s="67" t="s">
        <v>2407</v>
      </c>
      <c r="D189" s="131"/>
      <c r="E189" s="52"/>
      <c r="F189" s="131"/>
      <c r="G189" s="52"/>
      <c r="H189" s="131"/>
      <c r="I189" s="52"/>
      <c r="J189" s="133"/>
      <c r="K189" s="64"/>
      <c r="L189" s="131"/>
      <c r="M189" s="64"/>
      <c r="N189" s="143"/>
      <c r="O189" s="62"/>
      <c r="P189" s="143"/>
      <c r="R189" s="143"/>
      <c r="T189" s="214"/>
      <c r="V189" s="14"/>
      <c r="W189" s="71"/>
      <c r="X189" s="14"/>
      <c r="Z189" s="138"/>
      <c r="AB189" s="138"/>
      <c r="AC189" s="132"/>
      <c r="AD189" s="138"/>
      <c r="AE189" s="132"/>
      <c r="AF189" s="151" t="str">
        <f t="shared" si="5"/>
        <v/>
      </c>
      <c r="AH189" s="151" t="str">
        <f t="shared" si="4"/>
        <v/>
      </c>
    </row>
    <row r="190" spans="2:34" x14ac:dyDescent="0.4">
      <c r="B190" s="67" t="s">
        <v>2408</v>
      </c>
      <c r="D190" s="131"/>
      <c r="E190" s="52"/>
      <c r="F190" s="131"/>
      <c r="G190" s="52"/>
      <c r="H190" s="131"/>
      <c r="I190" s="52"/>
      <c r="J190" s="133"/>
      <c r="K190" s="64"/>
      <c r="L190" s="131"/>
      <c r="M190" s="64"/>
      <c r="N190" s="143"/>
      <c r="O190" s="62"/>
      <c r="P190" s="143"/>
      <c r="R190" s="143"/>
      <c r="T190" s="214"/>
      <c r="V190" s="14"/>
      <c r="W190" s="71"/>
      <c r="X190" s="14"/>
      <c r="Z190" s="138"/>
      <c r="AB190" s="138"/>
      <c r="AC190" s="132"/>
      <c r="AD190" s="138"/>
      <c r="AE190" s="132"/>
      <c r="AF190" s="151" t="str">
        <f t="shared" si="5"/>
        <v/>
      </c>
      <c r="AH190" s="151" t="str">
        <f t="shared" si="4"/>
        <v/>
      </c>
    </row>
    <row r="191" spans="2:34" x14ac:dyDescent="0.4">
      <c r="B191" s="67" t="s">
        <v>2409</v>
      </c>
      <c r="D191" s="131"/>
      <c r="E191" s="52"/>
      <c r="F191" s="131"/>
      <c r="G191" s="52"/>
      <c r="H191" s="131"/>
      <c r="I191" s="52"/>
      <c r="J191" s="133"/>
      <c r="K191" s="64"/>
      <c r="L191" s="131"/>
      <c r="M191" s="64"/>
      <c r="N191" s="143"/>
      <c r="O191" s="62"/>
      <c r="P191" s="143"/>
      <c r="R191" s="143"/>
      <c r="T191" s="214"/>
      <c r="V191" s="14"/>
      <c r="W191" s="71"/>
      <c r="X191" s="14"/>
      <c r="Z191" s="138"/>
      <c r="AB191" s="138"/>
      <c r="AC191" s="132"/>
      <c r="AD191" s="138"/>
      <c r="AE191" s="132"/>
      <c r="AF191" s="151" t="str">
        <f t="shared" si="5"/>
        <v/>
      </c>
      <c r="AH191" s="151" t="str">
        <f t="shared" si="4"/>
        <v/>
      </c>
    </row>
    <row r="192" spans="2:34" x14ac:dyDescent="0.4">
      <c r="B192" s="67" t="s">
        <v>2410</v>
      </c>
      <c r="D192" s="131"/>
      <c r="E192" s="52"/>
      <c r="F192" s="131"/>
      <c r="G192" s="52"/>
      <c r="H192" s="131"/>
      <c r="I192" s="52"/>
      <c r="J192" s="133"/>
      <c r="K192" s="64"/>
      <c r="L192" s="131"/>
      <c r="M192" s="64"/>
      <c r="N192" s="143"/>
      <c r="O192" s="62"/>
      <c r="P192" s="143"/>
      <c r="R192" s="143"/>
      <c r="T192" s="214"/>
      <c r="V192" s="14"/>
      <c r="W192" s="71"/>
      <c r="X192" s="14"/>
      <c r="Z192" s="138"/>
      <c r="AB192" s="138"/>
      <c r="AC192" s="132"/>
      <c r="AD192" s="138"/>
      <c r="AE192" s="132"/>
      <c r="AF192" s="151" t="str">
        <f t="shared" si="5"/>
        <v/>
      </c>
      <c r="AH192" s="151" t="str">
        <f t="shared" si="4"/>
        <v/>
      </c>
    </row>
    <row r="193" spans="2:34" x14ac:dyDescent="0.4">
      <c r="B193" s="67" t="s">
        <v>2411</v>
      </c>
      <c r="D193" s="131"/>
      <c r="E193" s="52"/>
      <c r="F193" s="131"/>
      <c r="G193" s="52"/>
      <c r="H193" s="131"/>
      <c r="I193" s="52"/>
      <c r="J193" s="133"/>
      <c r="K193" s="64"/>
      <c r="L193" s="131"/>
      <c r="M193" s="64"/>
      <c r="N193" s="143"/>
      <c r="O193" s="62"/>
      <c r="P193" s="143"/>
      <c r="R193" s="143"/>
      <c r="T193" s="214"/>
      <c r="V193" s="14"/>
      <c r="W193" s="71"/>
      <c r="X193" s="14"/>
      <c r="Z193" s="138"/>
      <c r="AB193" s="138"/>
      <c r="AC193" s="132"/>
      <c r="AD193" s="138"/>
      <c r="AE193" s="132"/>
      <c r="AF193" s="151" t="str">
        <f t="shared" si="5"/>
        <v/>
      </c>
      <c r="AH193" s="151" t="str">
        <f t="shared" si="4"/>
        <v/>
      </c>
    </row>
    <row r="194" spans="2:34" x14ac:dyDescent="0.4">
      <c r="B194" s="67" t="s">
        <v>2412</v>
      </c>
      <c r="D194" s="131"/>
      <c r="E194" s="52"/>
      <c r="F194" s="131"/>
      <c r="G194" s="52"/>
      <c r="H194" s="131"/>
      <c r="I194" s="52"/>
      <c r="J194" s="133"/>
      <c r="K194" s="64"/>
      <c r="L194" s="131"/>
      <c r="M194" s="64"/>
      <c r="N194" s="143"/>
      <c r="O194" s="62"/>
      <c r="P194" s="143"/>
      <c r="R194" s="143"/>
      <c r="T194" s="214"/>
      <c r="V194" s="14"/>
      <c r="W194" s="71"/>
      <c r="X194" s="14"/>
      <c r="Z194" s="138"/>
      <c r="AB194" s="138"/>
      <c r="AC194" s="132"/>
      <c r="AD194" s="138"/>
      <c r="AE194" s="132"/>
      <c r="AF194" s="151" t="str">
        <f t="shared" si="5"/>
        <v/>
      </c>
      <c r="AH194" s="151" t="str">
        <f t="shared" si="4"/>
        <v/>
      </c>
    </row>
    <row r="195" spans="2:34" x14ac:dyDescent="0.4">
      <c r="B195" s="67" t="s">
        <v>2413</v>
      </c>
      <c r="D195" s="131"/>
      <c r="E195" s="52"/>
      <c r="F195" s="131"/>
      <c r="G195" s="52"/>
      <c r="H195" s="131"/>
      <c r="I195" s="52"/>
      <c r="J195" s="133"/>
      <c r="K195" s="64"/>
      <c r="L195" s="131"/>
      <c r="M195" s="64"/>
      <c r="N195" s="143"/>
      <c r="O195" s="62"/>
      <c r="P195" s="143"/>
      <c r="R195" s="143"/>
      <c r="T195" s="214"/>
      <c r="V195" s="14"/>
      <c r="W195" s="71"/>
      <c r="X195" s="14"/>
      <c r="Z195" s="138"/>
      <c r="AB195" s="138"/>
      <c r="AC195" s="132"/>
      <c r="AD195" s="138"/>
      <c r="AE195" s="132"/>
      <c r="AF195" s="151" t="str">
        <f t="shared" si="5"/>
        <v/>
      </c>
      <c r="AH195" s="151" t="str">
        <f t="shared" si="4"/>
        <v/>
      </c>
    </row>
    <row r="196" spans="2:34" x14ac:dyDescent="0.4">
      <c r="B196" s="67" t="s">
        <v>2414</v>
      </c>
      <c r="D196" s="131"/>
      <c r="E196" s="52"/>
      <c r="F196" s="131"/>
      <c r="G196" s="52"/>
      <c r="H196" s="131"/>
      <c r="I196" s="52"/>
      <c r="J196" s="133"/>
      <c r="K196" s="64"/>
      <c r="L196" s="131"/>
      <c r="M196" s="64"/>
      <c r="N196" s="143"/>
      <c r="O196" s="62"/>
      <c r="P196" s="143"/>
      <c r="R196" s="143"/>
      <c r="T196" s="214"/>
      <c r="V196" s="14"/>
      <c r="W196" s="71"/>
      <c r="X196" s="14"/>
      <c r="Z196" s="138"/>
      <c r="AB196" s="138"/>
      <c r="AC196" s="132"/>
      <c r="AD196" s="138"/>
      <c r="AE196" s="132"/>
      <c r="AF196" s="151" t="str">
        <f t="shared" si="5"/>
        <v/>
      </c>
      <c r="AH196" s="151" t="str">
        <f t="shared" si="4"/>
        <v/>
      </c>
    </row>
    <row r="197" spans="2:34" x14ac:dyDescent="0.4">
      <c r="B197" s="67" t="s">
        <v>2415</v>
      </c>
      <c r="D197" s="131"/>
      <c r="E197" s="52"/>
      <c r="F197" s="131"/>
      <c r="G197" s="52"/>
      <c r="H197" s="131"/>
      <c r="I197" s="52"/>
      <c r="J197" s="133"/>
      <c r="K197" s="64"/>
      <c r="L197" s="131"/>
      <c r="M197" s="64"/>
      <c r="N197" s="143"/>
      <c r="O197" s="62"/>
      <c r="P197" s="143"/>
      <c r="R197" s="143"/>
      <c r="T197" s="214"/>
      <c r="V197" s="14"/>
      <c r="W197" s="71"/>
      <c r="X197" s="14"/>
      <c r="Z197" s="138"/>
      <c r="AB197" s="138"/>
      <c r="AC197" s="132"/>
      <c r="AD197" s="138"/>
      <c r="AE197" s="132"/>
      <c r="AF197" s="151" t="str">
        <f t="shared" si="5"/>
        <v/>
      </c>
      <c r="AH197" s="151" t="str">
        <f t="shared" si="4"/>
        <v/>
      </c>
    </row>
    <row r="198" spans="2:34" x14ac:dyDescent="0.4">
      <c r="B198" s="67" t="s">
        <v>2416</v>
      </c>
      <c r="D198" s="131"/>
      <c r="E198" s="52"/>
      <c r="F198" s="131"/>
      <c r="G198" s="52"/>
      <c r="H198" s="131"/>
      <c r="I198" s="52"/>
      <c r="J198" s="133"/>
      <c r="K198" s="64"/>
      <c r="L198" s="131"/>
      <c r="M198" s="64"/>
      <c r="N198" s="143"/>
      <c r="O198" s="62"/>
      <c r="P198" s="143"/>
      <c r="R198" s="143"/>
      <c r="T198" s="214"/>
      <c r="V198" s="14"/>
      <c r="W198" s="71"/>
      <c r="X198" s="14"/>
      <c r="Z198" s="138"/>
      <c r="AB198" s="138"/>
      <c r="AC198" s="132"/>
      <c r="AD198" s="138"/>
      <c r="AE198" s="132"/>
      <c r="AF198" s="151" t="str">
        <f t="shared" si="5"/>
        <v/>
      </c>
      <c r="AH198" s="151" t="str">
        <f t="shared" si="4"/>
        <v/>
      </c>
    </row>
    <row r="199" spans="2:34" x14ac:dyDescent="0.4">
      <c r="B199" s="67" t="s">
        <v>2417</v>
      </c>
      <c r="D199" s="131"/>
      <c r="E199" s="52"/>
      <c r="F199" s="131"/>
      <c r="G199" s="52"/>
      <c r="H199" s="131"/>
      <c r="I199" s="52"/>
      <c r="J199" s="133"/>
      <c r="K199" s="64"/>
      <c r="L199" s="131"/>
      <c r="M199" s="64"/>
      <c r="N199" s="143"/>
      <c r="O199" s="62"/>
      <c r="P199" s="143"/>
      <c r="R199" s="143"/>
      <c r="T199" s="214"/>
      <c r="V199" s="14"/>
      <c r="W199" s="71"/>
      <c r="X199" s="14"/>
      <c r="Z199" s="138"/>
      <c r="AB199" s="138"/>
      <c r="AC199" s="132"/>
      <c r="AD199" s="138"/>
      <c r="AE199" s="132"/>
      <c r="AF199" s="151" t="str">
        <f t="shared" si="5"/>
        <v/>
      </c>
      <c r="AH199" s="151" t="str">
        <f t="shared" ref="AH199:AH262" si="6">IF(R199*$T199=0,"",R199*$T199)</f>
        <v/>
      </c>
    </row>
    <row r="200" spans="2:34" x14ac:dyDescent="0.4">
      <c r="B200" s="67" t="s">
        <v>2418</v>
      </c>
      <c r="D200" s="131"/>
      <c r="E200" s="52"/>
      <c r="F200" s="131"/>
      <c r="G200" s="52"/>
      <c r="H200" s="131"/>
      <c r="I200" s="52"/>
      <c r="J200" s="133"/>
      <c r="K200" s="64"/>
      <c r="L200" s="131"/>
      <c r="M200" s="64"/>
      <c r="N200" s="143"/>
      <c r="O200" s="62"/>
      <c r="P200" s="143"/>
      <c r="R200" s="143"/>
      <c r="T200" s="214"/>
      <c r="V200" s="14"/>
      <c r="W200" s="71"/>
      <c r="X200" s="14"/>
      <c r="Z200" s="138"/>
      <c r="AB200" s="138"/>
      <c r="AC200" s="132"/>
      <c r="AD200" s="138"/>
      <c r="AE200" s="132"/>
      <c r="AF200" s="151" t="str">
        <f t="shared" ref="AF200:AF263" si="7">IF($T200=0,"",$T200)</f>
        <v/>
      </c>
      <c r="AH200" s="151" t="str">
        <f t="shared" si="6"/>
        <v/>
      </c>
    </row>
    <row r="201" spans="2:34" x14ac:dyDescent="0.4">
      <c r="B201" s="67" t="s">
        <v>2419</v>
      </c>
      <c r="D201" s="131"/>
      <c r="E201" s="52"/>
      <c r="F201" s="131"/>
      <c r="G201" s="52"/>
      <c r="H201" s="131"/>
      <c r="I201" s="52"/>
      <c r="J201" s="133"/>
      <c r="K201" s="64"/>
      <c r="L201" s="131"/>
      <c r="M201" s="64"/>
      <c r="N201" s="143"/>
      <c r="O201" s="62"/>
      <c r="P201" s="143"/>
      <c r="R201" s="143"/>
      <c r="T201" s="214"/>
      <c r="V201" s="14"/>
      <c r="W201" s="71"/>
      <c r="X201" s="14"/>
      <c r="Z201" s="138"/>
      <c r="AB201" s="138"/>
      <c r="AC201" s="132"/>
      <c r="AD201" s="138"/>
      <c r="AE201" s="132"/>
      <c r="AF201" s="151" t="str">
        <f t="shared" si="7"/>
        <v/>
      </c>
      <c r="AH201" s="151" t="str">
        <f t="shared" si="6"/>
        <v/>
      </c>
    </row>
    <row r="202" spans="2:34" x14ac:dyDescent="0.4">
      <c r="B202" s="67" t="s">
        <v>2420</v>
      </c>
      <c r="D202" s="131"/>
      <c r="E202" s="52"/>
      <c r="F202" s="131"/>
      <c r="G202" s="52"/>
      <c r="H202" s="131"/>
      <c r="I202" s="52"/>
      <c r="J202" s="133"/>
      <c r="K202" s="64"/>
      <c r="L202" s="131"/>
      <c r="M202" s="64"/>
      <c r="N202" s="143"/>
      <c r="O202" s="62"/>
      <c r="P202" s="143"/>
      <c r="R202" s="143"/>
      <c r="T202" s="214"/>
      <c r="V202" s="14"/>
      <c r="W202" s="71"/>
      <c r="X202" s="14"/>
      <c r="Z202" s="138"/>
      <c r="AB202" s="138"/>
      <c r="AC202" s="132"/>
      <c r="AD202" s="138"/>
      <c r="AE202" s="132"/>
      <c r="AF202" s="151" t="str">
        <f t="shared" si="7"/>
        <v/>
      </c>
      <c r="AH202" s="151" t="str">
        <f t="shared" si="6"/>
        <v/>
      </c>
    </row>
    <row r="203" spans="2:34" x14ac:dyDescent="0.4">
      <c r="B203" s="67" t="s">
        <v>2421</v>
      </c>
      <c r="D203" s="131"/>
      <c r="E203" s="52"/>
      <c r="F203" s="131"/>
      <c r="G203" s="52"/>
      <c r="H203" s="131"/>
      <c r="I203" s="52"/>
      <c r="J203" s="133"/>
      <c r="K203" s="64"/>
      <c r="L203" s="131"/>
      <c r="M203" s="64"/>
      <c r="N203" s="143"/>
      <c r="O203" s="62"/>
      <c r="P203" s="143"/>
      <c r="R203" s="143"/>
      <c r="T203" s="214"/>
      <c r="V203" s="14"/>
      <c r="W203" s="71"/>
      <c r="X203" s="14"/>
      <c r="Z203" s="138"/>
      <c r="AB203" s="138"/>
      <c r="AC203" s="132"/>
      <c r="AD203" s="138"/>
      <c r="AE203" s="132"/>
      <c r="AF203" s="151" t="str">
        <f t="shared" si="7"/>
        <v/>
      </c>
      <c r="AH203" s="151" t="str">
        <f t="shared" si="6"/>
        <v/>
      </c>
    </row>
    <row r="204" spans="2:34" x14ac:dyDescent="0.4">
      <c r="B204" s="67" t="s">
        <v>2422</v>
      </c>
      <c r="D204" s="131"/>
      <c r="E204" s="52"/>
      <c r="F204" s="131"/>
      <c r="G204" s="52"/>
      <c r="H204" s="131"/>
      <c r="I204" s="52"/>
      <c r="J204" s="133"/>
      <c r="K204" s="64"/>
      <c r="L204" s="131"/>
      <c r="M204" s="64"/>
      <c r="N204" s="143"/>
      <c r="O204" s="62"/>
      <c r="P204" s="143"/>
      <c r="R204" s="143"/>
      <c r="T204" s="214"/>
      <c r="V204" s="14"/>
      <c r="W204" s="71"/>
      <c r="X204" s="14"/>
      <c r="Z204" s="138"/>
      <c r="AB204" s="138"/>
      <c r="AC204" s="132"/>
      <c r="AD204" s="138"/>
      <c r="AE204" s="132"/>
      <c r="AF204" s="151" t="str">
        <f t="shared" si="7"/>
        <v/>
      </c>
      <c r="AH204" s="151" t="str">
        <f t="shared" si="6"/>
        <v/>
      </c>
    </row>
    <row r="205" spans="2:34" x14ac:dyDescent="0.4">
      <c r="B205" s="67" t="s">
        <v>2423</v>
      </c>
      <c r="D205" s="131"/>
      <c r="E205" s="52"/>
      <c r="F205" s="131"/>
      <c r="G205" s="52"/>
      <c r="H205" s="131"/>
      <c r="I205" s="52"/>
      <c r="J205" s="133"/>
      <c r="K205" s="64"/>
      <c r="L205" s="131"/>
      <c r="M205" s="64"/>
      <c r="N205" s="143"/>
      <c r="O205" s="62"/>
      <c r="P205" s="143"/>
      <c r="R205" s="143"/>
      <c r="T205" s="214"/>
      <c r="V205" s="14"/>
      <c r="W205" s="71"/>
      <c r="X205" s="14"/>
      <c r="Z205" s="138"/>
      <c r="AB205" s="138"/>
      <c r="AC205" s="132"/>
      <c r="AD205" s="138"/>
      <c r="AE205" s="132"/>
      <c r="AF205" s="151" t="str">
        <f t="shared" si="7"/>
        <v/>
      </c>
      <c r="AH205" s="151" t="str">
        <f t="shared" si="6"/>
        <v/>
      </c>
    </row>
    <row r="206" spans="2:34" x14ac:dyDescent="0.4">
      <c r="B206" s="67" t="s">
        <v>2424</v>
      </c>
      <c r="D206" s="131"/>
      <c r="E206" s="52"/>
      <c r="F206" s="131"/>
      <c r="G206" s="52"/>
      <c r="H206" s="131"/>
      <c r="I206" s="52"/>
      <c r="J206" s="133"/>
      <c r="K206" s="64"/>
      <c r="L206" s="131"/>
      <c r="M206" s="64"/>
      <c r="N206" s="143"/>
      <c r="O206" s="62"/>
      <c r="P206" s="143"/>
      <c r="R206" s="143"/>
      <c r="T206" s="214"/>
      <c r="V206" s="14"/>
      <c r="W206" s="71"/>
      <c r="X206" s="14"/>
      <c r="Z206" s="138"/>
      <c r="AB206" s="138"/>
      <c r="AC206" s="132"/>
      <c r="AD206" s="138"/>
      <c r="AE206" s="132"/>
      <c r="AF206" s="151" t="str">
        <f t="shared" si="7"/>
        <v/>
      </c>
      <c r="AH206" s="151" t="str">
        <f t="shared" si="6"/>
        <v/>
      </c>
    </row>
    <row r="207" spans="2:34" x14ac:dyDescent="0.4">
      <c r="B207" s="67" t="s">
        <v>2425</v>
      </c>
      <c r="D207" s="131"/>
      <c r="E207" s="52"/>
      <c r="F207" s="131"/>
      <c r="G207" s="52"/>
      <c r="H207" s="131"/>
      <c r="I207" s="52"/>
      <c r="J207" s="133"/>
      <c r="K207" s="64"/>
      <c r="L207" s="131"/>
      <c r="M207" s="64"/>
      <c r="N207" s="143"/>
      <c r="O207" s="62"/>
      <c r="P207" s="143"/>
      <c r="R207" s="143"/>
      <c r="T207" s="214"/>
      <c r="V207" s="14"/>
      <c r="W207" s="71"/>
      <c r="X207" s="14"/>
      <c r="Z207" s="138"/>
      <c r="AB207" s="138"/>
      <c r="AC207" s="132"/>
      <c r="AD207" s="138"/>
      <c r="AE207" s="132"/>
      <c r="AF207" s="151" t="str">
        <f t="shared" si="7"/>
        <v/>
      </c>
      <c r="AH207" s="151" t="str">
        <f t="shared" si="6"/>
        <v/>
      </c>
    </row>
    <row r="208" spans="2:34" x14ac:dyDescent="0.4">
      <c r="B208" s="67" t="s">
        <v>2426</v>
      </c>
      <c r="D208" s="131"/>
      <c r="E208" s="52"/>
      <c r="F208" s="131"/>
      <c r="G208" s="52"/>
      <c r="H208" s="131"/>
      <c r="I208" s="52"/>
      <c r="J208" s="133"/>
      <c r="K208" s="64"/>
      <c r="L208" s="131"/>
      <c r="M208" s="64"/>
      <c r="N208" s="143"/>
      <c r="O208" s="62"/>
      <c r="P208" s="143"/>
      <c r="R208" s="143"/>
      <c r="T208" s="214"/>
      <c r="V208" s="14"/>
      <c r="W208" s="71"/>
      <c r="X208" s="14"/>
      <c r="Z208" s="138"/>
      <c r="AB208" s="138"/>
      <c r="AC208" s="132"/>
      <c r="AD208" s="138"/>
      <c r="AE208" s="132"/>
      <c r="AF208" s="151" t="str">
        <f t="shared" si="7"/>
        <v/>
      </c>
      <c r="AH208" s="151" t="str">
        <f t="shared" si="6"/>
        <v/>
      </c>
    </row>
    <row r="209" spans="2:34" x14ac:dyDescent="0.4">
      <c r="B209" s="67" t="s">
        <v>2427</v>
      </c>
      <c r="D209" s="131"/>
      <c r="E209" s="52"/>
      <c r="F209" s="131"/>
      <c r="G209" s="52"/>
      <c r="H209" s="131"/>
      <c r="I209" s="52"/>
      <c r="J209" s="133"/>
      <c r="K209" s="64"/>
      <c r="L209" s="131"/>
      <c r="M209" s="64"/>
      <c r="N209" s="143"/>
      <c r="O209" s="62"/>
      <c r="P209" s="143"/>
      <c r="R209" s="143"/>
      <c r="T209" s="214"/>
      <c r="V209" s="14"/>
      <c r="W209" s="71"/>
      <c r="X209" s="14"/>
      <c r="Z209" s="138"/>
      <c r="AB209" s="138"/>
      <c r="AC209" s="132"/>
      <c r="AD209" s="138"/>
      <c r="AE209" s="132"/>
      <c r="AF209" s="151" t="str">
        <f t="shared" si="7"/>
        <v/>
      </c>
      <c r="AH209" s="151" t="str">
        <f t="shared" si="6"/>
        <v/>
      </c>
    </row>
    <row r="210" spans="2:34" x14ac:dyDescent="0.4">
      <c r="B210" s="67" t="s">
        <v>2428</v>
      </c>
      <c r="D210" s="131"/>
      <c r="E210" s="52"/>
      <c r="F210" s="131"/>
      <c r="G210" s="52"/>
      <c r="H210" s="131"/>
      <c r="I210" s="52"/>
      <c r="J210" s="133"/>
      <c r="K210" s="64"/>
      <c r="L210" s="131"/>
      <c r="M210" s="64"/>
      <c r="N210" s="143"/>
      <c r="O210" s="62"/>
      <c r="P210" s="143"/>
      <c r="R210" s="143"/>
      <c r="T210" s="214"/>
      <c r="V210" s="14"/>
      <c r="W210" s="71"/>
      <c r="X210" s="14"/>
      <c r="Z210" s="138"/>
      <c r="AB210" s="138"/>
      <c r="AC210" s="132"/>
      <c r="AD210" s="138"/>
      <c r="AE210" s="132"/>
      <c r="AF210" s="151" t="str">
        <f t="shared" si="7"/>
        <v/>
      </c>
      <c r="AH210" s="151" t="str">
        <f t="shared" si="6"/>
        <v/>
      </c>
    </row>
    <row r="211" spans="2:34" x14ac:dyDescent="0.4">
      <c r="B211" s="67" t="s">
        <v>2429</v>
      </c>
      <c r="D211" s="131"/>
      <c r="E211" s="52"/>
      <c r="F211" s="131"/>
      <c r="G211" s="52"/>
      <c r="H211" s="131"/>
      <c r="I211" s="52"/>
      <c r="J211" s="133"/>
      <c r="K211" s="64"/>
      <c r="L211" s="131"/>
      <c r="M211" s="64"/>
      <c r="N211" s="143"/>
      <c r="O211" s="62"/>
      <c r="P211" s="143"/>
      <c r="R211" s="143"/>
      <c r="T211" s="214"/>
      <c r="V211" s="14"/>
      <c r="W211" s="71"/>
      <c r="X211" s="14"/>
      <c r="Z211" s="138"/>
      <c r="AB211" s="138"/>
      <c r="AC211" s="132"/>
      <c r="AD211" s="138"/>
      <c r="AE211" s="132"/>
      <c r="AF211" s="151" t="str">
        <f t="shared" si="7"/>
        <v/>
      </c>
      <c r="AH211" s="151" t="str">
        <f t="shared" si="6"/>
        <v/>
      </c>
    </row>
    <row r="212" spans="2:34" x14ac:dyDescent="0.4">
      <c r="B212" s="67" t="s">
        <v>2430</v>
      </c>
      <c r="D212" s="131"/>
      <c r="E212" s="52"/>
      <c r="F212" s="131"/>
      <c r="G212" s="52"/>
      <c r="H212" s="131"/>
      <c r="I212" s="52"/>
      <c r="J212" s="133"/>
      <c r="K212" s="64"/>
      <c r="L212" s="131"/>
      <c r="M212" s="64"/>
      <c r="N212" s="143"/>
      <c r="O212" s="62"/>
      <c r="P212" s="143"/>
      <c r="R212" s="143"/>
      <c r="T212" s="214"/>
      <c r="V212" s="14"/>
      <c r="W212" s="71"/>
      <c r="X212" s="14"/>
      <c r="Z212" s="138"/>
      <c r="AB212" s="138"/>
      <c r="AC212" s="132"/>
      <c r="AD212" s="138"/>
      <c r="AE212" s="132"/>
      <c r="AF212" s="151" t="str">
        <f t="shared" si="7"/>
        <v/>
      </c>
      <c r="AH212" s="151" t="str">
        <f t="shared" si="6"/>
        <v/>
      </c>
    </row>
    <row r="213" spans="2:34" x14ac:dyDescent="0.4">
      <c r="B213" s="67" t="s">
        <v>2431</v>
      </c>
      <c r="D213" s="131"/>
      <c r="E213" s="52"/>
      <c r="F213" s="131"/>
      <c r="G213" s="52"/>
      <c r="H213" s="131"/>
      <c r="I213" s="52"/>
      <c r="J213" s="133"/>
      <c r="K213" s="64"/>
      <c r="L213" s="131"/>
      <c r="M213" s="64"/>
      <c r="N213" s="143"/>
      <c r="O213" s="62"/>
      <c r="P213" s="143"/>
      <c r="R213" s="143"/>
      <c r="T213" s="214"/>
      <c r="V213" s="14"/>
      <c r="W213" s="71"/>
      <c r="X213" s="14"/>
      <c r="Z213" s="138"/>
      <c r="AB213" s="138"/>
      <c r="AC213" s="132"/>
      <c r="AD213" s="138"/>
      <c r="AE213" s="132"/>
      <c r="AF213" s="151" t="str">
        <f t="shared" si="7"/>
        <v/>
      </c>
      <c r="AH213" s="151" t="str">
        <f t="shared" si="6"/>
        <v/>
      </c>
    </row>
    <row r="214" spans="2:34" x14ac:dyDescent="0.4">
      <c r="B214" s="67" t="s">
        <v>2432</v>
      </c>
      <c r="D214" s="131"/>
      <c r="E214" s="52"/>
      <c r="F214" s="131"/>
      <c r="G214" s="52"/>
      <c r="H214" s="131"/>
      <c r="I214" s="52"/>
      <c r="J214" s="133"/>
      <c r="K214" s="64"/>
      <c r="L214" s="131"/>
      <c r="M214" s="64"/>
      <c r="N214" s="143"/>
      <c r="O214" s="62"/>
      <c r="P214" s="143"/>
      <c r="R214" s="143"/>
      <c r="T214" s="214"/>
      <c r="V214" s="14"/>
      <c r="W214" s="71"/>
      <c r="X214" s="14"/>
      <c r="Z214" s="138"/>
      <c r="AB214" s="138"/>
      <c r="AC214" s="132"/>
      <c r="AD214" s="138"/>
      <c r="AE214" s="132"/>
      <c r="AF214" s="151" t="str">
        <f t="shared" si="7"/>
        <v/>
      </c>
      <c r="AH214" s="151" t="str">
        <f t="shared" si="6"/>
        <v/>
      </c>
    </row>
    <row r="215" spans="2:34" x14ac:dyDescent="0.4">
      <c r="B215" s="67" t="s">
        <v>2433</v>
      </c>
      <c r="D215" s="131"/>
      <c r="E215" s="52"/>
      <c r="F215" s="131"/>
      <c r="G215" s="52"/>
      <c r="H215" s="131"/>
      <c r="I215" s="52"/>
      <c r="J215" s="133"/>
      <c r="K215" s="64"/>
      <c r="L215" s="131"/>
      <c r="M215" s="64"/>
      <c r="N215" s="143"/>
      <c r="O215" s="62"/>
      <c r="P215" s="143"/>
      <c r="R215" s="143"/>
      <c r="T215" s="214"/>
      <c r="V215" s="14"/>
      <c r="W215" s="71"/>
      <c r="X215" s="14"/>
      <c r="Z215" s="138"/>
      <c r="AB215" s="138"/>
      <c r="AC215" s="132"/>
      <c r="AD215" s="138"/>
      <c r="AE215" s="132"/>
      <c r="AF215" s="151" t="str">
        <f t="shared" si="7"/>
        <v/>
      </c>
      <c r="AH215" s="151" t="str">
        <f t="shared" si="6"/>
        <v/>
      </c>
    </row>
    <row r="216" spans="2:34" x14ac:dyDescent="0.4">
      <c r="B216" s="67" t="s">
        <v>2434</v>
      </c>
      <c r="D216" s="131"/>
      <c r="E216" s="52"/>
      <c r="F216" s="131"/>
      <c r="G216" s="52"/>
      <c r="H216" s="131"/>
      <c r="I216" s="52"/>
      <c r="J216" s="133"/>
      <c r="K216" s="64"/>
      <c r="L216" s="131"/>
      <c r="M216" s="64"/>
      <c r="N216" s="143"/>
      <c r="O216" s="62"/>
      <c r="P216" s="143"/>
      <c r="R216" s="143"/>
      <c r="T216" s="214"/>
      <c r="V216" s="14"/>
      <c r="W216" s="71"/>
      <c r="X216" s="14"/>
      <c r="Z216" s="138"/>
      <c r="AB216" s="138"/>
      <c r="AC216" s="132"/>
      <c r="AD216" s="138"/>
      <c r="AE216" s="132"/>
      <c r="AF216" s="151" t="str">
        <f t="shared" si="7"/>
        <v/>
      </c>
      <c r="AH216" s="151" t="str">
        <f t="shared" si="6"/>
        <v/>
      </c>
    </row>
    <row r="217" spans="2:34" x14ac:dyDescent="0.4">
      <c r="B217" s="67" t="s">
        <v>2435</v>
      </c>
      <c r="D217" s="131"/>
      <c r="E217" s="52"/>
      <c r="F217" s="131"/>
      <c r="G217" s="52"/>
      <c r="H217" s="131"/>
      <c r="I217" s="52"/>
      <c r="J217" s="133"/>
      <c r="K217" s="64"/>
      <c r="L217" s="131"/>
      <c r="M217" s="64"/>
      <c r="N217" s="143"/>
      <c r="O217" s="62"/>
      <c r="P217" s="143"/>
      <c r="R217" s="143"/>
      <c r="T217" s="214"/>
      <c r="V217" s="14"/>
      <c r="W217" s="71"/>
      <c r="X217" s="14"/>
      <c r="Z217" s="138"/>
      <c r="AB217" s="138"/>
      <c r="AC217" s="132"/>
      <c r="AD217" s="138"/>
      <c r="AE217" s="132"/>
      <c r="AF217" s="151" t="str">
        <f t="shared" si="7"/>
        <v/>
      </c>
      <c r="AH217" s="151" t="str">
        <f t="shared" si="6"/>
        <v/>
      </c>
    </row>
    <row r="218" spans="2:34" x14ac:dyDescent="0.4">
      <c r="B218" s="67" t="s">
        <v>2436</v>
      </c>
      <c r="D218" s="131"/>
      <c r="E218" s="52"/>
      <c r="F218" s="131"/>
      <c r="G218" s="52"/>
      <c r="H218" s="131"/>
      <c r="I218" s="52"/>
      <c r="J218" s="133"/>
      <c r="K218" s="64"/>
      <c r="L218" s="131"/>
      <c r="M218" s="64"/>
      <c r="N218" s="143"/>
      <c r="O218" s="62"/>
      <c r="P218" s="143"/>
      <c r="R218" s="143"/>
      <c r="T218" s="214"/>
      <c r="V218" s="14"/>
      <c r="W218" s="71"/>
      <c r="X218" s="14"/>
      <c r="Z218" s="138"/>
      <c r="AB218" s="138"/>
      <c r="AC218" s="132"/>
      <c r="AD218" s="138"/>
      <c r="AE218" s="132"/>
      <c r="AF218" s="151" t="str">
        <f t="shared" si="7"/>
        <v/>
      </c>
      <c r="AH218" s="151" t="str">
        <f t="shared" si="6"/>
        <v/>
      </c>
    </row>
    <row r="219" spans="2:34" x14ac:dyDescent="0.4">
      <c r="B219" s="67" t="s">
        <v>2437</v>
      </c>
      <c r="D219" s="131"/>
      <c r="E219" s="52"/>
      <c r="F219" s="131"/>
      <c r="G219" s="52"/>
      <c r="H219" s="131"/>
      <c r="I219" s="52"/>
      <c r="J219" s="133"/>
      <c r="K219" s="64"/>
      <c r="L219" s="131"/>
      <c r="M219" s="64"/>
      <c r="N219" s="143"/>
      <c r="O219" s="62"/>
      <c r="P219" s="143"/>
      <c r="R219" s="143"/>
      <c r="T219" s="214"/>
      <c r="V219" s="14"/>
      <c r="W219" s="71"/>
      <c r="X219" s="14"/>
      <c r="Z219" s="138"/>
      <c r="AB219" s="138"/>
      <c r="AC219" s="132"/>
      <c r="AD219" s="138"/>
      <c r="AE219" s="132"/>
      <c r="AF219" s="151" t="str">
        <f t="shared" si="7"/>
        <v/>
      </c>
      <c r="AH219" s="151" t="str">
        <f t="shared" si="6"/>
        <v/>
      </c>
    </row>
    <row r="220" spans="2:34" x14ac:dyDescent="0.4">
      <c r="B220" s="67" t="s">
        <v>2438</v>
      </c>
      <c r="D220" s="131"/>
      <c r="E220" s="52"/>
      <c r="F220" s="131"/>
      <c r="G220" s="52"/>
      <c r="H220" s="131"/>
      <c r="I220" s="52"/>
      <c r="J220" s="133"/>
      <c r="K220" s="64"/>
      <c r="L220" s="131"/>
      <c r="M220" s="64"/>
      <c r="N220" s="143"/>
      <c r="O220" s="62"/>
      <c r="P220" s="143"/>
      <c r="R220" s="143"/>
      <c r="T220" s="214"/>
      <c r="V220" s="14"/>
      <c r="W220" s="71"/>
      <c r="X220" s="14"/>
      <c r="Z220" s="138"/>
      <c r="AB220" s="138"/>
      <c r="AC220" s="132"/>
      <c r="AD220" s="138"/>
      <c r="AE220" s="132"/>
      <c r="AF220" s="151" t="str">
        <f t="shared" si="7"/>
        <v/>
      </c>
      <c r="AH220" s="151" t="str">
        <f t="shared" si="6"/>
        <v/>
      </c>
    </row>
    <row r="221" spans="2:34" x14ac:dyDescent="0.4">
      <c r="B221" s="67" t="s">
        <v>2439</v>
      </c>
      <c r="D221" s="131"/>
      <c r="E221" s="52"/>
      <c r="F221" s="131"/>
      <c r="G221" s="52"/>
      <c r="H221" s="131"/>
      <c r="I221" s="52"/>
      <c r="J221" s="133"/>
      <c r="K221" s="64"/>
      <c r="L221" s="131"/>
      <c r="M221" s="64"/>
      <c r="N221" s="143"/>
      <c r="O221" s="62"/>
      <c r="P221" s="143"/>
      <c r="R221" s="143"/>
      <c r="T221" s="214"/>
      <c r="V221" s="14"/>
      <c r="W221" s="71"/>
      <c r="X221" s="14"/>
      <c r="Z221" s="138"/>
      <c r="AB221" s="138"/>
      <c r="AC221" s="132"/>
      <c r="AD221" s="138"/>
      <c r="AE221" s="132"/>
      <c r="AF221" s="151" t="str">
        <f t="shared" si="7"/>
        <v/>
      </c>
      <c r="AH221" s="151" t="str">
        <f t="shared" si="6"/>
        <v/>
      </c>
    </row>
    <row r="222" spans="2:34" x14ac:dyDescent="0.4">
      <c r="B222" s="67" t="s">
        <v>2440</v>
      </c>
      <c r="D222" s="131"/>
      <c r="E222" s="52"/>
      <c r="F222" s="131"/>
      <c r="G222" s="52"/>
      <c r="H222" s="131"/>
      <c r="I222" s="52"/>
      <c r="J222" s="133"/>
      <c r="K222" s="64"/>
      <c r="L222" s="131"/>
      <c r="M222" s="64"/>
      <c r="N222" s="143"/>
      <c r="O222" s="62"/>
      <c r="P222" s="143"/>
      <c r="R222" s="143"/>
      <c r="T222" s="214"/>
      <c r="V222" s="14"/>
      <c r="W222" s="71"/>
      <c r="X222" s="14"/>
      <c r="Z222" s="138"/>
      <c r="AB222" s="138"/>
      <c r="AC222" s="132"/>
      <c r="AD222" s="138"/>
      <c r="AE222" s="132"/>
      <c r="AF222" s="151" t="str">
        <f t="shared" si="7"/>
        <v/>
      </c>
      <c r="AH222" s="151" t="str">
        <f t="shared" si="6"/>
        <v/>
      </c>
    </row>
    <row r="223" spans="2:34" x14ac:dyDescent="0.4">
      <c r="B223" s="67" t="s">
        <v>2441</v>
      </c>
      <c r="D223" s="131"/>
      <c r="E223" s="52"/>
      <c r="F223" s="131"/>
      <c r="G223" s="52"/>
      <c r="H223" s="131"/>
      <c r="I223" s="52"/>
      <c r="J223" s="133"/>
      <c r="K223" s="64"/>
      <c r="L223" s="131"/>
      <c r="M223" s="64"/>
      <c r="N223" s="143"/>
      <c r="O223" s="62"/>
      <c r="P223" s="143"/>
      <c r="R223" s="143"/>
      <c r="T223" s="214"/>
      <c r="V223" s="14"/>
      <c r="W223" s="71"/>
      <c r="X223" s="14"/>
      <c r="Z223" s="138"/>
      <c r="AB223" s="138"/>
      <c r="AC223" s="132"/>
      <c r="AD223" s="138"/>
      <c r="AE223" s="132"/>
      <c r="AF223" s="151" t="str">
        <f t="shared" si="7"/>
        <v/>
      </c>
      <c r="AH223" s="151" t="str">
        <f t="shared" si="6"/>
        <v/>
      </c>
    </row>
    <row r="224" spans="2:34" x14ac:dyDescent="0.4">
      <c r="B224" s="67" t="s">
        <v>2442</v>
      </c>
      <c r="D224" s="131"/>
      <c r="E224" s="52"/>
      <c r="F224" s="131"/>
      <c r="G224" s="52"/>
      <c r="H224" s="131"/>
      <c r="I224" s="52"/>
      <c r="J224" s="133"/>
      <c r="K224" s="64"/>
      <c r="L224" s="131"/>
      <c r="M224" s="64"/>
      <c r="N224" s="143"/>
      <c r="O224" s="62"/>
      <c r="P224" s="143"/>
      <c r="R224" s="143"/>
      <c r="T224" s="214"/>
      <c r="V224" s="14"/>
      <c r="W224" s="71"/>
      <c r="X224" s="14"/>
      <c r="Z224" s="138"/>
      <c r="AB224" s="138"/>
      <c r="AC224" s="132"/>
      <c r="AD224" s="138"/>
      <c r="AE224" s="132"/>
      <c r="AF224" s="151" t="str">
        <f t="shared" si="7"/>
        <v/>
      </c>
      <c r="AH224" s="151" t="str">
        <f t="shared" si="6"/>
        <v/>
      </c>
    </row>
    <row r="225" spans="2:34" x14ac:dyDescent="0.4">
      <c r="B225" s="67" t="s">
        <v>2443</v>
      </c>
      <c r="D225" s="131"/>
      <c r="E225" s="52"/>
      <c r="F225" s="131"/>
      <c r="G225" s="52"/>
      <c r="H225" s="131"/>
      <c r="I225" s="52"/>
      <c r="J225" s="133"/>
      <c r="K225" s="64"/>
      <c r="L225" s="131"/>
      <c r="M225" s="64"/>
      <c r="N225" s="143"/>
      <c r="O225" s="62"/>
      <c r="P225" s="143"/>
      <c r="R225" s="143"/>
      <c r="T225" s="214"/>
      <c r="V225" s="14"/>
      <c r="W225" s="71"/>
      <c r="X225" s="14"/>
      <c r="Z225" s="138"/>
      <c r="AB225" s="138"/>
      <c r="AC225" s="132"/>
      <c r="AD225" s="138"/>
      <c r="AE225" s="132"/>
      <c r="AF225" s="151" t="str">
        <f t="shared" si="7"/>
        <v/>
      </c>
      <c r="AH225" s="151" t="str">
        <f t="shared" si="6"/>
        <v/>
      </c>
    </row>
    <row r="226" spans="2:34" x14ac:dyDescent="0.4">
      <c r="B226" s="67" t="s">
        <v>2444</v>
      </c>
      <c r="D226" s="131"/>
      <c r="E226" s="52"/>
      <c r="F226" s="131"/>
      <c r="G226" s="52"/>
      <c r="H226" s="131"/>
      <c r="I226" s="52"/>
      <c r="J226" s="133"/>
      <c r="K226" s="64"/>
      <c r="L226" s="131"/>
      <c r="M226" s="64"/>
      <c r="N226" s="143"/>
      <c r="O226" s="62"/>
      <c r="P226" s="143"/>
      <c r="R226" s="143"/>
      <c r="T226" s="214"/>
      <c r="V226" s="14"/>
      <c r="W226" s="71"/>
      <c r="X226" s="14"/>
      <c r="Z226" s="138"/>
      <c r="AB226" s="138"/>
      <c r="AC226" s="132"/>
      <c r="AD226" s="138"/>
      <c r="AE226" s="132"/>
      <c r="AF226" s="151" t="str">
        <f t="shared" si="7"/>
        <v/>
      </c>
      <c r="AH226" s="151" t="str">
        <f t="shared" si="6"/>
        <v/>
      </c>
    </row>
    <row r="227" spans="2:34" x14ac:dyDescent="0.4">
      <c r="B227" s="67" t="s">
        <v>2445</v>
      </c>
      <c r="D227" s="131"/>
      <c r="E227" s="52"/>
      <c r="F227" s="131"/>
      <c r="G227" s="52"/>
      <c r="H227" s="131"/>
      <c r="I227" s="52"/>
      <c r="J227" s="133"/>
      <c r="K227" s="64"/>
      <c r="L227" s="131"/>
      <c r="M227" s="64"/>
      <c r="N227" s="143"/>
      <c r="O227" s="62"/>
      <c r="P227" s="143"/>
      <c r="R227" s="143"/>
      <c r="T227" s="214"/>
      <c r="V227" s="14"/>
      <c r="W227" s="71"/>
      <c r="X227" s="14"/>
      <c r="Z227" s="138"/>
      <c r="AB227" s="138"/>
      <c r="AC227" s="132"/>
      <c r="AD227" s="138"/>
      <c r="AE227" s="132"/>
      <c r="AF227" s="151" t="str">
        <f t="shared" si="7"/>
        <v/>
      </c>
      <c r="AH227" s="151" t="str">
        <f t="shared" si="6"/>
        <v/>
      </c>
    </row>
    <row r="228" spans="2:34" x14ac:dyDescent="0.4">
      <c r="B228" s="67" t="s">
        <v>2446</v>
      </c>
      <c r="D228" s="131"/>
      <c r="E228" s="52"/>
      <c r="F228" s="131"/>
      <c r="G228" s="52"/>
      <c r="H228" s="131"/>
      <c r="I228" s="52"/>
      <c r="J228" s="133"/>
      <c r="K228" s="64"/>
      <c r="L228" s="131"/>
      <c r="M228" s="64"/>
      <c r="N228" s="143"/>
      <c r="O228" s="62"/>
      <c r="P228" s="143"/>
      <c r="R228" s="143"/>
      <c r="T228" s="214"/>
      <c r="V228" s="14"/>
      <c r="W228" s="71"/>
      <c r="X228" s="14"/>
      <c r="Z228" s="138"/>
      <c r="AB228" s="138"/>
      <c r="AC228" s="132"/>
      <c r="AD228" s="138"/>
      <c r="AE228" s="132"/>
      <c r="AF228" s="151" t="str">
        <f t="shared" si="7"/>
        <v/>
      </c>
      <c r="AH228" s="151" t="str">
        <f t="shared" si="6"/>
        <v/>
      </c>
    </row>
    <row r="229" spans="2:34" x14ac:dyDescent="0.4">
      <c r="B229" s="67" t="s">
        <v>2447</v>
      </c>
      <c r="D229" s="131"/>
      <c r="E229" s="52"/>
      <c r="F229" s="131"/>
      <c r="G229" s="52"/>
      <c r="H229" s="131"/>
      <c r="I229" s="52"/>
      <c r="J229" s="133"/>
      <c r="K229" s="64"/>
      <c r="L229" s="131"/>
      <c r="M229" s="64"/>
      <c r="N229" s="143"/>
      <c r="O229" s="62"/>
      <c r="P229" s="143"/>
      <c r="R229" s="143"/>
      <c r="T229" s="214"/>
      <c r="V229" s="14"/>
      <c r="W229" s="71"/>
      <c r="X229" s="14"/>
      <c r="Z229" s="138"/>
      <c r="AB229" s="138"/>
      <c r="AC229" s="132"/>
      <c r="AD229" s="138"/>
      <c r="AE229" s="132"/>
      <c r="AF229" s="151" t="str">
        <f t="shared" si="7"/>
        <v/>
      </c>
      <c r="AH229" s="151" t="str">
        <f t="shared" si="6"/>
        <v/>
      </c>
    </row>
    <row r="230" spans="2:34" x14ac:dyDescent="0.4">
      <c r="B230" s="67" t="s">
        <v>2448</v>
      </c>
      <c r="D230" s="131"/>
      <c r="E230" s="52"/>
      <c r="F230" s="131"/>
      <c r="G230" s="52"/>
      <c r="H230" s="131"/>
      <c r="I230" s="52"/>
      <c r="J230" s="133"/>
      <c r="K230" s="64"/>
      <c r="L230" s="131"/>
      <c r="M230" s="64"/>
      <c r="N230" s="143"/>
      <c r="O230" s="62"/>
      <c r="P230" s="143"/>
      <c r="R230" s="143"/>
      <c r="T230" s="214"/>
      <c r="V230" s="14"/>
      <c r="W230" s="71"/>
      <c r="X230" s="14"/>
      <c r="Z230" s="138"/>
      <c r="AB230" s="138"/>
      <c r="AC230" s="132"/>
      <c r="AD230" s="138"/>
      <c r="AE230" s="132"/>
      <c r="AF230" s="151" t="str">
        <f t="shared" si="7"/>
        <v/>
      </c>
      <c r="AH230" s="151" t="str">
        <f t="shared" si="6"/>
        <v/>
      </c>
    </row>
    <row r="231" spans="2:34" x14ac:dyDescent="0.4">
      <c r="B231" s="67" t="s">
        <v>2449</v>
      </c>
      <c r="D231" s="131"/>
      <c r="E231" s="52"/>
      <c r="F231" s="131"/>
      <c r="G231" s="52"/>
      <c r="H231" s="131"/>
      <c r="I231" s="52"/>
      <c r="J231" s="133"/>
      <c r="K231" s="64"/>
      <c r="L231" s="131"/>
      <c r="M231" s="64"/>
      <c r="N231" s="143"/>
      <c r="O231" s="62"/>
      <c r="P231" s="143"/>
      <c r="R231" s="143"/>
      <c r="T231" s="214"/>
      <c r="V231" s="14"/>
      <c r="W231" s="71"/>
      <c r="X231" s="14"/>
      <c r="Z231" s="138"/>
      <c r="AB231" s="138"/>
      <c r="AC231" s="132"/>
      <c r="AD231" s="138"/>
      <c r="AE231" s="132"/>
      <c r="AF231" s="151" t="str">
        <f t="shared" si="7"/>
        <v/>
      </c>
      <c r="AH231" s="151" t="str">
        <f t="shared" si="6"/>
        <v/>
      </c>
    </row>
    <row r="232" spans="2:34" x14ac:dyDescent="0.4">
      <c r="B232" s="67" t="s">
        <v>2450</v>
      </c>
      <c r="D232" s="131"/>
      <c r="E232" s="52"/>
      <c r="F232" s="131"/>
      <c r="G232" s="52"/>
      <c r="H232" s="131"/>
      <c r="I232" s="52"/>
      <c r="J232" s="133"/>
      <c r="K232" s="64"/>
      <c r="L232" s="131"/>
      <c r="M232" s="64"/>
      <c r="N232" s="143"/>
      <c r="O232" s="62"/>
      <c r="P232" s="143"/>
      <c r="R232" s="143"/>
      <c r="T232" s="214"/>
      <c r="V232" s="14"/>
      <c r="W232" s="71"/>
      <c r="X232" s="14"/>
      <c r="Z232" s="138"/>
      <c r="AB232" s="138"/>
      <c r="AC232" s="132"/>
      <c r="AD232" s="138"/>
      <c r="AE232" s="132"/>
      <c r="AF232" s="151" t="str">
        <f t="shared" si="7"/>
        <v/>
      </c>
      <c r="AH232" s="151" t="str">
        <f t="shared" si="6"/>
        <v/>
      </c>
    </row>
    <row r="233" spans="2:34" x14ac:dyDescent="0.4">
      <c r="B233" s="67" t="s">
        <v>2451</v>
      </c>
      <c r="D233" s="131"/>
      <c r="E233" s="52"/>
      <c r="F233" s="131"/>
      <c r="G233" s="52"/>
      <c r="H233" s="131"/>
      <c r="I233" s="52"/>
      <c r="J233" s="133"/>
      <c r="K233" s="64"/>
      <c r="L233" s="131"/>
      <c r="M233" s="64"/>
      <c r="N233" s="143"/>
      <c r="O233" s="62"/>
      <c r="P233" s="143"/>
      <c r="R233" s="143"/>
      <c r="T233" s="214"/>
      <c r="V233" s="14"/>
      <c r="W233" s="71"/>
      <c r="X233" s="14"/>
      <c r="Z233" s="138"/>
      <c r="AB233" s="138"/>
      <c r="AC233" s="132"/>
      <c r="AD233" s="138"/>
      <c r="AE233" s="132"/>
      <c r="AF233" s="151" t="str">
        <f t="shared" si="7"/>
        <v/>
      </c>
      <c r="AH233" s="151" t="str">
        <f t="shared" si="6"/>
        <v/>
      </c>
    </row>
    <row r="234" spans="2:34" x14ac:dyDescent="0.4">
      <c r="B234" s="67" t="s">
        <v>2452</v>
      </c>
      <c r="D234" s="131"/>
      <c r="E234" s="52"/>
      <c r="F234" s="131"/>
      <c r="G234" s="52"/>
      <c r="H234" s="131"/>
      <c r="I234" s="52"/>
      <c r="J234" s="133"/>
      <c r="K234" s="64"/>
      <c r="L234" s="131"/>
      <c r="M234" s="64"/>
      <c r="N234" s="143"/>
      <c r="O234" s="62"/>
      <c r="P234" s="143"/>
      <c r="R234" s="143"/>
      <c r="T234" s="214"/>
      <c r="V234" s="14"/>
      <c r="W234" s="71"/>
      <c r="X234" s="14"/>
      <c r="Z234" s="138"/>
      <c r="AB234" s="138"/>
      <c r="AC234" s="132"/>
      <c r="AD234" s="138"/>
      <c r="AE234" s="132"/>
      <c r="AF234" s="151" t="str">
        <f t="shared" si="7"/>
        <v/>
      </c>
      <c r="AH234" s="151" t="str">
        <f t="shared" si="6"/>
        <v/>
      </c>
    </row>
    <row r="235" spans="2:34" x14ac:dyDescent="0.4">
      <c r="B235" s="67" t="s">
        <v>2453</v>
      </c>
      <c r="D235" s="131"/>
      <c r="E235" s="52"/>
      <c r="F235" s="131"/>
      <c r="G235" s="52"/>
      <c r="H235" s="131"/>
      <c r="I235" s="52"/>
      <c r="J235" s="133"/>
      <c r="K235" s="64"/>
      <c r="L235" s="131"/>
      <c r="M235" s="64"/>
      <c r="N235" s="143"/>
      <c r="O235" s="62"/>
      <c r="P235" s="143"/>
      <c r="R235" s="143"/>
      <c r="T235" s="214"/>
      <c r="V235" s="14"/>
      <c r="W235" s="71"/>
      <c r="X235" s="14"/>
      <c r="Z235" s="138"/>
      <c r="AB235" s="138"/>
      <c r="AC235" s="132"/>
      <c r="AD235" s="138"/>
      <c r="AE235" s="132"/>
      <c r="AF235" s="151" t="str">
        <f t="shared" si="7"/>
        <v/>
      </c>
      <c r="AH235" s="151" t="str">
        <f t="shared" si="6"/>
        <v/>
      </c>
    </row>
    <row r="236" spans="2:34" x14ac:dyDescent="0.4">
      <c r="B236" s="67" t="s">
        <v>2454</v>
      </c>
      <c r="D236" s="131"/>
      <c r="E236" s="52"/>
      <c r="F236" s="131"/>
      <c r="G236" s="52"/>
      <c r="H236" s="131"/>
      <c r="I236" s="52"/>
      <c r="J236" s="133"/>
      <c r="K236" s="64"/>
      <c r="L236" s="131"/>
      <c r="M236" s="64"/>
      <c r="N236" s="143"/>
      <c r="O236" s="62"/>
      <c r="P236" s="143"/>
      <c r="R236" s="143"/>
      <c r="T236" s="214"/>
      <c r="V236" s="14"/>
      <c r="W236" s="71"/>
      <c r="X236" s="14"/>
      <c r="Z236" s="138"/>
      <c r="AB236" s="138"/>
      <c r="AC236" s="132"/>
      <c r="AD236" s="138"/>
      <c r="AE236" s="132"/>
      <c r="AF236" s="151" t="str">
        <f t="shared" si="7"/>
        <v/>
      </c>
      <c r="AH236" s="151" t="str">
        <f t="shared" si="6"/>
        <v/>
      </c>
    </row>
    <row r="237" spans="2:34" x14ac:dyDescent="0.4">
      <c r="B237" s="67" t="s">
        <v>2455</v>
      </c>
      <c r="D237" s="131"/>
      <c r="E237" s="52"/>
      <c r="F237" s="131"/>
      <c r="G237" s="52"/>
      <c r="H237" s="131"/>
      <c r="I237" s="52"/>
      <c r="J237" s="133"/>
      <c r="K237" s="64"/>
      <c r="L237" s="131"/>
      <c r="M237" s="64"/>
      <c r="N237" s="143"/>
      <c r="O237" s="62"/>
      <c r="P237" s="143"/>
      <c r="R237" s="143"/>
      <c r="T237" s="214"/>
      <c r="V237" s="14"/>
      <c r="W237" s="71"/>
      <c r="X237" s="14"/>
      <c r="Z237" s="138"/>
      <c r="AB237" s="138"/>
      <c r="AC237" s="132"/>
      <c r="AD237" s="138"/>
      <c r="AE237" s="132"/>
      <c r="AF237" s="151" t="str">
        <f t="shared" si="7"/>
        <v/>
      </c>
      <c r="AH237" s="151" t="str">
        <f t="shared" si="6"/>
        <v/>
      </c>
    </row>
    <row r="238" spans="2:34" x14ac:dyDescent="0.4">
      <c r="B238" s="67" t="s">
        <v>2456</v>
      </c>
      <c r="D238" s="131"/>
      <c r="E238" s="52"/>
      <c r="F238" s="131"/>
      <c r="G238" s="52"/>
      <c r="H238" s="131"/>
      <c r="I238" s="52"/>
      <c r="J238" s="133"/>
      <c r="K238" s="64"/>
      <c r="L238" s="131"/>
      <c r="M238" s="64"/>
      <c r="N238" s="143"/>
      <c r="O238" s="62"/>
      <c r="P238" s="143"/>
      <c r="R238" s="143"/>
      <c r="T238" s="214"/>
      <c r="V238" s="14"/>
      <c r="W238" s="71"/>
      <c r="X238" s="14"/>
      <c r="Z238" s="138"/>
      <c r="AB238" s="138"/>
      <c r="AC238" s="132"/>
      <c r="AD238" s="138"/>
      <c r="AE238" s="132"/>
      <c r="AF238" s="151" t="str">
        <f t="shared" si="7"/>
        <v/>
      </c>
      <c r="AH238" s="151" t="str">
        <f t="shared" si="6"/>
        <v/>
      </c>
    </row>
    <row r="239" spans="2:34" x14ac:dyDescent="0.4">
      <c r="B239" s="67" t="s">
        <v>2457</v>
      </c>
      <c r="D239" s="131"/>
      <c r="E239" s="52"/>
      <c r="F239" s="131"/>
      <c r="G239" s="52"/>
      <c r="H239" s="131"/>
      <c r="I239" s="52"/>
      <c r="J239" s="133"/>
      <c r="K239" s="64"/>
      <c r="L239" s="131"/>
      <c r="M239" s="64"/>
      <c r="N239" s="143"/>
      <c r="O239" s="62"/>
      <c r="P239" s="143"/>
      <c r="R239" s="143"/>
      <c r="T239" s="214"/>
      <c r="V239" s="14"/>
      <c r="W239" s="71"/>
      <c r="X239" s="14"/>
      <c r="Z239" s="138"/>
      <c r="AB239" s="138"/>
      <c r="AC239" s="132"/>
      <c r="AD239" s="138"/>
      <c r="AE239" s="132"/>
      <c r="AF239" s="151" t="str">
        <f t="shared" si="7"/>
        <v/>
      </c>
      <c r="AH239" s="151" t="str">
        <f t="shared" si="6"/>
        <v/>
      </c>
    </row>
    <row r="240" spans="2:34" x14ac:dyDescent="0.4">
      <c r="B240" s="67" t="s">
        <v>2458</v>
      </c>
      <c r="D240" s="131"/>
      <c r="E240" s="52"/>
      <c r="F240" s="131"/>
      <c r="G240" s="52"/>
      <c r="H240" s="131"/>
      <c r="I240" s="52"/>
      <c r="J240" s="133"/>
      <c r="K240" s="64"/>
      <c r="L240" s="131"/>
      <c r="M240" s="64"/>
      <c r="N240" s="143"/>
      <c r="O240" s="62"/>
      <c r="P240" s="143"/>
      <c r="R240" s="143"/>
      <c r="T240" s="214"/>
      <c r="V240" s="14"/>
      <c r="W240" s="71"/>
      <c r="X240" s="14"/>
      <c r="Z240" s="138"/>
      <c r="AB240" s="138"/>
      <c r="AC240" s="132"/>
      <c r="AD240" s="138"/>
      <c r="AE240" s="132"/>
      <c r="AF240" s="151" t="str">
        <f t="shared" si="7"/>
        <v/>
      </c>
      <c r="AH240" s="151" t="str">
        <f t="shared" si="6"/>
        <v/>
      </c>
    </row>
    <row r="241" spans="2:34" x14ac:dyDescent="0.4">
      <c r="B241" s="67" t="s">
        <v>2459</v>
      </c>
      <c r="D241" s="131"/>
      <c r="E241" s="52"/>
      <c r="F241" s="131"/>
      <c r="G241" s="52"/>
      <c r="H241" s="131"/>
      <c r="I241" s="52"/>
      <c r="J241" s="133"/>
      <c r="K241" s="64"/>
      <c r="L241" s="131"/>
      <c r="M241" s="64"/>
      <c r="N241" s="143"/>
      <c r="O241" s="62"/>
      <c r="P241" s="143"/>
      <c r="R241" s="143"/>
      <c r="T241" s="214"/>
      <c r="V241" s="14"/>
      <c r="W241" s="71"/>
      <c r="X241" s="14"/>
      <c r="Z241" s="138"/>
      <c r="AB241" s="138"/>
      <c r="AC241" s="132"/>
      <c r="AD241" s="138"/>
      <c r="AE241" s="132"/>
      <c r="AF241" s="151" t="str">
        <f t="shared" si="7"/>
        <v/>
      </c>
      <c r="AH241" s="151" t="str">
        <f t="shared" si="6"/>
        <v/>
      </c>
    </row>
    <row r="242" spans="2:34" x14ac:dyDescent="0.4">
      <c r="B242" s="67" t="s">
        <v>2460</v>
      </c>
      <c r="D242" s="131"/>
      <c r="E242" s="52"/>
      <c r="F242" s="131"/>
      <c r="G242" s="52"/>
      <c r="H242" s="131"/>
      <c r="I242" s="52"/>
      <c r="J242" s="133"/>
      <c r="K242" s="64"/>
      <c r="L242" s="131"/>
      <c r="M242" s="64"/>
      <c r="N242" s="143"/>
      <c r="O242" s="62"/>
      <c r="P242" s="143"/>
      <c r="R242" s="143"/>
      <c r="T242" s="214"/>
      <c r="V242" s="14"/>
      <c r="W242" s="71"/>
      <c r="X242" s="14"/>
      <c r="Z242" s="138"/>
      <c r="AB242" s="138"/>
      <c r="AC242" s="132"/>
      <c r="AD242" s="138"/>
      <c r="AE242" s="132"/>
      <c r="AF242" s="151" t="str">
        <f t="shared" si="7"/>
        <v/>
      </c>
      <c r="AH242" s="151" t="str">
        <f t="shared" si="6"/>
        <v/>
      </c>
    </row>
    <row r="243" spans="2:34" x14ac:dyDescent="0.4">
      <c r="B243" s="67" t="s">
        <v>2461</v>
      </c>
      <c r="D243" s="131"/>
      <c r="E243" s="52"/>
      <c r="F243" s="131"/>
      <c r="G243" s="52"/>
      <c r="H243" s="131"/>
      <c r="I243" s="52"/>
      <c r="J243" s="133"/>
      <c r="K243" s="64"/>
      <c r="L243" s="131"/>
      <c r="M243" s="64"/>
      <c r="N243" s="143"/>
      <c r="O243" s="62"/>
      <c r="P243" s="143"/>
      <c r="R243" s="143"/>
      <c r="T243" s="214"/>
      <c r="V243" s="14"/>
      <c r="W243" s="71"/>
      <c r="X243" s="14"/>
      <c r="Z243" s="138"/>
      <c r="AB243" s="138"/>
      <c r="AC243" s="132"/>
      <c r="AD243" s="138"/>
      <c r="AE243" s="132"/>
      <c r="AF243" s="151" t="str">
        <f t="shared" si="7"/>
        <v/>
      </c>
      <c r="AH243" s="151" t="str">
        <f t="shared" si="6"/>
        <v/>
      </c>
    </row>
    <row r="244" spans="2:34" x14ac:dyDescent="0.4">
      <c r="B244" s="67" t="s">
        <v>2462</v>
      </c>
      <c r="D244" s="131"/>
      <c r="E244" s="52"/>
      <c r="F244" s="131"/>
      <c r="G244" s="52"/>
      <c r="H244" s="131"/>
      <c r="I244" s="52"/>
      <c r="J244" s="133"/>
      <c r="K244" s="64"/>
      <c r="L244" s="131"/>
      <c r="M244" s="64"/>
      <c r="N244" s="143"/>
      <c r="O244" s="62"/>
      <c r="P244" s="143"/>
      <c r="R244" s="143"/>
      <c r="T244" s="214"/>
      <c r="V244" s="14"/>
      <c r="W244" s="71"/>
      <c r="X244" s="14"/>
      <c r="Z244" s="138"/>
      <c r="AB244" s="138"/>
      <c r="AC244" s="132"/>
      <c r="AD244" s="138"/>
      <c r="AE244" s="132"/>
      <c r="AF244" s="151" t="str">
        <f t="shared" si="7"/>
        <v/>
      </c>
      <c r="AH244" s="151" t="str">
        <f t="shared" si="6"/>
        <v/>
      </c>
    </row>
    <row r="245" spans="2:34" x14ac:dyDescent="0.4">
      <c r="B245" s="67" t="s">
        <v>2463</v>
      </c>
      <c r="D245" s="131"/>
      <c r="E245" s="52"/>
      <c r="F245" s="131"/>
      <c r="G245" s="52"/>
      <c r="H245" s="131"/>
      <c r="I245" s="52"/>
      <c r="J245" s="133"/>
      <c r="K245" s="64"/>
      <c r="L245" s="131"/>
      <c r="M245" s="64"/>
      <c r="N245" s="143"/>
      <c r="O245" s="62"/>
      <c r="P245" s="143"/>
      <c r="R245" s="143"/>
      <c r="T245" s="214"/>
      <c r="V245" s="14"/>
      <c r="W245" s="71"/>
      <c r="X245" s="14"/>
      <c r="Z245" s="138"/>
      <c r="AB245" s="138"/>
      <c r="AC245" s="132"/>
      <c r="AD245" s="138"/>
      <c r="AE245" s="132"/>
      <c r="AF245" s="151" t="str">
        <f t="shared" si="7"/>
        <v/>
      </c>
      <c r="AH245" s="151" t="str">
        <f t="shared" si="6"/>
        <v/>
      </c>
    </row>
    <row r="246" spans="2:34" x14ac:dyDescent="0.4">
      <c r="B246" s="67" t="s">
        <v>2464</v>
      </c>
      <c r="D246" s="131"/>
      <c r="E246" s="52"/>
      <c r="F246" s="131"/>
      <c r="G246" s="52"/>
      <c r="H246" s="131"/>
      <c r="I246" s="52"/>
      <c r="J246" s="133"/>
      <c r="K246" s="64"/>
      <c r="L246" s="131"/>
      <c r="M246" s="64"/>
      <c r="N246" s="143"/>
      <c r="O246" s="62"/>
      <c r="P246" s="143"/>
      <c r="R246" s="143"/>
      <c r="T246" s="214"/>
      <c r="V246" s="14"/>
      <c r="W246" s="71"/>
      <c r="X246" s="14"/>
      <c r="Z246" s="138"/>
      <c r="AB246" s="138"/>
      <c r="AC246" s="132"/>
      <c r="AD246" s="138"/>
      <c r="AE246" s="132"/>
      <c r="AF246" s="151" t="str">
        <f t="shared" si="7"/>
        <v/>
      </c>
      <c r="AH246" s="151" t="str">
        <f t="shared" si="6"/>
        <v/>
      </c>
    </row>
    <row r="247" spans="2:34" x14ac:dyDescent="0.4">
      <c r="B247" s="67" t="s">
        <v>2465</v>
      </c>
      <c r="D247" s="131"/>
      <c r="E247" s="52"/>
      <c r="F247" s="131"/>
      <c r="G247" s="52"/>
      <c r="H247" s="131"/>
      <c r="I247" s="52"/>
      <c r="J247" s="133"/>
      <c r="K247" s="64"/>
      <c r="L247" s="131"/>
      <c r="M247" s="64"/>
      <c r="N247" s="143"/>
      <c r="O247" s="62"/>
      <c r="P247" s="143"/>
      <c r="R247" s="143"/>
      <c r="T247" s="214"/>
      <c r="V247" s="14"/>
      <c r="W247" s="71"/>
      <c r="X247" s="14"/>
      <c r="Z247" s="138"/>
      <c r="AB247" s="138"/>
      <c r="AC247" s="132"/>
      <c r="AD247" s="138"/>
      <c r="AE247" s="132"/>
      <c r="AF247" s="151" t="str">
        <f t="shared" si="7"/>
        <v/>
      </c>
      <c r="AH247" s="151" t="str">
        <f t="shared" si="6"/>
        <v/>
      </c>
    </row>
    <row r="248" spans="2:34" x14ac:dyDescent="0.4">
      <c r="B248" s="67" t="s">
        <v>2466</v>
      </c>
      <c r="D248" s="131"/>
      <c r="E248" s="52"/>
      <c r="F248" s="131"/>
      <c r="G248" s="52"/>
      <c r="H248" s="131"/>
      <c r="I248" s="52"/>
      <c r="J248" s="133"/>
      <c r="K248" s="64"/>
      <c r="L248" s="131"/>
      <c r="M248" s="64"/>
      <c r="N248" s="143"/>
      <c r="O248" s="62"/>
      <c r="P248" s="143"/>
      <c r="R248" s="143"/>
      <c r="T248" s="214"/>
      <c r="V248" s="14"/>
      <c r="W248" s="71"/>
      <c r="X248" s="14"/>
      <c r="Z248" s="138"/>
      <c r="AB248" s="138"/>
      <c r="AC248" s="132"/>
      <c r="AD248" s="138"/>
      <c r="AE248" s="132"/>
      <c r="AF248" s="151" t="str">
        <f t="shared" si="7"/>
        <v/>
      </c>
      <c r="AH248" s="151" t="str">
        <f t="shared" si="6"/>
        <v/>
      </c>
    </row>
    <row r="249" spans="2:34" x14ac:dyDescent="0.4">
      <c r="B249" s="67" t="s">
        <v>2467</v>
      </c>
      <c r="D249" s="131"/>
      <c r="E249" s="52"/>
      <c r="F249" s="131"/>
      <c r="G249" s="52"/>
      <c r="H249" s="131"/>
      <c r="I249" s="52"/>
      <c r="J249" s="133"/>
      <c r="K249" s="64"/>
      <c r="L249" s="131"/>
      <c r="M249" s="64"/>
      <c r="N249" s="143"/>
      <c r="O249" s="62"/>
      <c r="P249" s="143"/>
      <c r="R249" s="143"/>
      <c r="T249" s="214"/>
      <c r="V249" s="14"/>
      <c r="W249" s="71"/>
      <c r="X249" s="14"/>
      <c r="Z249" s="138"/>
      <c r="AB249" s="138"/>
      <c r="AC249" s="132"/>
      <c r="AD249" s="138"/>
      <c r="AE249" s="132"/>
      <c r="AF249" s="151" t="str">
        <f t="shared" si="7"/>
        <v/>
      </c>
      <c r="AH249" s="151" t="str">
        <f t="shared" si="6"/>
        <v/>
      </c>
    </row>
    <row r="250" spans="2:34" x14ac:dyDescent="0.4">
      <c r="B250" s="67" t="s">
        <v>2468</v>
      </c>
      <c r="D250" s="131"/>
      <c r="E250" s="52"/>
      <c r="F250" s="131"/>
      <c r="G250" s="52"/>
      <c r="H250" s="131"/>
      <c r="I250" s="52"/>
      <c r="J250" s="133"/>
      <c r="K250" s="64"/>
      <c r="L250" s="131"/>
      <c r="M250" s="64"/>
      <c r="N250" s="143"/>
      <c r="O250" s="62"/>
      <c r="P250" s="143"/>
      <c r="R250" s="143"/>
      <c r="T250" s="214"/>
      <c r="V250" s="14"/>
      <c r="W250" s="71"/>
      <c r="X250" s="14"/>
      <c r="Z250" s="138"/>
      <c r="AB250" s="138"/>
      <c r="AC250" s="132"/>
      <c r="AD250" s="138"/>
      <c r="AE250" s="132"/>
      <c r="AF250" s="151" t="str">
        <f t="shared" si="7"/>
        <v/>
      </c>
      <c r="AH250" s="151" t="str">
        <f t="shared" si="6"/>
        <v/>
      </c>
    </row>
    <row r="251" spans="2:34" x14ac:dyDescent="0.4">
      <c r="B251" s="67" t="s">
        <v>2469</v>
      </c>
      <c r="D251" s="131"/>
      <c r="E251" s="52"/>
      <c r="F251" s="131"/>
      <c r="G251" s="52"/>
      <c r="H251" s="131"/>
      <c r="I251" s="52"/>
      <c r="J251" s="133"/>
      <c r="K251" s="64"/>
      <c r="L251" s="131"/>
      <c r="M251" s="64"/>
      <c r="N251" s="143"/>
      <c r="O251" s="62"/>
      <c r="P251" s="143"/>
      <c r="R251" s="143"/>
      <c r="T251" s="214"/>
      <c r="V251" s="14"/>
      <c r="W251" s="71"/>
      <c r="X251" s="14"/>
      <c r="Z251" s="138"/>
      <c r="AB251" s="138"/>
      <c r="AC251" s="132"/>
      <c r="AD251" s="138"/>
      <c r="AE251" s="132"/>
      <c r="AF251" s="151" t="str">
        <f t="shared" si="7"/>
        <v/>
      </c>
      <c r="AH251" s="151" t="str">
        <f t="shared" si="6"/>
        <v/>
      </c>
    </row>
    <row r="252" spans="2:34" x14ac:dyDescent="0.4">
      <c r="B252" s="67" t="s">
        <v>2470</v>
      </c>
      <c r="D252" s="131"/>
      <c r="E252" s="52"/>
      <c r="F252" s="131"/>
      <c r="G252" s="52"/>
      <c r="H252" s="131"/>
      <c r="I252" s="52"/>
      <c r="J252" s="133"/>
      <c r="K252" s="64"/>
      <c r="L252" s="131"/>
      <c r="M252" s="64"/>
      <c r="N252" s="143"/>
      <c r="O252" s="62"/>
      <c r="P252" s="143"/>
      <c r="R252" s="143"/>
      <c r="T252" s="214"/>
      <c r="V252" s="14"/>
      <c r="W252" s="71"/>
      <c r="X252" s="14"/>
      <c r="Z252" s="138"/>
      <c r="AB252" s="138"/>
      <c r="AC252" s="132"/>
      <c r="AD252" s="138"/>
      <c r="AE252" s="132"/>
      <c r="AF252" s="151" t="str">
        <f t="shared" si="7"/>
        <v/>
      </c>
      <c r="AH252" s="151" t="str">
        <f t="shared" si="6"/>
        <v/>
      </c>
    </row>
    <row r="253" spans="2:34" x14ac:dyDescent="0.4">
      <c r="B253" s="67" t="s">
        <v>2471</v>
      </c>
      <c r="D253" s="131"/>
      <c r="E253" s="52"/>
      <c r="F253" s="131"/>
      <c r="G253" s="52"/>
      <c r="H253" s="131"/>
      <c r="I253" s="52"/>
      <c r="J253" s="133"/>
      <c r="K253" s="64"/>
      <c r="L253" s="131"/>
      <c r="M253" s="64"/>
      <c r="N253" s="143"/>
      <c r="O253" s="62"/>
      <c r="P253" s="143"/>
      <c r="R253" s="143"/>
      <c r="T253" s="214"/>
      <c r="V253" s="14"/>
      <c r="W253" s="71"/>
      <c r="X253" s="14"/>
      <c r="Z253" s="138"/>
      <c r="AB253" s="138"/>
      <c r="AC253" s="132"/>
      <c r="AD253" s="138"/>
      <c r="AE253" s="132"/>
      <c r="AF253" s="151" t="str">
        <f t="shared" si="7"/>
        <v/>
      </c>
      <c r="AH253" s="151" t="str">
        <f t="shared" si="6"/>
        <v/>
      </c>
    </row>
    <row r="254" spans="2:34" x14ac:dyDescent="0.4">
      <c r="B254" s="67" t="s">
        <v>2472</v>
      </c>
      <c r="D254" s="131"/>
      <c r="E254" s="52"/>
      <c r="F254" s="131"/>
      <c r="G254" s="52"/>
      <c r="H254" s="131"/>
      <c r="I254" s="52"/>
      <c r="J254" s="133"/>
      <c r="K254" s="64"/>
      <c r="L254" s="131"/>
      <c r="M254" s="64"/>
      <c r="N254" s="143"/>
      <c r="O254" s="62"/>
      <c r="P254" s="143"/>
      <c r="R254" s="143"/>
      <c r="T254" s="214"/>
      <c r="V254" s="14"/>
      <c r="W254" s="71"/>
      <c r="X254" s="14"/>
      <c r="Z254" s="138"/>
      <c r="AB254" s="138"/>
      <c r="AC254" s="132"/>
      <c r="AD254" s="138"/>
      <c r="AE254" s="132"/>
      <c r="AF254" s="151" t="str">
        <f t="shared" si="7"/>
        <v/>
      </c>
      <c r="AH254" s="151" t="str">
        <f t="shared" si="6"/>
        <v/>
      </c>
    </row>
    <row r="255" spans="2:34" x14ac:dyDescent="0.4">
      <c r="B255" s="67" t="s">
        <v>2473</v>
      </c>
      <c r="D255" s="131"/>
      <c r="E255" s="52"/>
      <c r="F255" s="131"/>
      <c r="G255" s="52"/>
      <c r="H255" s="131"/>
      <c r="I255" s="52"/>
      <c r="J255" s="133"/>
      <c r="K255" s="64"/>
      <c r="L255" s="131"/>
      <c r="M255" s="64"/>
      <c r="N255" s="143"/>
      <c r="O255" s="62"/>
      <c r="P255" s="143"/>
      <c r="R255" s="143"/>
      <c r="T255" s="214"/>
      <c r="V255" s="14"/>
      <c r="W255" s="71"/>
      <c r="X255" s="14"/>
      <c r="Z255" s="138"/>
      <c r="AB255" s="138"/>
      <c r="AC255" s="132"/>
      <c r="AD255" s="138"/>
      <c r="AE255" s="132"/>
      <c r="AF255" s="151" t="str">
        <f t="shared" si="7"/>
        <v/>
      </c>
      <c r="AH255" s="151" t="str">
        <f t="shared" si="6"/>
        <v/>
      </c>
    </row>
    <row r="256" spans="2:34" x14ac:dyDescent="0.4">
      <c r="B256" s="67" t="s">
        <v>2474</v>
      </c>
      <c r="D256" s="131"/>
      <c r="E256" s="52"/>
      <c r="F256" s="131"/>
      <c r="G256" s="52"/>
      <c r="H256" s="131"/>
      <c r="I256" s="52"/>
      <c r="J256" s="133"/>
      <c r="K256" s="64"/>
      <c r="L256" s="131"/>
      <c r="M256" s="64"/>
      <c r="N256" s="143"/>
      <c r="O256" s="62"/>
      <c r="P256" s="143"/>
      <c r="R256" s="143"/>
      <c r="T256" s="214"/>
      <c r="V256" s="14"/>
      <c r="W256" s="71"/>
      <c r="X256" s="14"/>
      <c r="Z256" s="138"/>
      <c r="AB256" s="138"/>
      <c r="AC256" s="132"/>
      <c r="AD256" s="138"/>
      <c r="AE256" s="132"/>
      <c r="AF256" s="151" t="str">
        <f t="shared" si="7"/>
        <v/>
      </c>
      <c r="AH256" s="151" t="str">
        <f t="shared" si="6"/>
        <v/>
      </c>
    </row>
    <row r="257" spans="2:34" x14ac:dyDescent="0.4">
      <c r="B257" s="67" t="s">
        <v>2475</v>
      </c>
      <c r="D257" s="131"/>
      <c r="E257" s="52"/>
      <c r="F257" s="131"/>
      <c r="G257" s="52"/>
      <c r="H257" s="131"/>
      <c r="I257" s="52"/>
      <c r="J257" s="133"/>
      <c r="K257" s="64"/>
      <c r="L257" s="131"/>
      <c r="M257" s="64"/>
      <c r="N257" s="143"/>
      <c r="O257" s="62"/>
      <c r="P257" s="143"/>
      <c r="R257" s="143"/>
      <c r="T257" s="214"/>
      <c r="V257" s="14"/>
      <c r="W257" s="71"/>
      <c r="X257" s="14"/>
      <c r="Z257" s="138"/>
      <c r="AB257" s="138"/>
      <c r="AC257" s="132"/>
      <c r="AD257" s="138"/>
      <c r="AE257" s="132"/>
      <c r="AF257" s="151" t="str">
        <f t="shared" si="7"/>
        <v/>
      </c>
      <c r="AH257" s="151" t="str">
        <f t="shared" si="6"/>
        <v/>
      </c>
    </row>
    <row r="258" spans="2:34" x14ac:dyDescent="0.4">
      <c r="B258" s="67" t="s">
        <v>2476</v>
      </c>
      <c r="D258" s="131"/>
      <c r="E258" s="52"/>
      <c r="F258" s="131"/>
      <c r="G258" s="52"/>
      <c r="H258" s="131"/>
      <c r="I258" s="52"/>
      <c r="J258" s="133"/>
      <c r="K258" s="64"/>
      <c r="L258" s="131"/>
      <c r="M258" s="64"/>
      <c r="N258" s="143"/>
      <c r="O258" s="62"/>
      <c r="P258" s="143"/>
      <c r="R258" s="143"/>
      <c r="T258" s="214"/>
      <c r="V258" s="14"/>
      <c r="W258" s="71"/>
      <c r="X258" s="14"/>
      <c r="Z258" s="138"/>
      <c r="AB258" s="138"/>
      <c r="AC258" s="132"/>
      <c r="AD258" s="138"/>
      <c r="AE258" s="132"/>
      <c r="AF258" s="151" t="str">
        <f t="shared" si="7"/>
        <v/>
      </c>
      <c r="AH258" s="151" t="str">
        <f t="shared" si="6"/>
        <v/>
      </c>
    </row>
    <row r="259" spans="2:34" x14ac:dyDescent="0.4">
      <c r="B259" s="67" t="s">
        <v>2477</v>
      </c>
      <c r="D259" s="131"/>
      <c r="E259" s="52"/>
      <c r="F259" s="131"/>
      <c r="G259" s="52"/>
      <c r="H259" s="131"/>
      <c r="I259" s="52"/>
      <c r="J259" s="133"/>
      <c r="K259" s="64"/>
      <c r="L259" s="131"/>
      <c r="M259" s="64"/>
      <c r="N259" s="143"/>
      <c r="O259" s="62"/>
      <c r="P259" s="143"/>
      <c r="R259" s="143"/>
      <c r="T259" s="214"/>
      <c r="V259" s="14"/>
      <c r="W259" s="71"/>
      <c r="X259" s="14"/>
      <c r="Z259" s="138"/>
      <c r="AB259" s="138"/>
      <c r="AC259" s="132"/>
      <c r="AD259" s="138"/>
      <c r="AE259" s="132"/>
      <c r="AF259" s="151" t="str">
        <f t="shared" si="7"/>
        <v/>
      </c>
      <c r="AH259" s="151" t="str">
        <f t="shared" si="6"/>
        <v/>
      </c>
    </row>
    <row r="260" spans="2:34" x14ac:dyDescent="0.4">
      <c r="B260" s="67" t="s">
        <v>2478</v>
      </c>
      <c r="D260" s="131"/>
      <c r="E260" s="52"/>
      <c r="F260" s="131"/>
      <c r="G260" s="52"/>
      <c r="H260" s="131"/>
      <c r="I260" s="52"/>
      <c r="J260" s="133"/>
      <c r="K260" s="64"/>
      <c r="L260" s="131"/>
      <c r="M260" s="64"/>
      <c r="N260" s="143"/>
      <c r="O260" s="62"/>
      <c r="P260" s="143"/>
      <c r="R260" s="143"/>
      <c r="T260" s="214"/>
      <c r="V260" s="14"/>
      <c r="W260" s="71"/>
      <c r="X260" s="14"/>
      <c r="Z260" s="138"/>
      <c r="AB260" s="138"/>
      <c r="AC260" s="132"/>
      <c r="AD260" s="138"/>
      <c r="AE260" s="132"/>
      <c r="AF260" s="151" t="str">
        <f t="shared" si="7"/>
        <v/>
      </c>
      <c r="AH260" s="151" t="str">
        <f t="shared" si="6"/>
        <v/>
      </c>
    </row>
    <row r="261" spans="2:34" x14ac:dyDescent="0.4">
      <c r="B261" s="67" t="s">
        <v>2479</v>
      </c>
      <c r="D261" s="131"/>
      <c r="E261" s="52"/>
      <c r="F261" s="131"/>
      <c r="G261" s="52"/>
      <c r="H261" s="131"/>
      <c r="I261" s="52"/>
      <c r="J261" s="133"/>
      <c r="K261" s="64"/>
      <c r="L261" s="131"/>
      <c r="M261" s="64"/>
      <c r="N261" s="143"/>
      <c r="O261" s="62"/>
      <c r="P261" s="143"/>
      <c r="R261" s="143"/>
      <c r="T261" s="214"/>
      <c r="V261" s="14"/>
      <c r="W261" s="71"/>
      <c r="X261" s="14"/>
      <c r="Z261" s="138"/>
      <c r="AB261" s="138"/>
      <c r="AC261" s="132"/>
      <c r="AD261" s="138"/>
      <c r="AE261" s="132"/>
      <c r="AF261" s="151" t="str">
        <f t="shared" si="7"/>
        <v/>
      </c>
      <c r="AH261" s="151" t="str">
        <f t="shared" si="6"/>
        <v/>
      </c>
    </row>
    <row r="262" spans="2:34" x14ac:dyDescent="0.4">
      <c r="B262" s="67" t="s">
        <v>2480</v>
      </c>
      <c r="D262" s="131"/>
      <c r="E262" s="52"/>
      <c r="F262" s="131"/>
      <c r="G262" s="52"/>
      <c r="H262" s="131"/>
      <c r="I262" s="52"/>
      <c r="J262" s="133"/>
      <c r="K262" s="64"/>
      <c r="L262" s="131"/>
      <c r="M262" s="64"/>
      <c r="N262" s="143"/>
      <c r="O262" s="62"/>
      <c r="P262" s="143"/>
      <c r="R262" s="143"/>
      <c r="T262" s="214"/>
      <c r="V262" s="14"/>
      <c r="W262" s="71"/>
      <c r="X262" s="14"/>
      <c r="Z262" s="138"/>
      <c r="AB262" s="138"/>
      <c r="AC262" s="132"/>
      <c r="AD262" s="138"/>
      <c r="AE262" s="132"/>
      <c r="AF262" s="151" t="str">
        <f t="shared" si="7"/>
        <v/>
      </c>
      <c r="AH262" s="151" t="str">
        <f t="shared" si="6"/>
        <v/>
      </c>
    </row>
    <row r="263" spans="2:34" x14ac:dyDescent="0.4">
      <c r="B263" s="67" t="s">
        <v>2481</v>
      </c>
      <c r="D263" s="131"/>
      <c r="E263" s="52"/>
      <c r="F263" s="131"/>
      <c r="G263" s="52"/>
      <c r="H263" s="131"/>
      <c r="I263" s="52"/>
      <c r="J263" s="133"/>
      <c r="K263" s="64"/>
      <c r="L263" s="131"/>
      <c r="M263" s="64"/>
      <c r="N263" s="143"/>
      <c r="O263" s="62"/>
      <c r="P263" s="143"/>
      <c r="R263" s="143"/>
      <c r="T263" s="214"/>
      <c r="V263" s="14"/>
      <c r="W263" s="71"/>
      <c r="X263" s="14"/>
      <c r="Z263" s="138"/>
      <c r="AB263" s="138"/>
      <c r="AC263" s="132"/>
      <c r="AD263" s="138"/>
      <c r="AE263" s="132"/>
      <c r="AF263" s="151" t="str">
        <f t="shared" si="7"/>
        <v/>
      </c>
      <c r="AH263" s="151" t="str">
        <f t="shared" ref="AH263:AH326" si="8">IF(R263*$T263=0,"",R263*$T263)</f>
        <v/>
      </c>
    </row>
    <row r="264" spans="2:34" x14ac:dyDescent="0.4">
      <c r="B264" s="67" t="s">
        <v>2482</v>
      </c>
      <c r="D264" s="131"/>
      <c r="E264" s="52"/>
      <c r="F264" s="131"/>
      <c r="G264" s="52"/>
      <c r="H264" s="131"/>
      <c r="I264" s="52"/>
      <c r="J264" s="133"/>
      <c r="K264" s="64"/>
      <c r="L264" s="131"/>
      <c r="M264" s="64"/>
      <c r="N264" s="143"/>
      <c r="O264" s="62"/>
      <c r="P264" s="143"/>
      <c r="R264" s="143"/>
      <c r="T264" s="214"/>
      <c r="V264" s="14"/>
      <c r="W264" s="71"/>
      <c r="X264" s="14"/>
      <c r="Z264" s="138"/>
      <c r="AB264" s="138"/>
      <c r="AC264" s="132"/>
      <c r="AD264" s="138"/>
      <c r="AE264" s="132"/>
      <c r="AF264" s="151" t="str">
        <f t="shared" ref="AF264:AF327" si="9">IF($T264=0,"",$T264)</f>
        <v/>
      </c>
      <c r="AH264" s="151" t="str">
        <f t="shared" si="8"/>
        <v/>
      </c>
    </row>
    <row r="265" spans="2:34" x14ac:dyDescent="0.4">
      <c r="B265" s="67" t="s">
        <v>2483</v>
      </c>
      <c r="D265" s="131"/>
      <c r="E265" s="52"/>
      <c r="F265" s="131"/>
      <c r="G265" s="52"/>
      <c r="H265" s="131"/>
      <c r="I265" s="52"/>
      <c r="J265" s="133"/>
      <c r="K265" s="64"/>
      <c r="L265" s="131"/>
      <c r="M265" s="64"/>
      <c r="N265" s="143"/>
      <c r="O265" s="62"/>
      <c r="P265" s="143"/>
      <c r="R265" s="143"/>
      <c r="T265" s="214"/>
      <c r="V265" s="14"/>
      <c r="W265" s="71"/>
      <c r="X265" s="14"/>
      <c r="Z265" s="138"/>
      <c r="AB265" s="138"/>
      <c r="AC265" s="132"/>
      <c r="AD265" s="138"/>
      <c r="AE265" s="132"/>
      <c r="AF265" s="151" t="str">
        <f t="shared" si="9"/>
        <v/>
      </c>
      <c r="AH265" s="151" t="str">
        <f t="shared" si="8"/>
        <v/>
      </c>
    </row>
    <row r="266" spans="2:34" x14ac:dyDescent="0.4">
      <c r="B266" s="67" t="s">
        <v>2484</v>
      </c>
      <c r="D266" s="131"/>
      <c r="E266" s="52"/>
      <c r="F266" s="131"/>
      <c r="G266" s="52"/>
      <c r="H266" s="131"/>
      <c r="I266" s="52"/>
      <c r="J266" s="133"/>
      <c r="K266" s="64"/>
      <c r="L266" s="131"/>
      <c r="M266" s="64"/>
      <c r="N266" s="143"/>
      <c r="O266" s="62"/>
      <c r="P266" s="143"/>
      <c r="R266" s="143"/>
      <c r="T266" s="214"/>
      <c r="V266" s="14"/>
      <c r="W266" s="71"/>
      <c r="X266" s="14"/>
      <c r="Z266" s="138"/>
      <c r="AB266" s="138"/>
      <c r="AC266" s="132"/>
      <c r="AD266" s="138"/>
      <c r="AE266" s="132"/>
      <c r="AF266" s="151" t="str">
        <f t="shared" si="9"/>
        <v/>
      </c>
      <c r="AH266" s="151" t="str">
        <f t="shared" si="8"/>
        <v/>
      </c>
    </row>
    <row r="267" spans="2:34" x14ac:dyDescent="0.4">
      <c r="B267" s="67" t="s">
        <v>2485</v>
      </c>
      <c r="D267" s="131"/>
      <c r="E267" s="52"/>
      <c r="F267" s="131"/>
      <c r="G267" s="52"/>
      <c r="H267" s="131"/>
      <c r="I267" s="52"/>
      <c r="J267" s="133"/>
      <c r="K267" s="64"/>
      <c r="L267" s="131"/>
      <c r="M267" s="64"/>
      <c r="N267" s="143"/>
      <c r="O267" s="62"/>
      <c r="P267" s="143"/>
      <c r="R267" s="143"/>
      <c r="T267" s="214"/>
      <c r="V267" s="14"/>
      <c r="W267" s="71"/>
      <c r="X267" s="14"/>
      <c r="Z267" s="138"/>
      <c r="AB267" s="138"/>
      <c r="AC267" s="132"/>
      <c r="AD267" s="138"/>
      <c r="AE267" s="132"/>
      <c r="AF267" s="151" t="str">
        <f t="shared" si="9"/>
        <v/>
      </c>
      <c r="AH267" s="151" t="str">
        <f t="shared" si="8"/>
        <v/>
      </c>
    </row>
    <row r="268" spans="2:34" x14ac:dyDescent="0.4">
      <c r="B268" s="67" t="s">
        <v>2486</v>
      </c>
      <c r="D268" s="131"/>
      <c r="E268" s="52"/>
      <c r="F268" s="131"/>
      <c r="G268" s="52"/>
      <c r="H268" s="131"/>
      <c r="I268" s="52"/>
      <c r="J268" s="133"/>
      <c r="K268" s="64"/>
      <c r="L268" s="131"/>
      <c r="M268" s="64"/>
      <c r="N268" s="143"/>
      <c r="O268" s="62"/>
      <c r="P268" s="143"/>
      <c r="R268" s="143"/>
      <c r="T268" s="214"/>
      <c r="V268" s="14"/>
      <c r="W268" s="71"/>
      <c r="X268" s="14"/>
      <c r="Z268" s="138"/>
      <c r="AB268" s="138"/>
      <c r="AC268" s="132"/>
      <c r="AD268" s="138"/>
      <c r="AE268" s="132"/>
      <c r="AF268" s="151" t="str">
        <f t="shared" si="9"/>
        <v/>
      </c>
      <c r="AH268" s="151" t="str">
        <f t="shared" si="8"/>
        <v/>
      </c>
    </row>
    <row r="269" spans="2:34" x14ac:dyDescent="0.4">
      <c r="B269" s="67" t="s">
        <v>2487</v>
      </c>
      <c r="D269" s="131"/>
      <c r="E269" s="52"/>
      <c r="F269" s="131"/>
      <c r="G269" s="52"/>
      <c r="H269" s="131"/>
      <c r="I269" s="52"/>
      <c r="J269" s="133"/>
      <c r="K269" s="64"/>
      <c r="L269" s="131"/>
      <c r="M269" s="64"/>
      <c r="N269" s="143"/>
      <c r="O269" s="62"/>
      <c r="P269" s="143"/>
      <c r="R269" s="143"/>
      <c r="T269" s="214"/>
      <c r="V269" s="14"/>
      <c r="W269" s="71"/>
      <c r="X269" s="14"/>
      <c r="Z269" s="138"/>
      <c r="AB269" s="138"/>
      <c r="AC269" s="132"/>
      <c r="AD269" s="138"/>
      <c r="AE269" s="132"/>
      <c r="AF269" s="151" t="str">
        <f t="shared" si="9"/>
        <v/>
      </c>
      <c r="AH269" s="151" t="str">
        <f t="shared" si="8"/>
        <v/>
      </c>
    </row>
    <row r="270" spans="2:34" x14ac:dyDescent="0.4">
      <c r="B270" s="67" t="s">
        <v>2488</v>
      </c>
      <c r="D270" s="131"/>
      <c r="E270" s="52"/>
      <c r="F270" s="131"/>
      <c r="G270" s="52"/>
      <c r="H270" s="131"/>
      <c r="I270" s="52"/>
      <c r="J270" s="133"/>
      <c r="K270" s="64"/>
      <c r="L270" s="131"/>
      <c r="M270" s="64"/>
      <c r="N270" s="143"/>
      <c r="O270" s="62"/>
      <c r="P270" s="143"/>
      <c r="R270" s="143"/>
      <c r="T270" s="214"/>
      <c r="V270" s="14"/>
      <c r="W270" s="71"/>
      <c r="X270" s="14"/>
      <c r="Z270" s="138"/>
      <c r="AB270" s="138"/>
      <c r="AC270" s="132"/>
      <c r="AD270" s="138"/>
      <c r="AE270" s="132"/>
      <c r="AF270" s="151" t="str">
        <f t="shared" si="9"/>
        <v/>
      </c>
      <c r="AH270" s="151" t="str">
        <f t="shared" si="8"/>
        <v/>
      </c>
    </row>
    <row r="271" spans="2:34" x14ac:dyDescent="0.4">
      <c r="B271" s="67" t="s">
        <v>2489</v>
      </c>
      <c r="D271" s="131"/>
      <c r="E271" s="52"/>
      <c r="F271" s="131"/>
      <c r="G271" s="52"/>
      <c r="H271" s="131"/>
      <c r="I271" s="52"/>
      <c r="J271" s="133"/>
      <c r="K271" s="64"/>
      <c r="L271" s="131"/>
      <c r="M271" s="64"/>
      <c r="N271" s="143"/>
      <c r="O271" s="62"/>
      <c r="P271" s="143"/>
      <c r="R271" s="143"/>
      <c r="T271" s="214"/>
      <c r="V271" s="14"/>
      <c r="W271" s="71"/>
      <c r="X271" s="14"/>
      <c r="Z271" s="138"/>
      <c r="AB271" s="138"/>
      <c r="AC271" s="132"/>
      <c r="AD271" s="138"/>
      <c r="AE271" s="132"/>
      <c r="AF271" s="151" t="str">
        <f t="shared" si="9"/>
        <v/>
      </c>
      <c r="AH271" s="151" t="str">
        <f t="shared" si="8"/>
        <v/>
      </c>
    </row>
    <row r="272" spans="2:34" x14ac:dyDescent="0.4">
      <c r="B272" s="67" t="s">
        <v>2490</v>
      </c>
      <c r="D272" s="131"/>
      <c r="E272" s="52"/>
      <c r="F272" s="131"/>
      <c r="G272" s="52"/>
      <c r="H272" s="131"/>
      <c r="I272" s="52"/>
      <c r="J272" s="133"/>
      <c r="K272" s="64"/>
      <c r="L272" s="131"/>
      <c r="M272" s="64"/>
      <c r="N272" s="143"/>
      <c r="O272" s="62"/>
      <c r="P272" s="143"/>
      <c r="R272" s="143"/>
      <c r="T272" s="214"/>
      <c r="V272" s="14"/>
      <c r="W272" s="71"/>
      <c r="X272" s="14"/>
      <c r="Z272" s="138"/>
      <c r="AB272" s="138"/>
      <c r="AC272" s="132"/>
      <c r="AD272" s="138"/>
      <c r="AE272" s="132"/>
      <c r="AF272" s="151" t="str">
        <f t="shared" si="9"/>
        <v/>
      </c>
      <c r="AH272" s="151" t="str">
        <f t="shared" si="8"/>
        <v/>
      </c>
    </row>
    <row r="273" spans="2:34" x14ac:dyDescent="0.4">
      <c r="B273" s="67" t="s">
        <v>2491</v>
      </c>
      <c r="D273" s="131"/>
      <c r="E273" s="52"/>
      <c r="F273" s="131"/>
      <c r="G273" s="52"/>
      <c r="H273" s="131"/>
      <c r="I273" s="52"/>
      <c r="J273" s="133"/>
      <c r="K273" s="64"/>
      <c r="L273" s="131"/>
      <c r="M273" s="64"/>
      <c r="N273" s="143"/>
      <c r="O273" s="62"/>
      <c r="P273" s="143"/>
      <c r="R273" s="143"/>
      <c r="T273" s="214"/>
      <c r="V273" s="14"/>
      <c r="W273" s="71"/>
      <c r="X273" s="14"/>
      <c r="Z273" s="138"/>
      <c r="AB273" s="138"/>
      <c r="AC273" s="132"/>
      <c r="AD273" s="138"/>
      <c r="AE273" s="132"/>
      <c r="AF273" s="151" t="str">
        <f t="shared" si="9"/>
        <v/>
      </c>
      <c r="AH273" s="151" t="str">
        <f t="shared" si="8"/>
        <v/>
      </c>
    </row>
    <row r="274" spans="2:34" x14ac:dyDescent="0.4">
      <c r="B274" s="67" t="s">
        <v>2492</v>
      </c>
      <c r="D274" s="131"/>
      <c r="E274" s="52"/>
      <c r="F274" s="131"/>
      <c r="G274" s="52"/>
      <c r="H274" s="131"/>
      <c r="I274" s="52"/>
      <c r="J274" s="133"/>
      <c r="K274" s="64"/>
      <c r="L274" s="131"/>
      <c r="M274" s="64"/>
      <c r="N274" s="143"/>
      <c r="O274" s="62"/>
      <c r="P274" s="143"/>
      <c r="R274" s="143"/>
      <c r="T274" s="214"/>
      <c r="V274" s="14"/>
      <c r="W274" s="71"/>
      <c r="X274" s="14"/>
      <c r="Z274" s="138"/>
      <c r="AB274" s="138"/>
      <c r="AC274" s="132"/>
      <c r="AD274" s="138"/>
      <c r="AE274" s="132"/>
      <c r="AF274" s="151" t="str">
        <f t="shared" si="9"/>
        <v/>
      </c>
      <c r="AH274" s="151" t="str">
        <f t="shared" si="8"/>
        <v/>
      </c>
    </row>
    <row r="275" spans="2:34" x14ac:dyDescent="0.4">
      <c r="B275" s="67" t="s">
        <v>2493</v>
      </c>
      <c r="D275" s="131"/>
      <c r="E275" s="52"/>
      <c r="F275" s="131"/>
      <c r="G275" s="52"/>
      <c r="H275" s="131"/>
      <c r="I275" s="52"/>
      <c r="J275" s="133"/>
      <c r="K275" s="64"/>
      <c r="L275" s="131"/>
      <c r="M275" s="64"/>
      <c r="N275" s="143"/>
      <c r="O275" s="62"/>
      <c r="P275" s="143"/>
      <c r="R275" s="143"/>
      <c r="T275" s="214"/>
      <c r="V275" s="14"/>
      <c r="W275" s="71"/>
      <c r="X275" s="14"/>
      <c r="Z275" s="138"/>
      <c r="AB275" s="138"/>
      <c r="AC275" s="132"/>
      <c r="AD275" s="138"/>
      <c r="AE275" s="132"/>
      <c r="AF275" s="151" t="str">
        <f t="shared" si="9"/>
        <v/>
      </c>
      <c r="AH275" s="151" t="str">
        <f t="shared" si="8"/>
        <v/>
      </c>
    </row>
    <row r="276" spans="2:34" x14ac:dyDescent="0.4">
      <c r="B276" s="67" t="s">
        <v>2494</v>
      </c>
      <c r="D276" s="131"/>
      <c r="E276" s="52"/>
      <c r="F276" s="131"/>
      <c r="G276" s="52"/>
      <c r="H276" s="131"/>
      <c r="I276" s="52"/>
      <c r="J276" s="133"/>
      <c r="K276" s="64"/>
      <c r="L276" s="131"/>
      <c r="M276" s="64"/>
      <c r="N276" s="143"/>
      <c r="O276" s="62"/>
      <c r="P276" s="143"/>
      <c r="R276" s="143"/>
      <c r="T276" s="214"/>
      <c r="V276" s="14"/>
      <c r="W276" s="71"/>
      <c r="X276" s="14"/>
      <c r="Z276" s="138"/>
      <c r="AB276" s="138"/>
      <c r="AC276" s="132"/>
      <c r="AD276" s="138"/>
      <c r="AE276" s="132"/>
      <c r="AF276" s="151" t="str">
        <f t="shared" si="9"/>
        <v/>
      </c>
      <c r="AH276" s="151" t="str">
        <f t="shared" si="8"/>
        <v/>
      </c>
    </row>
    <row r="277" spans="2:34" x14ac:dyDescent="0.4">
      <c r="B277" s="67" t="s">
        <v>2495</v>
      </c>
      <c r="D277" s="131"/>
      <c r="E277" s="52"/>
      <c r="F277" s="131"/>
      <c r="G277" s="52"/>
      <c r="H277" s="131"/>
      <c r="I277" s="52"/>
      <c r="J277" s="133"/>
      <c r="K277" s="64"/>
      <c r="L277" s="131"/>
      <c r="M277" s="64"/>
      <c r="N277" s="143"/>
      <c r="O277" s="62"/>
      <c r="P277" s="143"/>
      <c r="R277" s="143"/>
      <c r="T277" s="214"/>
      <c r="V277" s="14"/>
      <c r="W277" s="71"/>
      <c r="X277" s="14"/>
      <c r="Z277" s="138"/>
      <c r="AB277" s="138"/>
      <c r="AC277" s="132"/>
      <c r="AD277" s="138"/>
      <c r="AE277" s="132"/>
      <c r="AF277" s="151" t="str">
        <f t="shared" si="9"/>
        <v/>
      </c>
      <c r="AH277" s="151" t="str">
        <f t="shared" si="8"/>
        <v/>
      </c>
    </row>
    <row r="278" spans="2:34" x14ac:dyDescent="0.4">
      <c r="B278" s="67" t="s">
        <v>2496</v>
      </c>
      <c r="D278" s="131"/>
      <c r="E278" s="52"/>
      <c r="F278" s="131"/>
      <c r="G278" s="52"/>
      <c r="H278" s="131"/>
      <c r="I278" s="52"/>
      <c r="J278" s="133"/>
      <c r="K278" s="64"/>
      <c r="L278" s="131"/>
      <c r="M278" s="64"/>
      <c r="N278" s="143"/>
      <c r="O278" s="62"/>
      <c r="P278" s="143"/>
      <c r="R278" s="143"/>
      <c r="T278" s="214"/>
      <c r="V278" s="14"/>
      <c r="W278" s="71"/>
      <c r="X278" s="14"/>
      <c r="Z278" s="138"/>
      <c r="AB278" s="138"/>
      <c r="AC278" s="132"/>
      <c r="AD278" s="138"/>
      <c r="AE278" s="132"/>
      <c r="AF278" s="151" t="str">
        <f t="shared" si="9"/>
        <v/>
      </c>
      <c r="AH278" s="151" t="str">
        <f t="shared" si="8"/>
        <v/>
      </c>
    </row>
    <row r="279" spans="2:34" x14ac:dyDescent="0.4">
      <c r="B279" s="67" t="s">
        <v>2497</v>
      </c>
      <c r="D279" s="131"/>
      <c r="E279" s="52"/>
      <c r="F279" s="131"/>
      <c r="G279" s="52"/>
      <c r="H279" s="131"/>
      <c r="I279" s="52"/>
      <c r="J279" s="133"/>
      <c r="K279" s="64"/>
      <c r="L279" s="131"/>
      <c r="M279" s="64"/>
      <c r="N279" s="143"/>
      <c r="O279" s="62"/>
      <c r="P279" s="143"/>
      <c r="R279" s="143"/>
      <c r="T279" s="214"/>
      <c r="V279" s="14"/>
      <c r="W279" s="71"/>
      <c r="X279" s="14"/>
      <c r="Z279" s="138"/>
      <c r="AB279" s="138"/>
      <c r="AC279" s="132"/>
      <c r="AD279" s="138"/>
      <c r="AE279" s="132"/>
      <c r="AF279" s="151" t="str">
        <f t="shared" si="9"/>
        <v/>
      </c>
      <c r="AH279" s="151" t="str">
        <f t="shared" si="8"/>
        <v/>
      </c>
    </row>
    <row r="280" spans="2:34" x14ac:dyDescent="0.4">
      <c r="B280" s="67" t="s">
        <v>2498</v>
      </c>
      <c r="D280" s="131"/>
      <c r="E280" s="52"/>
      <c r="F280" s="131"/>
      <c r="G280" s="52"/>
      <c r="H280" s="131"/>
      <c r="I280" s="52"/>
      <c r="J280" s="133"/>
      <c r="K280" s="64"/>
      <c r="L280" s="131"/>
      <c r="M280" s="64"/>
      <c r="N280" s="143"/>
      <c r="O280" s="62"/>
      <c r="P280" s="143"/>
      <c r="R280" s="143"/>
      <c r="T280" s="214"/>
      <c r="V280" s="14"/>
      <c r="W280" s="71"/>
      <c r="X280" s="14"/>
      <c r="Z280" s="138"/>
      <c r="AB280" s="138"/>
      <c r="AC280" s="132"/>
      <c r="AD280" s="138"/>
      <c r="AE280" s="132"/>
      <c r="AF280" s="151" t="str">
        <f t="shared" si="9"/>
        <v/>
      </c>
      <c r="AH280" s="151" t="str">
        <f t="shared" si="8"/>
        <v/>
      </c>
    </row>
    <row r="281" spans="2:34" x14ac:dyDescent="0.4">
      <c r="B281" s="67" t="s">
        <v>2499</v>
      </c>
      <c r="D281" s="131"/>
      <c r="E281" s="52"/>
      <c r="F281" s="131"/>
      <c r="G281" s="52"/>
      <c r="H281" s="131"/>
      <c r="I281" s="52"/>
      <c r="J281" s="133"/>
      <c r="K281" s="64"/>
      <c r="L281" s="131"/>
      <c r="M281" s="64"/>
      <c r="N281" s="143"/>
      <c r="O281" s="62"/>
      <c r="P281" s="143"/>
      <c r="R281" s="143"/>
      <c r="T281" s="214"/>
      <c r="V281" s="14"/>
      <c r="W281" s="71"/>
      <c r="X281" s="14"/>
      <c r="Z281" s="138"/>
      <c r="AB281" s="138"/>
      <c r="AC281" s="132"/>
      <c r="AD281" s="138"/>
      <c r="AE281" s="132"/>
      <c r="AF281" s="151" t="str">
        <f t="shared" si="9"/>
        <v/>
      </c>
      <c r="AH281" s="151" t="str">
        <f t="shared" si="8"/>
        <v/>
      </c>
    </row>
    <row r="282" spans="2:34" x14ac:dyDescent="0.4">
      <c r="B282" s="67" t="s">
        <v>2500</v>
      </c>
      <c r="D282" s="131"/>
      <c r="E282" s="52"/>
      <c r="F282" s="131"/>
      <c r="G282" s="52"/>
      <c r="H282" s="131"/>
      <c r="I282" s="52"/>
      <c r="J282" s="133"/>
      <c r="K282" s="64"/>
      <c r="L282" s="131"/>
      <c r="M282" s="64"/>
      <c r="N282" s="143"/>
      <c r="O282" s="62"/>
      <c r="P282" s="143"/>
      <c r="R282" s="143"/>
      <c r="T282" s="214"/>
      <c r="V282" s="14"/>
      <c r="W282" s="71"/>
      <c r="X282" s="14"/>
      <c r="Z282" s="138"/>
      <c r="AB282" s="138"/>
      <c r="AC282" s="132"/>
      <c r="AD282" s="138"/>
      <c r="AE282" s="132"/>
      <c r="AF282" s="151" t="str">
        <f t="shared" si="9"/>
        <v/>
      </c>
      <c r="AH282" s="151" t="str">
        <f t="shared" si="8"/>
        <v/>
      </c>
    </row>
    <row r="283" spans="2:34" x14ac:dyDescent="0.4">
      <c r="B283" s="67" t="s">
        <v>2501</v>
      </c>
      <c r="D283" s="131"/>
      <c r="E283" s="52"/>
      <c r="F283" s="131"/>
      <c r="G283" s="52"/>
      <c r="H283" s="131"/>
      <c r="I283" s="52"/>
      <c r="J283" s="133"/>
      <c r="K283" s="64"/>
      <c r="L283" s="131"/>
      <c r="M283" s="64"/>
      <c r="N283" s="143"/>
      <c r="O283" s="62"/>
      <c r="P283" s="143"/>
      <c r="R283" s="143"/>
      <c r="T283" s="214"/>
      <c r="V283" s="14"/>
      <c r="W283" s="71"/>
      <c r="X283" s="14"/>
      <c r="Z283" s="138"/>
      <c r="AB283" s="138"/>
      <c r="AC283" s="132"/>
      <c r="AD283" s="138"/>
      <c r="AE283" s="132"/>
      <c r="AF283" s="151" t="str">
        <f t="shared" si="9"/>
        <v/>
      </c>
      <c r="AH283" s="151" t="str">
        <f t="shared" si="8"/>
        <v/>
      </c>
    </row>
    <row r="284" spans="2:34" x14ac:dyDescent="0.4">
      <c r="B284" s="67" t="s">
        <v>2502</v>
      </c>
      <c r="D284" s="131"/>
      <c r="E284" s="52"/>
      <c r="F284" s="131"/>
      <c r="G284" s="52"/>
      <c r="H284" s="131"/>
      <c r="I284" s="52"/>
      <c r="J284" s="133"/>
      <c r="K284" s="64"/>
      <c r="L284" s="131"/>
      <c r="M284" s="64"/>
      <c r="N284" s="143"/>
      <c r="O284" s="62"/>
      <c r="P284" s="143"/>
      <c r="R284" s="143"/>
      <c r="T284" s="214"/>
      <c r="V284" s="14"/>
      <c r="W284" s="71"/>
      <c r="X284" s="14"/>
      <c r="Z284" s="138"/>
      <c r="AB284" s="138"/>
      <c r="AC284" s="132"/>
      <c r="AD284" s="138"/>
      <c r="AE284" s="132"/>
      <c r="AF284" s="151" t="str">
        <f t="shared" si="9"/>
        <v/>
      </c>
      <c r="AH284" s="151" t="str">
        <f t="shared" si="8"/>
        <v/>
      </c>
    </row>
    <row r="285" spans="2:34" x14ac:dyDescent="0.4">
      <c r="B285" s="67" t="s">
        <v>2503</v>
      </c>
      <c r="D285" s="131"/>
      <c r="E285" s="52"/>
      <c r="F285" s="131"/>
      <c r="G285" s="52"/>
      <c r="H285" s="131"/>
      <c r="I285" s="52"/>
      <c r="J285" s="133"/>
      <c r="K285" s="64"/>
      <c r="L285" s="131"/>
      <c r="M285" s="64"/>
      <c r="N285" s="143"/>
      <c r="O285" s="62"/>
      <c r="P285" s="143"/>
      <c r="R285" s="143"/>
      <c r="T285" s="214"/>
      <c r="V285" s="14"/>
      <c r="W285" s="71"/>
      <c r="X285" s="14"/>
      <c r="Z285" s="138"/>
      <c r="AB285" s="138"/>
      <c r="AC285" s="132"/>
      <c r="AD285" s="138"/>
      <c r="AE285" s="132"/>
      <c r="AF285" s="151" t="str">
        <f t="shared" si="9"/>
        <v/>
      </c>
      <c r="AH285" s="151" t="str">
        <f t="shared" si="8"/>
        <v/>
      </c>
    </row>
    <row r="286" spans="2:34" x14ac:dyDescent="0.4">
      <c r="B286" s="67" t="s">
        <v>2504</v>
      </c>
      <c r="D286" s="131"/>
      <c r="E286" s="52"/>
      <c r="F286" s="131"/>
      <c r="G286" s="52"/>
      <c r="H286" s="131"/>
      <c r="I286" s="52"/>
      <c r="J286" s="133"/>
      <c r="K286" s="64"/>
      <c r="L286" s="131"/>
      <c r="M286" s="64"/>
      <c r="N286" s="143"/>
      <c r="O286" s="62"/>
      <c r="P286" s="143"/>
      <c r="R286" s="143"/>
      <c r="T286" s="214"/>
      <c r="V286" s="14"/>
      <c r="W286" s="71"/>
      <c r="X286" s="14"/>
      <c r="Z286" s="138"/>
      <c r="AB286" s="138"/>
      <c r="AC286" s="132"/>
      <c r="AD286" s="138"/>
      <c r="AE286" s="132"/>
      <c r="AF286" s="151" t="str">
        <f t="shared" si="9"/>
        <v/>
      </c>
      <c r="AH286" s="151" t="str">
        <f t="shared" si="8"/>
        <v/>
      </c>
    </row>
    <row r="287" spans="2:34" x14ac:dyDescent="0.4">
      <c r="B287" s="67" t="s">
        <v>2505</v>
      </c>
      <c r="D287" s="131"/>
      <c r="E287" s="52"/>
      <c r="F287" s="131"/>
      <c r="G287" s="52"/>
      <c r="H287" s="131"/>
      <c r="I287" s="52"/>
      <c r="J287" s="133"/>
      <c r="K287" s="64"/>
      <c r="L287" s="131"/>
      <c r="M287" s="64"/>
      <c r="N287" s="143"/>
      <c r="O287" s="62"/>
      <c r="P287" s="143"/>
      <c r="R287" s="143"/>
      <c r="T287" s="214"/>
      <c r="V287" s="14"/>
      <c r="W287" s="71"/>
      <c r="X287" s="14"/>
      <c r="Z287" s="138"/>
      <c r="AB287" s="138"/>
      <c r="AC287" s="132"/>
      <c r="AD287" s="138"/>
      <c r="AE287" s="132"/>
      <c r="AF287" s="151" t="str">
        <f t="shared" si="9"/>
        <v/>
      </c>
      <c r="AH287" s="151" t="str">
        <f t="shared" si="8"/>
        <v/>
      </c>
    </row>
    <row r="288" spans="2:34" x14ac:dyDescent="0.4">
      <c r="B288" s="67" t="s">
        <v>2506</v>
      </c>
      <c r="D288" s="131"/>
      <c r="E288" s="52"/>
      <c r="F288" s="131"/>
      <c r="G288" s="52"/>
      <c r="H288" s="131"/>
      <c r="I288" s="52"/>
      <c r="J288" s="133"/>
      <c r="K288" s="64"/>
      <c r="L288" s="131"/>
      <c r="M288" s="64"/>
      <c r="N288" s="143"/>
      <c r="O288" s="62"/>
      <c r="P288" s="143"/>
      <c r="R288" s="143"/>
      <c r="T288" s="214"/>
      <c r="V288" s="14"/>
      <c r="W288" s="71"/>
      <c r="X288" s="14"/>
      <c r="Z288" s="138"/>
      <c r="AB288" s="138"/>
      <c r="AC288" s="132"/>
      <c r="AD288" s="138"/>
      <c r="AE288" s="132"/>
      <c r="AF288" s="151" t="str">
        <f t="shared" si="9"/>
        <v/>
      </c>
      <c r="AH288" s="151" t="str">
        <f t="shared" si="8"/>
        <v/>
      </c>
    </row>
    <row r="289" spans="2:34" x14ac:dyDescent="0.4">
      <c r="B289" s="67" t="s">
        <v>2507</v>
      </c>
      <c r="D289" s="131"/>
      <c r="E289" s="52"/>
      <c r="F289" s="131"/>
      <c r="G289" s="52"/>
      <c r="H289" s="131"/>
      <c r="I289" s="52"/>
      <c r="J289" s="133"/>
      <c r="K289" s="64"/>
      <c r="L289" s="131"/>
      <c r="M289" s="64"/>
      <c r="N289" s="143"/>
      <c r="O289" s="62"/>
      <c r="P289" s="143"/>
      <c r="R289" s="143"/>
      <c r="T289" s="214"/>
      <c r="V289" s="14"/>
      <c r="W289" s="71"/>
      <c r="X289" s="14"/>
      <c r="Z289" s="138"/>
      <c r="AB289" s="138"/>
      <c r="AC289" s="132"/>
      <c r="AD289" s="138"/>
      <c r="AE289" s="132"/>
      <c r="AF289" s="151" t="str">
        <f t="shared" si="9"/>
        <v/>
      </c>
      <c r="AH289" s="151" t="str">
        <f t="shared" si="8"/>
        <v/>
      </c>
    </row>
    <row r="290" spans="2:34" x14ac:dyDescent="0.4">
      <c r="B290" s="67" t="s">
        <v>2508</v>
      </c>
      <c r="D290" s="131"/>
      <c r="E290" s="52"/>
      <c r="F290" s="131"/>
      <c r="G290" s="52"/>
      <c r="H290" s="131"/>
      <c r="I290" s="52"/>
      <c r="J290" s="133"/>
      <c r="K290" s="64"/>
      <c r="L290" s="131"/>
      <c r="M290" s="64"/>
      <c r="N290" s="143"/>
      <c r="O290" s="62"/>
      <c r="P290" s="143"/>
      <c r="R290" s="143"/>
      <c r="T290" s="214"/>
      <c r="V290" s="14"/>
      <c r="W290" s="71"/>
      <c r="X290" s="14"/>
      <c r="Z290" s="138"/>
      <c r="AB290" s="138"/>
      <c r="AC290" s="132"/>
      <c r="AD290" s="138"/>
      <c r="AE290" s="132"/>
      <c r="AF290" s="151" t="str">
        <f t="shared" si="9"/>
        <v/>
      </c>
      <c r="AH290" s="151" t="str">
        <f t="shared" si="8"/>
        <v/>
      </c>
    </row>
    <row r="291" spans="2:34" x14ac:dyDescent="0.4">
      <c r="B291" s="67" t="s">
        <v>2509</v>
      </c>
      <c r="D291" s="131"/>
      <c r="E291" s="52"/>
      <c r="F291" s="131"/>
      <c r="G291" s="52"/>
      <c r="H291" s="131"/>
      <c r="I291" s="52"/>
      <c r="J291" s="133"/>
      <c r="K291" s="64"/>
      <c r="L291" s="131"/>
      <c r="M291" s="64"/>
      <c r="N291" s="143"/>
      <c r="O291" s="62"/>
      <c r="P291" s="143"/>
      <c r="R291" s="143"/>
      <c r="T291" s="214"/>
      <c r="V291" s="14"/>
      <c r="W291" s="71"/>
      <c r="X291" s="14"/>
      <c r="Z291" s="138"/>
      <c r="AB291" s="138"/>
      <c r="AC291" s="132"/>
      <c r="AD291" s="138"/>
      <c r="AE291" s="132"/>
      <c r="AF291" s="151" t="str">
        <f t="shared" si="9"/>
        <v/>
      </c>
      <c r="AH291" s="151" t="str">
        <f t="shared" si="8"/>
        <v/>
      </c>
    </row>
    <row r="292" spans="2:34" x14ac:dyDescent="0.4">
      <c r="B292" s="67" t="s">
        <v>2510</v>
      </c>
      <c r="D292" s="131"/>
      <c r="E292" s="52"/>
      <c r="F292" s="131"/>
      <c r="G292" s="52"/>
      <c r="H292" s="131"/>
      <c r="I292" s="52"/>
      <c r="J292" s="133"/>
      <c r="K292" s="64"/>
      <c r="L292" s="131"/>
      <c r="M292" s="64"/>
      <c r="N292" s="143"/>
      <c r="O292" s="62"/>
      <c r="P292" s="143"/>
      <c r="R292" s="143"/>
      <c r="T292" s="214"/>
      <c r="V292" s="14"/>
      <c r="W292" s="71"/>
      <c r="X292" s="14"/>
      <c r="Z292" s="138"/>
      <c r="AB292" s="138"/>
      <c r="AC292" s="132"/>
      <c r="AD292" s="138"/>
      <c r="AE292" s="132"/>
      <c r="AF292" s="151" t="str">
        <f t="shared" si="9"/>
        <v/>
      </c>
      <c r="AH292" s="151" t="str">
        <f t="shared" si="8"/>
        <v/>
      </c>
    </row>
    <row r="293" spans="2:34" x14ac:dyDescent="0.4">
      <c r="B293" s="67" t="s">
        <v>2511</v>
      </c>
      <c r="D293" s="131"/>
      <c r="E293" s="52"/>
      <c r="F293" s="131"/>
      <c r="G293" s="52"/>
      <c r="H293" s="131"/>
      <c r="I293" s="52"/>
      <c r="J293" s="133"/>
      <c r="K293" s="64"/>
      <c r="L293" s="131"/>
      <c r="M293" s="64"/>
      <c r="N293" s="143"/>
      <c r="O293" s="62"/>
      <c r="P293" s="143"/>
      <c r="R293" s="143"/>
      <c r="T293" s="214"/>
      <c r="V293" s="14"/>
      <c r="W293" s="71"/>
      <c r="X293" s="14"/>
      <c r="Z293" s="138"/>
      <c r="AB293" s="138"/>
      <c r="AC293" s="132"/>
      <c r="AD293" s="138"/>
      <c r="AE293" s="132"/>
      <c r="AF293" s="151" t="str">
        <f t="shared" si="9"/>
        <v/>
      </c>
      <c r="AH293" s="151" t="str">
        <f t="shared" si="8"/>
        <v/>
      </c>
    </row>
    <row r="294" spans="2:34" x14ac:dyDescent="0.4">
      <c r="B294" s="67" t="s">
        <v>2512</v>
      </c>
      <c r="D294" s="131"/>
      <c r="E294" s="52"/>
      <c r="F294" s="131"/>
      <c r="G294" s="52"/>
      <c r="H294" s="131"/>
      <c r="I294" s="52"/>
      <c r="J294" s="133"/>
      <c r="K294" s="64"/>
      <c r="L294" s="131"/>
      <c r="M294" s="64"/>
      <c r="N294" s="143"/>
      <c r="O294" s="62"/>
      <c r="P294" s="143"/>
      <c r="R294" s="143"/>
      <c r="T294" s="214"/>
      <c r="V294" s="14"/>
      <c r="W294" s="71"/>
      <c r="X294" s="14"/>
      <c r="Z294" s="138"/>
      <c r="AB294" s="138"/>
      <c r="AC294" s="132"/>
      <c r="AD294" s="138"/>
      <c r="AE294" s="132"/>
      <c r="AF294" s="151" t="str">
        <f t="shared" si="9"/>
        <v/>
      </c>
      <c r="AH294" s="151" t="str">
        <f t="shared" si="8"/>
        <v/>
      </c>
    </row>
    <row r="295" spans="2:34" x14ac:dyDescent="0.4">
      <c r="B295" s="67" t="s">
        <v>2513</v>
      </c>
      <c r="D295" s="131"/>
      <c r="E295" s="52"/>
      <c r="F295" s="131"/>
      <c r="G295" s="52"/>
      <c r="H295" s="131"/>
      <c r="I295" s="52"/>
      <c r="J295" s="133"/>
      <c r="K295" s="64"/>
      <c r="L295" s="131"/>
      <c r="M295" s="64"/>
      <c r="N295" s="143"/>
      <c r="O295" s="62"/>
      <c r="P295" s="143"/>
      <c r="R295" s="143"/>
      <c r="T295" s="214"/>
      <c r="V295" s="14"/>
      <c r="W295" s="71"/>
      <c r="X295" s="14"/>
      <c r="Z295" s="138"/>
      <c r="AB295" s="138"/>
      <c r="AC295" s="132"/>
      <c r="AD295" s="138"/>
      <c r="AE295" s="132"/>
      <c r="AF295" s="151" t="str">
        <f t="shared" si="9"/>
        <v/>
      </c>
      <c r="AH295" s="151" t="str">
        <f t="shared" si="8"/>
        <v/>
      </c>
    </row>
    <row r="296" spans="2:34" x14ac:dyDescent="0.4">
      <c r="B296" s="67" t="s">
        <v>2514</v>
      </c>
      <c r="D296" s="131"/>
      <c r="E296" s="52"/>
      <c r="F296" s="131"/>
      <c r="G296" s="52"/>
      <c r="H296" s="131"/>
      <c r="I296" s="52"/>
      <c r="J296" s="133"/>
      <c r="K296" s="64"/>
      <c r="L296" s="131"/>
      <c r="M296" s="64"/>
      <c r="N296" s="143"/>
      <c r="O296" s="62"/>
      <c r="P296" s="143"/>
      <c r="R296" s="143"/>
      <c r="T296" s="214"/>
      <c r="V296" s="14"/>
      <c r="W296" s="71"/>
      <c r="X296" s="14"/>
      <c r="Z296" s="138"/>
      <c r="AB296" s="138"/>
      <c r="AC296" s="132"/>
      <c r="AD296" s="138"/>
      <c r="AE296" s="132"/>
      <c r="AF296" s="151" t="str">
        <f t="shared" si="9"/>
        <v/>
      </c>
      <c r="AH296" s="151" t="str">
        <f t="shared" si="8"/>
        <v/>
      </c>
    </row>
    <row r="297" spans="2:34" x14ac:dyDescent="0.4">
      <c r="B297" s="67" t="s">
        <v>2515</v>
      </c>
      <c r="D297" s="131"/>
      <c r="E297" s="52"/>
      <c r="F297" s="131"/>
      <c r="G297" s="52"/>
      <c r="H297" s="131"/>
      <c r="I297" s="52"/>
      <c r="J297" s="133"/>
      <c r="K297" s="64"/>
      <c r="L297" s="131"/>
      <c r="M297" s="64"/>
      <c r="N297" s="143"/>
      <c r="O297" s="62"/>
      <c r="P297" s="143"/>
      <c r="R297" s="143"/>
      <c r="T297" s="214"/>
      <c r="V297" s="14"/>
      <c r="W297" s="71"/>
      <c r="X297" s="14"/>
      <c r="Z297" s="138"/>
      <c r="AB297" s="138"/>
      <c r="AC297" s="132"/>
      <c r="AD297" s="138"/>
      <c r="AE297" s="132"/>
      <c r="AF297" s="151" t="str">
        <f t="shared" si="9"/>
        <v/>
      </c>
      <c r="AH297" s="151" t="str">
        <f t="shared" si="8"/>
        <v/>
      </c>
    </row>
    <row r="298" spans="2:34" x14ac:dyDescent="0.4">
      <c r="B298" s="67" t="s">
        <v>2516</v>
      </c>
      <c r="D298" s="131"/>
      <c r="E298" s="52"/>
      <c r="F298" s="131"/>
      <c r="G298" s="52"/>
      <c r="H298" s="131"/>
      <c r="I298" s="52"/>
      <c r="J298" s="133"/>
      <c r="K298" s="64"/>
      <c r="L298" s="131"/>
      <c r="M298" s="64"/>
      <c r="N298" s="143"/>
      <c r="O298" s="62"/>
      <c r="P298" s="143"/>
      <c r="R298" s="143"/>
      <c r="T298" s="214"/>
      <c r="V298" s="14"/>
      <c r="W298" s="71"/>
      <c r="X298" s="14"/>
      <c r="Z298" s="138"/>
      <c r="AB298" s="138"/>
      <c r="AC298" s="132"/>
      <c r="AD298" s="138"/>
      <c r="AE298" s="132"/>
      <c r="AF298" s="151" t="str">
        <f t="shared" si="9"/>
        <v/>
      </c>
      <c r="AH298" s="151" t="str">
        <f t="shared" si="8"/>
        <v/>
      </c>
    </row>
    <row r="299" spans="2:34" x14ac:dyDescent="0.4">
      <c r="B299" s="67" t="s">
        <v>2517</v>
      </c>
      <c r="D299" s="131"/>
      <c r="E299" s="52"/>
      <c r="F299" s="131"/>
      <c r="G299" s="52"/>
      <c r="H299" s="131"/>
      <c r="I299" s="52"/>
      <c r="J299" s="133"/>
      <c r="K299" s="64"/>
      <c r="L299" s="131"/>
      <c r="M299" s="64"/>
      <c r="N299" s="143"/>
      <c r="O299" s="62"/>
      <c r="P299" s="143"/>
      <c r="R299" s="143"/>
      <c r="T299" s="214"/>
      <c r="V299" s="14"/>
      <c r="W299" s="71"/>
      <c r="X299" s="14"/>
      <c r="Z299" s="138"/>
      <c r="AB299" s="138"/>
      <c r="AC299" s="132"/>
      <c r="AD299" s="138"/>
      <c r="AE299" s="132"/>
      <c r="AF299" s="151" t="str">
        <f t="shared" si="9"/>
        <v/>
      </c>
      <c r="AH299" s="151" t="str">
        <f t="shared" si="8"/>
        <v/>
      </c>
    </row>
    <row r="300" spans="2:34" x14ac:dyDescent="0.4">
      <c r="B300" s="67" t="s">
        <v>2518</v>
      </c>
      <c r="D300" s="131"/>
      <c r="E300" s="52"/>
      <c r="F300" s="131"/>
      <c r="G300" s="52"/>
      <c r="H300" s="131"/>
      <c r="I300" s="52"/>
      <c r="J300" s="133"/>
      <c r="K300" s="64"/>
      <c r="L300" s="131"/>
      <c r="M300" s="64"/>
      <c r="N300" s="143"/>
      <c r="O300" s="62"/>
      <c r="P300" s="143"/>
      <c r="R300" s="143"/>
      <c r="T300" s="214"/>
      <c r="V300" s="14"/>
      <c r="W300" s="71"/>
      <c r="X300" s="14"/>
      <c r="Z300" s="138"/>
      <c r="AB300" s="138"/>
      <c r="AC300" s="132"/>
      <c r="AD300" s="138"/>
      <c r="AE300" s="132"/>
      <c r="AF300" s="151" t="str">
        <f t="shared" si="9"/>
        <v/>
      </c>
      <c r="AH300" s="151" t="str">
        <f t="shared" si="8"/>
        <v/>
      </c>
    </row>
    <row r="301" spans="2:34" x14ac:dyDescent="0.4">
      <c r="B301" s="67" t="s">
        <v>2519</v>
      </c>
      <c r="D301" s="131"/>
      <c r="E301" s="52"/>
      <c r="F301" s="131"/>
      <c r="G301" s="52"/>
      <c r="H301" s="131"/>
      <c r="I301" s="52"/>
      <c r="J301" s="133"/>
      <c r="K301" s="64"/>
      <c r="L301" s="131"/>
      <c r="M301" s="64"/>
      <c r="N301" s="143"/>
      <c r="O301" s="62"/>
      <c r="P301" s="143"/>
      <c r="R301" s="143"/>
      <c r="T301" s="214"/>
      <c r="V301" s="14"/>
      <c r="W301" s="71"/>
      <c r="X301" s="14"/>
      <c r="Z301" s="138"/>
      <c r="AB301" s="138"/>
      <c r="AC301" s="132"/>
      <c r="AD301" s="138"/>
      <c r="AE301" s="132"/>
      <c r="AF301" s="151" t="str">
        <f t="shared" si="9"/>
        <v/>
      </c>
      <c r="AH301" s="151" t="str">
        <f t="shared" si="8"/>
        <v/>
      </c>
    </row>
    <row r="302" spans="2:34" x14ac:dyDescent="0.4">
      <c r="B302" s="67" t="s">
        <v>2520</v>
      </c>
      <c r="D302" s="131"/>
      <c r="E302" s="52"/>
      <c r="F302" s="131"/>
      <c r="G302" s="52"/>
      <c r="H302" s="131"/>
      <c r="I302" s="52"/>
      <c r="J302" s="133"/>
      <c r="K302" s="64"/>
      <c r="L302" s="131"/>
      <c r="M302" s="64"/>
      <c r="N302" s="143"/>
      <c r="O302" s="62"/>
      <c r="P302" s="143"/>
      <c r="R302" s="143"/>
      <c r="T302" s="214"/>
      <c r="V302" s="14"/>
      <c r="W302" s="71"/>
      <c r="X302" s="14"/>
      <c r="Z302" s="138"/>
      <c r="AB302" s="138"/>
      <c r="AC302" s="132"/>
      <c r="AD302" s="138"/>
      <c r="AE302" s="132"/>
      <c r="AF302" s="151" t="str">
        <f t="shared" si="9"/>
        <v/>
      </c>
      <c r="AH302" s="151" t="str">
        <f t="shared" si="8"/>
        <v/>
      </c>
    </row>
    <row r="303" spans="2:34" x14ac:dyDescent="0.4">
      <c r="B303" s="67" t="s">
        <v>2521</v>
      </c>
      <c r="D303" s="131"/>
      <c r="E303" s="52"/>
      <c r="F303" s="131"/>
      <c r="G303" s="52"/>
      <c r="H303" s="131"/>
      <c r="I303" s="52"/>
      <c r="J303" s="133"/>
      <c r="K303" s="64"/>
      <c r="L303" s="131"/>
      <c r="M303" s="64"/>
      <c r="N303" s="143"/>
      <c r="O303" s="62"/>
      <c r="P303" s="143"/>
      <c r="R303" s="143"/>
      <c r="T303" s="214"/>
      <c r="V303" s="14"/>
      <c r="W303" s="71"/>
      <c r="X303" s="14"/>
      <c r="Z303" s="138"/>
      <c r="AB303" s="138"/>
      <c r="AC303" s="132"/>
      <c r="AD303" s="138"/>
      <c r="AE303" s="132"/>
      <c r="AF303" s="151" t="str">
        <f t="shared" si="9"/>
        <v/>
      </c>
      <c r="AH303" s="151" t="str">
        <f t="shared" si="8"/>
        <v/>
      </c>
    </row>
    <row r="304" spans="2:34" x14ac:dyDescent="0.4">
      <c r="B304" s="67" t="s">
        <v>2522</v>
      </c>
      <c r="D304" s="131"/>
      <c r="E304" s="52"/>
      <c r="F304" s="131"/>
      <c r="G304" s="52"/>
      <c r="H304" s="131"/>
      <c r="I304" s="52"/>
      <c r="J304" s="133"/>
      <c r="K304" s="64"/>
      <c r="L304" s="131"/>
      <c r="M304" s="64"/>
      <c r="N304" s="143"/>
      <c r="O304" s="62"/>
      <c r="P304" s="143"/>
      <c r="R304" s="143"/>
      <c r="T304" s="214"/>
      <c r="V304" s="14"/>
      <c r="W304" s="71"/>
      <c r="X304" s="14"/>
      <c r="Z304" s="138"/>
      <c r="AB304" s="138"/>
      <c r="AC304" s="132"/>
      <c r="AD304" s="138"/>
      <c r="AE304" s="132"/>
      <c r="AF304" s="151" t="str">
        <f t="shared" si="9"/>
        <v/>
      </c>
      <c r="AH304" s="151" t="str">
        <f t="shared" si="8"/>
        <v/>
      </c>
    </row>
    <row r="305" spans="2:34" x14ac:dyDescent="0.4">
      <c r="B305" s="67" t="s">
        <v>2523</v>
      </c>
      <c r="D305" s="131"/>
      <c r="E305" s="52"/>
      <c r="F305" s="131"/>
      <c r="G305" s="52"/>
      <c r="H305" s="131"/>
      <c r="I305" s="52"/>
      <c r="J305" s="133"/>
      <c r="K305" s="64"/>
      <c r="L305" s="131"/>
      <c r="M305" s="64"/>
      <c r="N305" s="143"/>
      <c r="O305" s="62"/>
      <c r="P305" s="143"/>
      <c r="R305" s="143"/>
      <c r="T305" s="214"/>
      <c r="V305" s="14"/>
      <c r="W305" s="71"/>
      <c r="X305" s="14"/>
      <c r="Z305" s="138"/>
      <c r="AB305" s="138"/>
      <c r="AC305" s="132"/>
      <c r="AD305" s="138"/>
      <c r="AE305" s="132"/>
      <c r="AF305" s="151" t="str">
        <f t="shared" si="9"/>
        <v/>
      </c>
      <c r="AH305" s="151" t="str">
        <f t="shared" si="8"/>
        <v/>
      </c>
    </row>
    <row r="306" spans="2:34" x14ac:dyDescent="0.4">
      <c r="B306" s="67" t="s">
        <v>2524</v>
      </c>
      <c r="D306" s="131"/>
      <c r="E306" s="52"/>
      <c r="F306" s="131"/>
      <c r="G306" s="52"/>
      <c r="H306" s="131"/>
      <c r="I306" s="52"/>
      <c r="J306" s="133"/>
      <c r="K306" s="64"/>
      <c r="L306" s="131"/>
      <c r="M306" s="64"/>
      <c r="N306" s="143"/>
      <c r="O306" s="62"/>
      <c r="P306" s="143"/>
      <c r="R306" s="143"/>
      <c r="T306" s="214"/>
      <c r="V306" s="14"/>
      <c r="W306" s="71"/>
      <c r="X306" s="14"/>
      <c r="Z306" s="138"/>
      <c r="AB306" s="138"/>
      <c r="AC306" s="132"/>
      <c r="AD306" s="138"/>
      <c r="AE306" s="132"/>
      <c r="AF306" s="151" t="str">
        <f t="shared" si="9"/>
        <v/>
      </c>
      <c r="AH306" s="151" t="str">
        <f t="shared" si="8"/>
        <v/>
      </c>
    </row>
    <row r="307" spans="2:34" x14ac:dyDescent="0.4">
      <c r="B307" s="67" t="s">
        <v>2525</v>
      </c>
      <c r="D307" s="131"/>
      <c r="E307" s="52"/>
      <c r="F307" s="131"/>
      <c r="G307" s="52"/>
      <c r="H307" s="131"/>
      <c r="I307" s="52"/>
      <c r="J307" s="133"/>
      <c r="K307" s="64"/>
      <c r="L307" s="131"/>
      <c r="M307" s="64"/>
      <c r="N307" s="143"/>
      <c r="O307" s="62"/>
      <c r="P307" s="143"/>
      <c r="R307" s="143"/>
      <c r="T307" s="214"/>
      <c r="V307" s="14"/>
      <c r="W307" s="71"/>
      <c r="X307" s="14"/>
      <c r="Z307" s="138"/>
      <c r="AB307" s="138"/>
      <c r="AC307" s="132"/>
      <c r="AD307" s="138"/>
      <c r="AE307" s="132"/>
      <c r="AF307" s="151" t="str">
        <f t="shared" si="9"/>
        <v/>
      </c>
      <c r="AH307" s="151" t="str">
        <f t="shared" si="8"/>
        <v/>
      </c>
    </row>
    <row r="308" spans="2:34" x14ac:dyDescent="0.4">
      <c r="B308" s="67" t="s">
        <v>2526</v>
      </c>
      <c r="D308" s="131"/>
      <c r="E308" s="52"/>
      <c r="F308" s="131"/>
      <c r="G308" s="52"/>
      <c r="H308" s="131"/>
      <c r="I308" s="52"/>
      <c r="J308" s="133"/>
      <c r="K308" s="64"/>
      <c r="L308" s="131"/>
      <c r="M308" s="64"/>
      <c r="N308" s="143"/>
      <c r="O308" s="62"/>
      <c r="P308" s="143"/>
      <c r="R308" s="143"/>
      <c r="T308" s="214"/>
      <c r="V308" s="14"/>
      <c r="W308" s="71"/>
      <c r="X308" s="14"/>
      <c r="Z308" s="138"/>
      <c r="AB308" s="138"/>
      <c r="AC308" s="132"/>
      <c r="AD308" s="138"/>
      <c r="AE308" s="132"/>
      <c r="AF308" s="151" t="str">
        <f t="shared" si="9"/>
        <v/>
      </c>
      <c r="AH308" s="151" t="str">
        <f t="shared" si="8"/>
        <v/>
      </c>
    </row>
    <row r="309" spans="2:34" x14ac:dyDescent="0.4">
      <c r="B309" s="67" t="s">
        <v>2527</v>
      </c>
      <c r="D309" s="131"/>
      <c r="E309" s="52"/>
      <c r="F309" s="131"/>
      <c r="G309" s="52"/>
      <c r="H309" s="131"/>
      <c r="I309" s="52"/>
      <c r="J309" s="133"/>
      <c r="K309" s="64"/>
      <c r="L309" s="131"/>
      <c r="M309" s="64"/>
      <c r="N309" s="143"/>
      <c r="O309" s="62"/>
      <c r="P309" s="143"/>
      <c r="R309" s="143"/>
      <c r="T309" s="214"/>
      <c r="V309" s="14"/>
      <c r="W309" s="71"/>
      <c r="X309" s="14"/>
      <c r="Z309" s="138"/>
      <c r="AB309" s="138"/>
      <c r="AC309" s="132"/>
      <c r="AD309" s="138"/>
      <c r="AE309" s="132"/>
      <c r="AF309" s="151" t="str">
        <f t="shared" si="9"/>
        <v/>
      </c>
      <c r="AH309" s="151" t="str">
        <f t="shared" si="8"/>
        <v/>
      </c>
    </row>
    <row r="310" spans="2:34" x14ac:dyDescent="0.4">
      <c r="B310" s="67" t="s">
        <v>2528</v>
      </c>
      <c r="D310" s="131"/>
      <c r="E310" s="52"/>
      <c r="F310" s="131"/>
      <c r="G310" s="52"/>
      <c r="H310" s="131"/>
      <c r="I310" s="52"/>
      <c r="J310" s="133"/>
      <c r="K310" s="64"/>
      <c r="L310" s="131"/>
      <c r="M310" s="64"/>
      <c r="N310" s="143"/>
      <c r="O310" s="62"/>
      <c r="P310" s="143"/>
      <c r="R310" s="143"/>
      <c r="T310" s="214"/>
      <c r="V310" s="14"/>
      <c r="W310" s="71"/>
      <c r="X310" s="14"/>
      <c r="Z310" s="138"/>
      <c r="AB310" s="138"/>
      <c r="AC310" s="132"/>
      <c r="AD310" s="138"/>
      <c r="AE310" s="132"/>
      <c r="AF310" s="151" t="str">
        <f t="shared" si="9"/>
        <v/>
      </c>
      <c r="AH310" s="151" t="str">
        <f t="shared" si="8"/>
        <v/>
      </c>
    </row>
    <row r="311" spans="2:34" x14ac:dyDescent="0.4">
      <c r="B311" s="67" t="s">
        <v>2529</v>
      </c>
      <c r="D311" s="131"/>
      <c r="E311" s="52"/>
      <c r="F311" s="131"/>
      <c r="G311" s="52"/>
      <c r="H311" s="131"/>
      <c r="I311" s="52"/>
      <c r="J311" s="133"/>
      <c r="K311" s="64"/>
      <c r="L311" s="131"/>
      <c r="M311" s="64"/>
      <c r="N311" s="143"/>
      <c r="O311" s="62"/>
      <c r="P311" s="143"/>
      <c r="R311" s="143"/>
      <c r="T311" s="214"/>
      <c r="V311" s="14"/>
      <c r="W311" s="71"/>
      <c r="X311" s="14"/>
      <c r="Z311" s="138"/>
      <c r="AB311" s="138"/>
      <c r="AC311" s="132"/>
      <c r="AD311" s="138"/>
      <c r="AE311" s="132"/>
      <c r="AF311" s="151" t="str">
        <f t="shared" si="9"/>
        <v/>
      </c>
      <c r="AH311" s="151" t="str">
        <f t="shared" si="8"/>
        <v/>
      </c>
    </row>
    <row r="312" spans="2:34" x14ac:dyDescent="0.4">
      <c r="B312" s="67" t="s">
        <v>2530</v>
      </c>
      <c r="D312" s="131"/>
      <c r="E312" s="52"/>
      <c r="F312" s="131"/>
      <c r="G312" s="52"/>
      <c r="H312" s="131"/>
      <c r="I312" s="52"/>
      <c r="J312" s="133"/>
      <c r="K312" s="64"/>
      <c r="L312" s="131"/>
      <c r="M312" s="64"/>
      <c r="N312" s="143"/>
      <c r="O312" s="62"/>
      <c r="P312" s="143"/>
      <c r="R312" s="143"/>
      <c r="T312" s="214"/>
      <c r="V312" s="14"/>
      <c r="W312" s="71"/>
      <c r="X312" s="14"/>
      <c r="Z312" s="138"/>
      <c r="AB312" s="138"/>
      <c r="AC312" s="132"/>
      <c r="AD312" s="138"/>
      <c r="AE312" s="132"/>
      <c r="AF312" s="151" t="str">
        <f t="shared" si="9"/>
        <v/>
      </c>
      <c r="AH312" s="151" t="str">
        <f t="shared" si="8"/>
        <v/>
      </c>
    </row>
    <row r="313" spans="2:34" x14ac:dyDescent="0.4">
      <c r="B313" s="67" t="s">
        <v>2531</v>
      </c>
      <c r="D313" s="131"/>
      <c r="E313" s="52"/>
      <c r="F313" s="131"/>
      <c r="G313" s="52"/>
      <c r="H313" s="131"/>
      <c r="I313" s="52"/>
      <c r="J313" s="133"/>
      <c r="K313" s="64"/>
      <c r="L313" s="131"/>
      <c r="M313" s="64"/>
      <c r="N313" s="143"/>
      <c r="O313" s="62"/>
      <c r="P313" s="143"/>
      <c r="R313" s="143"/>
      <c r="T313" s="214"/>
      <c r="V313" s="14"/>
      <c r="W313" s="71"/>
      <c r="X313" s="14"/>
      <c r="Z313" s="138"/>
      <c r="AB313" s="138"/>
      <c r="AC313" s="132"/>
      <c r="AD313" s="138"/>
      <c r="AE313" s="132"/>
      <c r="AF313" s="151" t="str">
        <f t="shared" si="9"/>
        <v/>
      </c>
      <c r="AH313" s="151" t="str">
        <f t="shared" si="8"/>
        <v/>
      </c>
    </row>
    <row r="314" spans="2:34" x14ac:dyDescent="0.4">
      <c r="B314" s="67" t="s">
        <v>2532</v>
      </c>
      <c r="D314" s="131"/>
      <c r="E314" s="52"/>
      <c r="F314" s="131"/>
      <c r="G314" s="52"/>
      <c r="H314" s="131"/>
      <c r="I314" s="52"/>
      <c r="J314" s="133"/>
      <c r="K314" s="64"/>
      <c r="L314" s="131"/>
      <c r="M314" s="64"/>
      <c r="N314" s="143"/>
      <c r="O314" s="62"/>
      <c r="P314" s="143"/>
      <c r="R314" s="143"/>
      <c r="T314" s="214"/>
      <c r="V314" s="14"/>
      <c r="W314" s="71"/>
      <c r="X314" s="14"/>
      <c r="Z314" s="138"/>
      <c r="AB314" s="138"/>
      <c r="AC314" s="132"/>
      <c r="AD314" s="138"/>
      <c r="AE314" s="132"/>
      <c r="AF314" s="151" t="str">
        <f t="shared" si="9"/>
        <v/>
      </c>
      <c r="AH314" s="151" t="str">
        <f t="shared" si="8"/>
        <v/>
      </c>
    </row>
    <row r="315" spans="2:34" x14ac:dyDescent="0.4">
      <c r="B315" s="67" t="s">
        <v>2533</v>
      </c>
      <c r="D315" s="131"/>
      <c r="E315" s="52"/>
      <c r="F315" s="131"/>
      <c r="G315" s="52"/>
      <c r="H315" s="131"/>
      <c r="I315" s="52"/>
      <c r="J315" s="133"/>
      <c r="K315" s="64"/>
      <c r="L315" s="131"/>
      <c r="M315" s="64"/>
      <c r="N315" s="143"/>
      <c r="O315" s="62"/>
      <c r="P315" s="143"/>
      <c r="R315" s="143"/>
      <c r="T315" s="214"/>
      <c r="V315" s="14"/>
      <c r="W315" s="71"/>
      <c r="X315" s="14"/>
      <c r="Z315" s="138"/>
      <c r="AB315" s="138"/>
      <c r="AC315" s="132"/>
      <c r="AD315" s="138"/>
      <c r="AE315" s="132"/>
      <c r="AF315" s="151" t="str">
        <f t="shared" si="9"/>
        <v/>
      </c>
      <c r="AH315" s="151" t="str">
        <f t="shared" si="8"/>
        <v/>
      </c>
    </row>
    <row r="316" spans="2:34" x14ac:dyDescent="0.4">
      <c r="B316" s="67" t="s">
        <v>2534</v>
      </c>
      <c r="D316" s="131"/>
      <c r="E316" s="52"/>
      <c r="F316" s="131"/>
      <c r="G316" s="52"/>
      <c r="H316" s="131"/>
      <c r="I316" s="52"/>
      <c r="J316" s="133"/>
      <c r="K316" s="64"/>
      <c r="L316" s="131"/>
      <c r="M316" s="64"/>
      <c r="N316" s="143"/>
      <c r="O316" s="62"/>
      <c r="P316" s="143"/>
      <c r="R316" s="143"/>
      <c r="T316" s="214"/>
      <c r="V316" s="14"/>
      <c r="W316" s="71"/>
      <c r="X316" s="14"/>
      <c r="Z316" s="138"/>
      <c r="AB316" s="138"/>
      <c r="AC316" s="132"/>
      <c r="AD316" s="138"/>
      <c r="AE316" s="132"/>
      <c r="AF316" s="151" t="str">
        <f t="shared" si="9"/>
        <v/>
      </c>
      <c r="AH316" s="151" t="str">
        <f t="shared" si="8"/>
        <v/>
      </c>
    </row>
    <row r="317" spans="2:34" x14ac:dyDescent="0.4">
      <c r="B317" s="67" t="s">
        <v>2535</v>
      </c>
      <c r="D317" s="131"/>
      <c r="E317" s="52"/>
      <c r="F317" s="131"/>
      <c r="G317" s="52"/>
      <c r="H317" s="131"/>
      <c r="I317" s="52"/>
      <c r="J317" s="133"/>
      <c r="K317" s="64"/>
      <c r="L317" s="131"/>
      <c r="M317" s="64"/>
      <c r="N317" s="143"/>
      <c r="O317" s="62"/>
      <c r="P317" s="143"/>
      <c r="R317" s="143"/>
      <c r="T317" s="214"/>
      <c r="V317" s="14"/>
      <c r="W317" s="71"/>
      <c r="X317" s="14"/>
      <c r="Z317" s="138"/>
      <c r="AB317" s="138"/>
      <c r="AC317" s="132"/>
      <c r="AD317" s="138"/>
      <c r="AE317" s="132"/>
      <c r="AF317" s="151" t="str">
        <f t="shared" si="9"/>
        <v/>
      </c>
      <c r="AH317" s="151" t="str">
        <f t="shared" si="8"/>
        <v/>
      </c>
    </row>
    <row r="318" spans="2:34" x14ac:dyDescent="0.4">
      <c r="B318" s="67" t="s">
        <v>2536</v>
      </c>
      <c r="D318" s="131"/>
      <c r="E318" s="52"/>
      <c r="F318" s="131"/>
      <c r="G318" s="52"/>
      <c r="H318" s="131"/>
      <c r="I318" s="52"/>
      <c r="J318" s="133"/>
      <c r="K318" s="64"/>
      <c r="L318" s="131"/>
      <c r="M318" s="64"/>
      <c r="N318" s="143"/>
      <c r="O318" s="62"/>
      <c r="P318" s="143"/>
      <c r="R318" s="143"/>
      <c r="T318" s="214"/>
      <c r="V318" s="14"/>
      <c r="W318" s="71"/>
      <c r="X318" s="14"/>
      <c r="Z318" s="138"/>
      <c r="AB318" s="138"/>
      <c r="AC318" s="132"/>
      <c r="AD318" s="138"/>
      <c r="AE318" s="132"/>
      <c r="AF318" s="151" t="str">
        <f t="shared" si="9"/>
        <v/>
      </c>
      <c r="AH318" s="151" t="str">
        <f t="shared" si="8"/>
        <v/>
      </c>
    </row>
    <row r="319" spans="2:34" x14ac:dyDescent="0.4">
      <c r="B319" s="67" t="s">
        <v>2537</v>
      </c>
      <c r="D319" s="131"/>
      <c r="E319" s="52"/>
      <c r="F319" s="131"/>
      <c r="G319" s="52"/>
      <c r="H319" s="131"/>
      <c r="I319" s="52"/>
      <c r="J319" s="133"/>
      <c r="K319" s="64"/>
      <c r="L319" s="131"/>
      <c r="M319" s="64"/>
      <c r="N319" s="143"/>
      <c r="O319" s="62"/>
      <c r="P319" s="143"/>
      <c r="R319" s="143"/>
      <c r="T319" s="214"/>
      <c r="V319" s="14"/>
      <c r="W319" s="71"/>
      <c r="X319" s="14"/>
      <c r="Z319" s="138"/>
      <c r="AB319" s="138"/>
      <c r="AC319" s="132"/>
      <c r="AD319" s="138"/>
      <c r="AE319" s="132"/>
      <c r="AF319" s="151" t="str">
        <f t="shared" si="9"/>
        <v/>
      </c>
      <c r="AH319" s="151" t="str">
        <f t="shared" si="8"/>
        <v/>
      </c>
    </row>
    <row r="320" spans="2:34" x14ac:dyDescent="0.4">
      <c r="B320" s="67" t="s">
        <v>2538</v>
      </c>
      <c r="D320" s="131"/>
      <c r="E320" s="52"/>
      <c r="F320" s="131"/>
      <c r="G320" s="52"/>
      <c r="H320" s="131"/>
      <c r="I320" s="52"/>
      <c r="J320" s="133"/>
      <c r="K320" s="64"/>
      <c r="L320" s="131"/>
      <c r="M320" s="64"/>
      <c r="N320" s="143"/>
      <c r="O320" s="62"/>
      <c r="P320" s="143"/>
      <c r="R320" s="143"/>
      <c r="T320" s="214"/>
      <c r="V320" s="14"/>
      <c r="W320" s="71"/>
      <c r="X320" s="14"/>
      <c r="Z320" s="138"/>
      <c r="AB320" s="138"/>
      <c r="AC320" s="132"/>
      <c r="AD320" s="138"/>
      <c r="AE320" s="132"/>
      <c r="AF320" s="151" t="str">
        <f t="shared" si="9"/>
        <v/>
      </c>
      <c r="AH320" s="151" t="str">
        <f t="shared" si="8"/>
        <v/>
      </c>
    </row>
    <row r="321" spans="2:34" x14ac:dyDescent="0.4">
      <c r="B321" s="67" t="s">
        <v>2539</v>
      </c>
      <c r="D321" s="131"/>
      <c r="E321" s="52"/>
      <c r="F321" s="131"/>
      <c r="G321" s="52"/>
      <c r="H321" s="131"/>
      <c r="I321" s="52"/>
      <c r="J321" s="133"/>
      <c r="K321" s="64"/>
      <c r="L321" s="131"/>
      <c r="M321" s="64"/>
      <c r="N321" s="143"/>
      <c r="O321" s="62"/>
      <c r="P321" s="143"/>
      <c r="R321" s="143"/>
      <c r="T321" s="214"/>
      <c r="V321" s="14"/>
      <c r="W321" s="71"/>
      <c r="X321" s="14"/>
      <c r="Z321" s="138"/>
      <c r="AB321" s="138"/>
      <c r="AC321" s="132"/>
      <c r="AD321" s="138"/>
      <c r="AE321" s="132"/>
      <c r="AF321" s="151" t="str">
        <f t="shared" si="9"/>
        <v/>
      </c>
      <c r="AH321" s="151" t="str">
        <f t="shared" si="8"/>
        <v/>
      </c>
    </row>
    <row r="322" spans="2:34" x14ac:dyDescent="0.4">
      <c r="B322" s="67" t="s">
        <v>2540</v>
      </c>
      <c r="D322" s="131"/>
      <c r="E322" s="52"/>
      <c r="F322" s="131"/>
      <c r="G322" s="52"/>
      <c r="H322" s="131"/>
      <c r="I322" s="52"/>
      <c r="J322" s="133"/>
      <c r="K322" s="64"/>
      <c r="L322" s="131"/>
      <c r="M322" s="64"/>
      <c r="N322" s="143"/>
      <c r="O322" s="62"/>
      <c r="P322" s="143"/>
      <c r="R322" s="143"/>
      <c r="T322" s="214"/>
      <c r="V322" s="14"/>
      <c r="W322" s="71"/>
      <c r="X322" s="14"/>
      <c r="Z322" s="138"/>
      <c r="AB322" s="138"/>
      <c r="AC322" s="132"/>
      <c r="AD322" s="138"/>
      <c r="AE322" s="132"/>
      <c r="AF322" s="151" t="str">
        <f t="shared" si="9"/>
        <v/>
      </c>
      <c r="AH322" s="151" t="str">
        <f t="shared" si="8"/>
        <v/>
      </c>
    </row>
    <row r="323" spans="2:34" x14ac:dyDescent="0.4">
      <c r="B323" s="67" t="s">
        <v>2541</v>
      </c>
      <c r="D323" s="131"/>
      <c r="E323" s="52"/>
      <c r="F323" s="131"/>
      <c r="G323" s="52"/>
      <c r="H323" s="131"/>
      <c r="I323" s="52"/>
      <c r="J323" s="133"/>
      <c r="K323" s="64"/>
      <c r="L323" s="131"/>
      <c r="M323" s="64"/>
      <c r="N323" s="143"/>
      <c r="O323" s="62"/>
      <c r="P323" s="143"/>
      <c r="R323" s="143"/>
      <c r="T323" s="214"/>
      <c r="V323" s="14"/>
      <c r="W323" s="71"/>
      <c r="X323" s="14"/>
      <c r="Z323" s="138"/>
      <c r="AB323" s="138"/>
      <c r="AC323" s="132"/>
      <c r="AD323" s="138"/>
      <c r="AE323" s="132"/>
      <c r="AF323" s="151" t="str">
        <f t="shared" si="9"/>
        <v/>
      </c>
      <c r="AH323" s="151" t="str">
        <f t="shared" si="8"/>
        <v/>
      </c>
    </row>
    <row r="324" spans="2:34" x14ac:dyDescent="0.4">
      <c r="B324" s="67" t="s">
        <v>2542</v>
      </c>
      <c r="D324" s="131"/>
      <c r="E324" s="52"/>
      <c r="F324" s="131"/>
      <c r="G324" s="52"/>
      <c r="H324" s="131"/>
      <c r="I324" s="52"/>
      <c r="J324" s="133"/>
      <c r="K324" s="64"/>
      <c r="L324" s="131"/>
      <c r="M324" s="64"/>
      <c r="N324" s="143"/>
      <c r="O324" s="62"/>
      <c r="P324" s="143"/>
      <c r="R324" s="143"/>
      <c r="T324" s="214"/>
      <c r="V324" s="14"/>
      <c r="W324" s="71"/>
      <c r="X324" s="14"/>
      <c r="Z324" s="138"/>
      <c r="AB324" s="138"/>
      <c r="AC324" s="132"/>
      <c r="AD324" s="138"/>
      <c r="AE324" s="132"/>
      <c r="AF324" s="151" t="str">
        <f t="shared" si="9"/>
        <v/>
      </c>
      <c r="AH324" s="151" t="str">
        <f t="shared" si="8"/>
        <v/>
      </c>
    </row>
    <row r="325" spans="2:34" x14ac:dyDescent="0.4">
      <c r="B325" s="67" t="s">
        <v>2543</v>
      </c>
      <c r="D325" s="131"/>
      <c r="E325" s="52"/>
      <c r="F325" s="131"/>
      <c r="G325" s="52"/>
      <c r="H325" s="131"/>
      <c r="I325" s="52"/>
      <c r="J325" s="133"/>
      <c r="K325" s="64"/>
      <c r="L325" s="131"/>
      <c r="M325" s="64"/>
      <c r="N325" s="143"/>
      <c r="O325" s="62"/>
      <c r="P325" s="143"/>
      <c r="R325" s="143"/>
      <c r="T325" s="214"/>
      <c r="V325" s="14"/>
      <c r="W325" s="71"/>
      <c r="X325" s="14"/>
      <c r="Z325" s="138"/>
      <c r="AB325" s="138"/>
      <c r="AC325" s="132"/>
      <c r="AD325" s="138"/>
      <c r="AE325" s="132"/>
      <c r="AF325" s="151" t="str">
        <f t="shared" si="9"/>
        <v/>
      </c>
      <c r="AH325" s="151" t="str">
        <f t="shared" si="8"/>
        <v/>
      </c>
    </row>
    <row r="326" spans="2:34" x14ac:dyDescent="0.4">
      <c r="B326" s="67" t="s">
        <v>2544</v>
      </c>
      <c r="D326" s="131"/>
      <c r="E326" s="52"/>
      <c r="F326" s="131"/>
      <c r="G326" s="52"/>
      <c r="H326" s="131"/>
      <c r="I326" s="52"/>
      <c r="J326" s="133"/>
      <c r="K326" s="64"/>
      <c r="L326" s="131"/>
      <c r="M326" s="64"/>
      <c r="N326" s="143"/>
      <c r="O326" s="62"/>
      <c r="P326" s="143"/>
      <c r="R326" s="143"/>
      <c r="T326" s="214"/>
      <c r="V326" s="14"/>
      <c r="W326" s="71"/>
      <c r="X326" s="14"/>
      <c r="Z326" s="138"/>
      <c r="AB326" s="138"/>
      <c r="AC326" s="132"/>
      <c r="AD326" s="138"/>
      <c r="AE326" s="132"/>
      <c r="AF326" s="151" t="str">
        <f t="shared" si="9"/>
        <v/>
      </c>
      <c r="AH326" s="151" t="str">
        <f t="shared" si="8"/>
        <v/>
      </c>
    </row>
    <row r="327" spans="2:34" x14ac:dyDescent="0.4">
      <c r="B327" s="67" t="s">
        <v>2545</v>
      </c>
      <c r="D327" s="131"/>
      <c r="E327" s="52"/>
      <c r="F327" s="131"/>
      <c r="G327" s="52"/>
      <c r="H327" s="131"/>
      <c r="I327" s="52"/>
      <c r="J327" s="133"/>
      <c r="K327" s="64"/>
      <c r="L327" s="131"/>
      <c r="M327" s="64"/>
      <c r="N327" s="143"/>
      <c r="O327" s="62"/>
      <c r="P327" s="143"/>
      <c r="R327" s="143"/>
      <c r="T327" s="214"/>
      <c r="V327" s="14"/>
      <c r="W327" s="71"/>
      <c r="X327" s="14"/>
      <c r="Z327" s="138"/>
      <c r="AB327" s="138"/>
      <c r="AC327" s="132"/>
      <c r="AD327" s="138"/>
      <c r="AE327" s="132"/>
      <c r="AF327" s="151" t="str">
        <f t="shared" si="9"/>
        <v/>
      </c>
      <c r="AH327" s="151" t="str">
        <f t="shared" ref="AH327:AH390" si="10">IF(R327*$T327=0,"",R327*$T327)</f>
        <v/>
      </c>
    </row>
    <row r="328" spans="2:34" x14ac:dyDescent="0.4">
      <c r="B328" s="67" t="s">
        <v>2546</v>
      </c>
      <c r="D328" s="131"/>
      <c r="E328" s="52"/>
      <c r="F328" s="131"/>
      <c r="G328" s="52"/>
      <c r="H328" s="131"/>
      <c r="I328" s="52"/>
      <c r="J328" s="133"/>
      <c r="K328" s="64"/>
      <c r="L328" s="131"/>
      <c r="M328" s="64"/>
      <c r="N328" s="143"/>
      <c r="O328" s="62"/>
      <c r="P328" s="143"/>
      <c r="R328" s="143"/>
      <c r="T328" s="214"/>
      <c r="V328" s="14"/>
      <c r="W328" s="71"/>
      <c r="X328" s="14"/>
      <c r="Z328" s="138"/>
      <c r="AB328" s="138"/>
      <c r="AC328" s="132"/>
      <c r="AD328" s="138"/>
      <c r="AE328" s="132"/>
      <c r="AF328" s="151" t="str">
        <f t="shared" ref="AF328:AF391" si="11">IF($T328=0,"",$T328)</f>
        <v/>
      </c>
      <c r="AH328" s="151" t="str">
        <f t="shared" si="10"/>
        <v/>
      </c>
    </row>
    <row r="329" spans="2:34" x14ac:dyDescent="0.4">
      <c r="B329" s="67" t="s">
        <v>2547</v>
      </c>
      <c r="D329" s="131"/>
      <c r="E329" s="52"/>
      <c r="F329" s="131"/>
      <c r="G329" s="52"/>
      <c r="H329" s="131"/>
      <c r="I329" s="52"/>
      <c r="J329" s="133"/>
      <c r="K329" s="64"/>
      <c r="L329" s="131"/>
      <c r="M329" s="64"/>
      <c r="N329" s="143"/>
      <c r="O329" s="62"/>
      <c r="P329" s="143"/>
      <c r="R329" s="143"/>
      <c r="T329" s="214"/>
      <c r="V329" s="14"/>
      <c r="W329" s="71"/>
      <c r="X329" s="14"/>
      <c r="Z329" s="138"/>
      <c r="AB329" s="138"/>
      <c r="AC329" s="132"/>
      <c r="AD329" s="138"/>
      <c r="AE329" s="132"/>
      <c r="AF329" s="151" t="str">
        <f t="shared" si="11"/>
        <v/>
      </c>
      <c r="AH329" s="151" t="str">
        <f t="shared" si="10"/>
        <v/>
      </c>
    </row>
    <row r="330" spans="2:34" x14ac:dyDescent="0.4">
      <c r="B330" s="67" t="s">
        <v>2548</v>
      </c>
      <c r="D330" s="131"/>
      <c r="E330" s="52"/>
      <c r="F330" s="131"/>
      <c r="G330" s="52"/>
      <c r="H330" s="131"/>
      <c r="I330" s="52"/>
      <c r="J330" s="133"/>
      <c r="K330" s="64"/>
      <c r="L330" s="131"/>
      <c r="M330" s="64"/>
      <c r="N330" s="143"/>
      <c r="O330" s="62"/>
      <c r="P330" s="143"/>
      <c r="R330" s="143"/>
      <c r="T330" s="214"/>
      <c r="V330" s="14"/>
      <c r="W330" s="71"/>
      <c r="X330" s="14"/>
      <c r="Z330" s="138"/>
      <c r="AB330" s="138"/>
      <c r="AC330" s="132"/>
      <c r="AD330" s="138"/>
      <c r="AE330" s="132"/>
      <c r="AF330" s="151" t="str">
        <f t="shared" si="11"/>
        <v/>
      </c>
      <c r="AH330" s="151" t="str">
        <f t="shared" si="10"/>
        <v/>
      </c>
    </row>
    <row r="331" spans="2:34" x14ac:dyDescent="0.4">
      <c r="B331" s="67" t="s">
        <v>2549</v>
      </c>
      <c r="D331" s="131"/>
      <c r="E331" s="52"/>
      <c r="F331" s="131"/>
      <c r="G331" s="52"/>
      <c r="H331" s="131"/>
      <c r="I331" s="52"/>
      <c r="J331" s="133"/>
      <c r="K331" s="64"/>
      <c r="L331" s="131"/>
      <c r="M331" s="64"/>
      <c r="N331" s="143"/>
      <c r="O331" s="62"/>
      <c r="P331" s="143"/>
      <c r="R331" s="143"/>
      <c r="T331" s="214"/>
      <c r="V331" s="14"/>
      <c r="W331" s="71"/>
      <c r="X331" s="14"/>
      <c r="Z331" s="138"/>
      <c r="AB331" s="138"/>
      <c r="AC331" s="132"/>
      <c r="AD331" s="138"/>
      <c r="AE331" s="132"/>
      <c r="AF331" s="151" t="str">
        <f t="shared" si="11"/>
        <v/>
      </c>
      <c r="AH331" s="151" t="str">
        <f t="shared" si="10"/>
        <v/>
      </c>
    </row>
    <row r="332" spans="2:34" x14ac:dyDescent="0.4">
      <c r="B332" s="67" t="s">
        <v>2550</v>
      </c>
      <c r="D332" s="131"/>
      <c r="E332" s="52"/>
      <c r="F332" s="131"/>
      <c r="G332" s="52"/>
      <c r="H332" s="131"/>
      <c r="I332" s="52"/>
      <c r="J332" s="133"/>
      <c r="K332" s="64"/>
      <c r="L332" s="131"/>
      <c r="M332" s="64"/>
      <c r="N332" s="143"/>
      <c r="O332" s="62"/>
      <c r="P332" s="143"/>
      <c r="R332" s="143"/>
      <c r="T332" s="214"/>
      <c r="V332" s="14"/>
      <c r="W332" s="71"/>
      <c r="X332" s="14"/>
      <c r="Z332" s="138"/>
      <c r="AB332" s="138"/>
      <c r="AC332" s="132"/>
      <c r="AD332" s="138"/>
      <c r="AE332" s="132"/>
      <c r="AF332" s="151" t="str">
        <f t="shared" si="11"/>
        <v/>
      </c>
      <c r="AH332" s="151" t="str">
        <f t="shared" si="10"/>
        <v/>
      </c>
    </row>
    <row r="333" spans="2:34" x14ac:dyDescent="0.4">
      <c r="B333" s="67" t="s">
        <v>2551</v>
      </c>
      <c r="D333" s="131"/>
      <c r="E333" s="52"/>
      <c r="F333" s="131"/>
      <c r="G333" s="52"/>
      <c r="H333" s="131"/>
      <c r="I333" s="52"/>
      <c r="J333" s="133"/>
      <c r="K333" s="64"/>
      <c r="L333" s="131"/>
      <c r="M333" s="64"/>
      <c r="N333" s="143"/>
      <c r="O333" s="62"/>
      <c r="P333" s="143"/>
      <c r="R333" s="143"/>
      <c r="T333" s="214"/>
      <c r="V333" s="14"/>
      <c r="W333" s="71"/>
      <c r="X333" s="14"/>
      <c r="Z333" s="138"/>
      <c r="AB333" s="138"/>
      <c r="AC333" s="132"/>
      <c r="AD333" s="138"/>
      <c r="AE333" s="132"/>
      <c r="AF333" s="151" t="str">
        <f t="shared" si="11"/>
        <v/>
      </c>
      <c r="AH333" s="151" t="str">
        <f t="shared" si="10"/>
        <v/>
      </c>
    </row>
    <row r="334" spans="2:34" x14ac:dyDescent="0.4">
      <c r="B334" s="67" t="s">
        <v>2552</v>
      </c>
      <c r="D334" s="131"/>
      <c r="E334" s="52"/>
      <c r="F334" s="131"/>
      <c r="G334" s="52"/>
      <c r="H334" s="131"/>
      <c r="I334" s="52"/>
      <c r="J334" s="133"/>
      <c r="K334" s="64"/>
      <c r="L334" s="131"/>
      <c r="M334" s="64"/>
      <c r="N334" s="143"/>
      <c r="O334" s="62"/>
      <c r="P334" s="143"/>
      <c r="R334" s="143"/>
      <c r="T334" s="214"/>
      <c r="V334" s="14"/>
      <c r="W334" s="71"/>
      <c r="X334" s="14"/>
      <c r="Z334" s="138"/>
      <c r="AB334" s="138"/>
      <c r="AC334" s="132"/>
      <c r="AD334" s="138"/>
      <c r="AE334" s="132"/>
      <c r="AF334" s="151" t="str">
        <f t="shared" si="11"/>
        <v/>
      </c>
      <c r="AH334" s="151" t="str">
        <f t="shared" si="10"/>
        <v/>
      </c>
    </row>
    <row r="335" spans="2:34" x14ac:dyDescent="0.4">
      <c r="B335" s="67" t="s">
        <v>2553</v>
      </c>
      <c r="D335" s="131"/>
      <c r="E335" s="52"/>
      <c r="F335" s="131"/>
      <c r="G335" s="52"/>
      <c r="H335" s="131"/>
      <c r="I335" s="52"/>
      <c r="J335" s="133"/>
      <c r="K335" s="64"/>
      <c r="L335" s="131"/>
      <c r="M335" s="64"/>
      <c r="N335" s="143"/>
      <c r="O335" s="62"/>
      <c r="P335" s="143"/>
      <c r="R335" s="143"/>
      <c r="T335" s="214"/>
      <c r="V335" s="14"/>
      <c r="W335" s="71"/>
      <c r="X335" s="14"/>
      <c r="Z335" s="138"/>
      <c r="AB335" s="138"/>
      <c r="AC335" s="132"/>
      <c r="AD335" s="138"/>
      <c r="AE335" s="132"/>
      <c r="AF335" s="151" t="str">
        <f t="shared" si="11"/>
        <v/>
      </c>
      <c r="AH335" s="151" t="str">
        <f t="shared" si="10"/>
        <v/>
      </c>
    </row>
    <row r="336" spans="2:34" x14ac:dyDescent="0.4">
      <c r="B336" s="67" t="s">
        <v>2554</v>
      </c>
      <c r="D336" s="131"/>
      <c r="E336" s="52"/>
      <c r="F336" s="131"/>
      <c r="G336" s="52"/>
      <c r="H336" s="131"/>
      <c r="I336" s="52"/>
      <c r="J336" s="133"/>
      <c r="K336" s="64"/>
      <c r="L336" s="131"/>
      <c r="M336" s="64"/>
      <c r="N336" s="143"/>
      <c r="O336" s="62"/>
      <c r="P336" s="143"/>
      <c r="R336" s="143"/>
      <c r="T336" s="214"/>
      <c r="V336" s="14"/>
      <c r="W336" s="71"/>
      <c r="X336" s="14"/>
      <c r="Z336" s="138"/>
      <c r="AB336" s="138"/>
      <c r="AC336" s="132"/>
      <c r="AD336" s="138"/>
      <c r="AE336" s="132"/>
      <c r="AF336" s="151" t="str">
        <f t="shared" si="11"/>
        <v/>
      </c>
      <c r="AH336" s="151" t="str">
        <f t="shared" si="10"/>
        <v/>
      </c>
    </row>
    <row r="337" spans="2:34" x14ac:dyDescent="0.4">
      <c r="B337" s="67" t="s">
        <v>2555</v>
      </c>
      <c r="D337" s="131"/>
      <c r="E337" s="52"/>
      <c r="F337" s="131"/>
      <c r="G337" s="52"/>
      <c r="H337" s="131"/>
      <c r="I337" s="52"/>
      <c r="J337" s="133"/>
      <c r="K337" s="64"/>
      <c r="L337" s="131"/>
      <c r="M337" s="64"/>
      <c r="N337" s="143"/>
      <c r="O337" s="62"/>
      <c r="P337" s="143"/>
      <c r="R337" s="143"/>
      <c r="T337" s="214"/>
      <c r="V337" s="14"/>
      <c r="W337" s="71"/>
      <c r="X337" s="14"/>
      <c r="Z337" s="138"/>
      <c r="AB337" s="138"/>
      <c r="AC337" s="132"/>
      <c r="AD337" s="138"/>
      <c r="AE337" s="132"/>
      <c r="AF337" s="151" t="str">
        <f t="shared" si="11"/>
        <v/>
      </c>
      <c r="AH337" s="151" t="str">
        <f t="shared" si="10"/>
        <v/>
      </c>
    </row>
    <row r="338" spans="2:34" x14ac:dyDescent="0.4">
      <c r="B338" s="67" t="s">
        <v>2556</v>
      </c>
      <c r="D338" s="131"/>
      <c r="E338" s="52"/>
      <c r="F338" s="131"/>
      <c r="G338" s="52"/>
      <c r="H338" s="131"/>
      <c r="I338" s="52"/>
      <c r="J338" s="133"/>
      <c r="K338" s="64"/>
      <c r="L338" s="131"/>
      <c r="M338" s="64"/>
      <c r="N338" s="143"/>
      <c r="O338" s="62"/>
      <c r="P338" s="143"/>
      <c r="R338" s="143"/>
      <c r="T338" s="214"/>
      <c r="V338" s="14"/>
      <c r="W338" s="71"/>
      <c r="X338" s="14"/>
      <c r="Z338" s="138"/>
      <c r="AB338" s="138"/>
      <c r="AC338" s="132"/>
      <c r="AD338" s="138"/>
      <c r="AE338" s="132"/>
      <c r="AF338" s="151" t="str">
        <f t="shared" si="11"/>
        <v/>
      </c>
      <c r="AH338" s="151" t="str">
        <f t="shared" si="10"/>
        <v/>
      </c>
    </row>
    <row r="339" spans="2:34" x14ac:dyDescent="0.4">
      <c r="B339" s="67" t="s">
        <v>2557</v>
      </c>
      <c r="D339" s="131"/>
      <c r="E339" s="52"/>
      <c r="F339" s="131"/>
      <c r="G339" s="52"/>
      <c r="H339" s="131"/>
      <c r="I339" s="52"/>
      <c r="J339" s="133"/>
      <c r="K339" s="64"/>
      <c r="L339" s="131"/>
      <c r="M339" s="64"/>
      <c r="N339" s="143"/>
      <c r="O339" s="62"/>
      <c r="P339" s="143"/>
      <c r="R339" s="143"/>
      <c r="T339" s="214"/>
      <c r="V339" s="14"/>
      <c r="W339" s="71"/>
      <c r="X339" s="14"/>
      <c r="Z339" s="138"/>
      <c r="AB339" s="138"/>
      <c r="AC339" s="132"/>
      <c r="AD339" s="138"/>
      <c r="AE339" s="132"/>
      <c r="AF339" s="151" t="str">
        <f t="shared" si="11"/>
        <v/>
      </c>
      <c r="AH339" s="151" t="str">
        <f t="shared" si="10"/>
        <v/>
      </c>
    </row>
    <row r="340" spans="2:34" x14ac:dyDescent="0.4">
      <c r="B340" s="67" t="s">
        <v>2558</v>
      </c>
      <c r="D340" s="131"/>
      <c r="E340" s="52"/>
      <c r="F340" s="131"/>
      <c r="G340" s="52"/>
      <c r="H340" s="131"/>
      <c r="I340" s="52"/>
      <c r="J340" s="133"/>
      <c r="K340" s="64"/>
      <c r="L340" s="131"/>
      <c r="M340" s="64"/>
      <c r="N340" s="143"/>
      <c r="O340" s="62"/>
      <c r="P340" s="143"/>
      <c r="R340" s="143"/>
      <c r="T340" s="214"/>
      <c r="V340" s="14"/>
      <c r="W340" s="71"/>
      <c r="X340" s="14"/>
      <c r="Z340" s="138"/>
      <c r="AB340" s="138"/>
      <c r="AC340" s="132"/>
      <c r="AD340" s="138"/>
      <c r="AE340" s="132"/>
      <c r="AF340" s="151" t="str">
        <f t="shared" si="11"/>
        <v/>
      </c>
      <c r="AH340" s="151" t="str">
        <f t="shared" si="10"/>
        <v/>
      </c>
    </row>
    <row r="341" spans="2:34" x14ac:dyDescent="0.4">
      <c r="B341" s="67" t="s">
        <v>2559</v>
      </c>
      <c r="D341" s="131"/>
      <c r="E341" s="52"/>
      <c r="F341" s="131"/>
      <c r="G341" s="52"/>
      <c r="H341" s="131"/>
      <c r="I341" s="52"/>
      <c r="J341" s="133"/>
      <c r="K341" s="64"/>
      <c r="L341" s="131"/>
      <c r="M341" s="64"/>
      <c r="N341" s="143"/>
      <c r="O341" s="62"/>
      <c r="P341" s="143"/>
      <c r="R341" s="143"/>
      <c r="T341" s="214"/>
      <c r="V341" s="14"/>
      <c r="W341" s="71"/>
      <c r="X341" s="14"/>
      <c r="Z341" s="138"/>
      <c r="AB341" s="138"/>
      <c r="AC341" s="132"/>
      <c r="AD341" s="138"/>
      <c r="AE341" s="132"/>
      <c r="AF341" s="151" t="str">
        <f t="shared" si="11"/>
        <v/>
      </c>
      <c r="AH341" s="151" t="str">
        <f t="shared" si="10"/>
        <v/>
      </c>
    </row>
    <row r="342" spans="2:34" x14ac:dyDescent="0.4">
      <c r="B342" s="67" t="s">
        <v>2560</v>
      </c>
      <c r="D342" s="131"/>
      <c r="E342" s="52"/>
      <c r="F342" s="131"/>
      <c r="G342" s="52"/>
      <c r="H342" s="131"/>
      <c r="I342" s="52"/>
      <c r="J342" s="133"/>
      <c r="K342" s="64"/>
      <c r="L342" s="131"/>
      <c r="M342" s="64"/>
      <c r="N342" s="143"/>
      <c r="O342" s="62"/>
      <c r="P342" s="143"/>
      <c r="R342" s="143"/>
      <c r="T342" s="214"/>
      <c r="V342" s="14"/>
      <c r="W342" s="71"/>
      <c r="X342" s="14"/>
      <c r="Z342" s="138"/>
      <c r="AB342" s="138"/>
      <c r="AC342" s="132"/>
      <c r="AD342" s="138"/>
      <c r="AE342" s="132"/>
      <c r="AF342" s="151" t="str">
        <f t="shared" si="11"/>
        <v/>
      </c>
      <c r="AH342" s="151" t="str">
        <f t="shared" si="10"/>
        <v/>
      </c>
    </row>
    <row r="343" spans="2:34" x14ac:dyDescent="0.4">
      <c r="B343" s="67" t="s">
        <v>2561</v>
      </c>
      <c r="D343" s="131"/>
      <c r="E343" s="52"/>
      <c r="F343" s="131"/>
      <c r="G343" s="52"/>
      <c r="H343" s="131"/>
      <c r="I343" s="52"/>
      <c r="J343" s="133"/>
      <c r="K343" s="64"/>
      <c r="L343" s="131"/>
      <c r="M343" s="64"/>
      <c r="N343" s="143"/>
      <c r="O343" s="62"/>
      <c r="P343" s="143"/>
      <c r="R343" s="143"/>
      <c r="T343" s="214"/>
      <c r="V343" s="14"/>
      <c r="W343" s="71"/>
      <c r="X343" s="14"/>
      <c r="Z343" s="138"/>
      <c r="AB343" s="138"/>
      <c r="AC343" s="132"/>
      <c r="AD343" s="138"/>
      <c r="AE343" s="132"/>
      <c r="AF343" s="151" t="str">
        <f t="shared" si="11"/>
        <v/>
      </c>
      <c r="AH343" s="151" t="str">
        <f t="shared" si="10"/>
        <v/>
      </c>
    </row>
    <row r="344" spans="2:34" x14ac:dyDescent="0.4">
      <c r="B344" s="67" t="s">
        <v>2562</v>
      </c>
      <c r="D344" s="131"/>
      <c r="E344" s="52"/>
      <c r="F344" s="131"/>
      <c r="G344" s="52"/>
      <c r="H344" s="131"/>
      <c r="I344" s="52"/>
      <c r="J344" s="133"/>
      <c r="K344" s="64"/>
      <c r="L344" s="131"/>
      <c r="M344" s="64"/>
      <c r="N344" s="143"/>
      <c r="O344" s="62"/>
      <c r="P344" s="143"/>
      <c r="R344" s="143"/>
      <c r="T344" s="214"/>
      <c r="V344" s="14"/>
      <c r="W344" s="71"/>
      <c r="X344" s="14"/>
      <c r="Z344" s="138"/>
      <c r="AB344" s="138"/>
      <c r="AC344" s="132"/>
      <c r="AD344" s="138"/>
      <c r="AE344" s="132"/>
      <c r="AF344" s="151" t="str">
        <f t="shared" si="11"/>
        <v/>
      </c>
      <c r="AH344" s="151" t="str">
        <f t="shared" si="10"/>
        <v/>
      </c>
    </row>
    <row r="345" spans="2:34" x14ac:dyDescent="0.4">
      <c r="B345" s="67" t="s">
        <v>2563</v>
      </c>
      <c r="D345" s="131"/>
      <c r="E345" s="52"/>
      <c r="F345" s="131"/>
      <c r="G345" s="52"/>
      <c r="H345" s="131"/>
      <c r="I345" s="52"/>
      <c r="J345" s="133"/>
      <c r="K345" s="64"/>
      <c r="L345" s="131"/>
      <c r="M345" s="64"/>
      <c r="N345" s="143"/>
      <c r="O345" s="62"/>
      <c r="P345" s="143"/>
      <c r="R345" s="143"/>
      <c r="T345" s="214"/>
      <c r="V345" s="14"/>
      <c r="W345" s="71"/>
      <c r="X345" s="14"/>
      <c r="Z345" s="138"/>
      <c r="AB345" s="138"/>
      <c r="AC345" s="132"/>
      <c r="AD345" s="138"/>
      <c r="AE345" s="132"/>
      <c r="AF345" s="151" t="str">
        <f t="shared" si="11"/>
        <v/>
      </c>
      <c r="AH345" s="151" t="str">
        <f t="shared" si="10"/>
        <v/>
      </c>
    </row>
    <row r="346" spans="2:34" x14ac:dyDescent="0.4">
      <c r="B346" s="67" t="s">
        <v>2564</v>
      </c>
      <c r="D346" s="131"/>
      <c r="E346" s="52"/>
      <c r="F346" s="131"/>
      <c r="G346" s="52"/>
      <c r="H346" s="131"/>
      <c r="I346" s="52"/>
      <c r="J346" s="133"/>
      <c r="K346" s="64"/>
      <c r="L346" s="131"/>
      <c r="M346" s="64"/>
      <c r="N346" s="143"/>
      <c r="O346" s="62"/>
      <c r="P346" s="143"/>
      <c r="R346" s="143"/>
      <c r="T346" s="214"/>
      <c r="V346" s="14"/>
      <c r="W346" s="71"/>
      <c r="X346" s="14"/>
      <c r="Z346" s="138"/>
      <c r="AB346" s="138"/>
      <c r="AC346" s="132"/>
      <c r="AD346" s="138"/>
      <c r="AE346" s="132"/>
      <c r="AF346" s="151" t="str">
        <f t="shared" si="11"/>
        <v/>
      </c>
      <c r="AH346" s="151" t="str">
        <f t="shared" si="10"/>
        <v/>
      </c>
    </row>
    <row r="347" spans="2:34" x14ac:dyDescent="0.4">
      <c r="B347" s="67" t="s">
        <v>2565</v>
      </c>
      <c r="D347" s="131"/>
      <c r="E347" s="52"/>
      <c r="F347" s="131"/>
      <c r="G347" s="52"/>
      <c r="H347" s="131"/>
      <c r="I347" s="52"/>
      <c r="J347" s="133"/>
      <c r="K347" s="64"/>
      <c r="L347" s="131"/>
      <c r="M347" s="64"/>
      <c r="N347" s="143"/>
      <c r="O347" s="62"/>
      <c r="P347" s="143"/>
      <c r="R347" s="143"/>
      <c r="T347" s="214"/>
      <c r="V347" s="14"/>
      <c r="W347" s="71"/>
      <c r="X347" s="14"/>
      <c r="Z347" s="138"/>
      <c r="AB347" s="138"/>
      <c r="AC347" s="132"/>
      <c r="AD347" s="138"/>
      <c r="AE347" s="132"/>
      <c r="AF347" s="151" t="str">
        <f t="shared" si="11"/>
        <v/>
      </c>
      <c r="AH347" s="151" t="str">
        <f t="shared" si="10"/>
        <v/>
      </c>
    </row>
    <row r="348" spans="2:34" x14ac:dyDescent="0.4">
      <c r="B348" s="67" t="s">
        <v>2566</v>
      </c>
      <c r="D348" s="131"/>
      <c r="E348" s="52"/>
      <c r="F348" s="131"/>
      <c r="G348" s="52"/>
      <c r="H348" s="131"/>
      <c r="I348" s="52"/>
      <c r="J348" s="133"/>
      <c r="K348" s="64"/>
      <c r="L348" s="131"/>
      <c r="M348" s="64"/>
      <c r="N348" s="143"/>
      <c r="O348" s="62"/>
      <c r="P348" s="143"/>
      <c r="R348" s="143"/>
      <c r="T348" s="214"/>
      <c r="V348" s="14"/>
      <c r="W348" s="71"/>
      <c r="X348" s="14"/>
      <c r="Z348" s="138"/>
      <c r="AB348" s="138"/>
      <c r="AC348" s="132"/>
      <c r="AD348" s="138"/>
      <c r="AE348" s="132"/>
      <c r="AF348" s="151" t="str">
        <f t="shared" si="11"/>
        <v/>
      </c>
      <c r="AH348" s="151" t="str">
        <f t="shared" si="10"/>
        <v/>
      </c>
    </row>
    <row r="349" spans="2:34" x14ac:dyDescent="0.4">
      <c r="B349" s="67" t="s">
        <v>2567</v>
      </c>
      <c r="D349" s="131"/>
      <c r="E349" s="52"/>
      <c r="F349" s="131"/>
      <c r="G349" s="52"/>
      <c r="H349" s="131"/>
      <c r="I349" s="52"/>
      <c r="J349" s="133"/>
      <c r="K349" s="64"/>
      <c r="L349" s="131"/>
      <c r="M349" s="64"/>
      <c r="N349" s="143"/>
      <c r="O349" s="62"/>
      <c r="P349" s="143"/>
      <c r="R349" s="143"/>
      <c r="T349" s="214"/>
      <c r="V349" s="14"/>
      <c r="W349" s="71"/>
      <c r="X349" s="14"/>
      <c r="Z349" s="138"/>
      <c r="AB349" s="138"/>
      <c r="AC349" s="132"/>
      <c r="AD349" s="138"/>
      <c r="AE349" s="132"/>
      <c r="AF349" s="151" t="str">
        <f t="shared" si="11"/>
        <v/>
      </c>
      <c r="AH349" s="151" t="str">
        <f t="shared" si="10"/>
        <v/>
      </c>
    </row>
    <row r="350" spans="2:34" x14ac:dyDescent="0.4">
      <c r="B350" s="67" t="s">
        <v>2568</v>
      </c>
      <c r="D350" s="131"/>
      <c r="E350" s="52"/>
      <c r="F350" s="131"/>
      <c r="G350" s="52"/>
      <c r="H350" s="131"/>
      <c r="I350" s="52"/>
      <c r="J350" s="133"/>
      <c r="K350" s="64"/>
      <c r="L350" s="131"/>
      <c r="M350" s="64"/>
      <c r="N350" s="143"/>
      <c r="O350" s="62"/>
      <c r="P350" s="143"/>
      <c r="R350" s="143"/>
      <c r="T350" s="214"/>
      <c r="V350" s="14"/>
      <c r="W350" s="71"/>
      <c r="X350" s="14"/>
      <c r="Z350" s="138"/>
      <c r="AB350" s="138"/>
      <c r="AC350" s="132"/>
      <c r="AD350" s="138"/>
      <c r="AE350" s="132"/>
      <c r="AF350" s="151" t="str">
        <f t="shared" si="11"/>
        <v/>
      </c>
      <c r="AH350" s="151" t="str">
        <f t="shared" si="10"/>
        <v/>
      </c>
    </row>
    <row r="351" spans="2:34" x14ac:dyDescent="0.4">
      <c r="B351" s="67" t="s">
        <v>2569</v>
      </c>
      <c r="D351" s="131"/>
      <c r="E351" s="52"/>
      <c r="F351" s="131"/>
      <c r="G351" s="52"/>
      <c r="H351" s="131"/>
      <c r="I351" s="52"/>
      <c r="J351" s="133"/>
      <c r="K351" s="64"/>
      <c r="L351" s="131"/>
      <c r="M351" s="64"/>
      <c r="N351" s="143"/>
      <c r="O351" s="62"/>
      <c r="P351" s="143"/>
      <c r="R351" s="143"/>
      <c r="T351" s="214"/>
      <c r="V351" s="14"/>
      <c r="W351" s="71"/>
      <c r="X351" s="14"/>
      <c r="Z351" s="138"/>
      <c r="AB351" s="138"/>
      <c r="AC351" s="132"/>
      <c r="AD351" s="138"/>
      <c r="AE351" s="132"/>
      <c r="AF351" s="151" t="str">
        <f t="shared" si="11"/>
        <v/>
      </c>
      <c r="AH351" s="151" t="str">
        <f t="shared" si="10"/>
        <v/>
      </c>
    </row>
    <row r="352" spans="2:34" x14ac:dyDescent="0.4">
      <c r="B352" s="67" t="s">
        <v>2570</v>
      </c>
      <c r="D352" s="131"/>
      <c r="E352" s="52"/>
      <c r="F352" s="131"/>
      <c r="G352" s="52"/>
      <c r="H352" s="131"/>
      <c r="I352" s="52"/>
      <c r="J352" s="133"/>
      <c r="K352" s="64"/>
      <c r="L352" s="131"/>
      <c r="M352" s="64"/>
      <c r="N352" s="143"/>
      <c r="O352" s="62"/>
      <c r="P352" s="143"/>
      <c r="R352" s="143"/>
      <c r="T352" s="214"/>
      <c r="V352" s="14"/>
      <c r="W352" s="71"/>
      <c r="X352" s="14"/>
      <c r="Z352" s="138"/>
      <c r="AB352" s="138"/>
      <c r="AC352" s="132"/>
      <c r="AD352" s="138"/>
      <c r="AE352" s="132"/>
      <c r="AF352" s="151" t="str">
        <f t="shared" si="11"/>
        <v/>
      </c>
      <c r="AH352" s="151" t="str">
        <f t="shared" si="10"/>
        <v/>
      </c>
    </row>
    <row r="353" spans="2:34" x14ac:dyDescent="0.4">
      <c r="B353" s="67" t="s">
        <v>2571</v>
      </c>
      <c r="D353" s="131"/>
      <c r="E353" s="52"/>
      <c r="F353" s="131"/>
      <c r="G353" s="52"/>
      <c r="H353" s="131"/>
      <c r="I353" s="52"/>
      <c r="J353" s="133"/>
      <c r="K353" s="64"/>
      <c r="L353" s="131"/>
      <c r="M353" s="64"/>
      <c r="N353" s="143"/>
      <c r="O353" s="62"/>
      <c r="P353" s="143"/>
      <c r="R353" s="143"/>
      <c r="T353" s="214"/>
      <c r="V353" s="14"/>
      <c r="W353" s="71"/>
      <c r="X353" s="14"/>
      <c r="Z353" s="138"/>
      <c r="AB353" s="138"/>
      <c r="AC353" s="132"/>
      <c r="AD353" s="138"/>
      <c r="AE353" s="132"/>
      <c r="AF353" s="151" t="str">
        <f t="shared" si="11"/>
        <v/>
      </c>
      <c r="AH353" s="151" t="str">
        <f t="shared" si="10"/>
        <v/>
      </c>
    </row>
    <row r="354" spans="2:34" x14ac:dyDescent="0.4">
      <c r="B354" s="67" t="s">
        <v>2572</v>
      </c>
      <c r="D354" s="131"/>
      <c r="E354" s="52"/>
      <c r="F354" s="131"/>
      <c r="G354" s="52"/>
      <c r="H354" s="131"/>
      <c r="I354" s="52"/>
      <c r="J354" s="133"/>
      <c r="K354" s="64"/>
      <c r="L354" s="131"/>
      <c r="M354" s="64"/>
      <c r="N354" s="143"/>
      <c r="O354" s="62"/>
      <c r="P354" s="143"/>
      <c r="R354" s="143"/>
      <c r="T354" s="214"/>
      <c r="V354" s="14"/>
      <c r="W354" s="71"/>
      <c r="X354" s="14"/>
      <c r="Z354" s="138"/>
      <c r="AB354" s="138"/>
      <c r="AC354" s="132"/>
      <c r="AD354" s="138"/>
      <c r="AE354" s="132"/>
      <c r="AF354" s="151" t="str">
        <f t="shared" si="11"/>
        <v/>
      </c>
      <c r="AH354" s="151" t="str">
        <f t="shared" si="10"/>
        <v/>
      </c>
    </row>
    <row r="355" spans="2:34" x14ac:dyDescent="0.4">
      <c r="B355" s="67" t="s">
        <v>2573</v>
      </c>
      <c r="D355" s="131"/>
      <c r="E355" s="52"/>
      <c r="F355" s="131"/>
      <c r="G355" s="52"/>
      <c r="H355" s="131"/>
      <c r="I355" s="52"/>
      <c r="J355" s="133"/>
      <c r="K355" s="64"/>
      <c r="L355" s="131"/>
      <c r="M355" s="64"/>
      <c r="N355" s="143"/>
      <c r="O355" s="62"/>
      <c r="P355" s="143"/>
      <c r="R355" s="143"/>
      <c r="T355" s="214"/>
      <c r="V355" s="14"/>
      <c r="W355" s="71"/>
      <c r="X355" s="14"/>
      <c r="Z355" s="138"/>
      <c r="AB355" s="138"/>
      <c r="AC355" s="132"/>
      <c r="AD355" s="138"/>
      <c r="AE355" s="132"/>
      <c r="AF355" s="151" t="str">
        <f t="shared" si="11"/>
        <v/>
      </c>
      <c r="AH355" s="151" t="str">
        <f t="shared" si="10"/>
        <v/>
      </c>
    </row>
    <row r="356" spans="2:34" x14ac:dyDescent="0.4">
      <c r="B356" s="67" t="s">
        <v>2574</v>
      </c>
      <c r="D356" s="131"/>
      <c r="E356" s="52"/>
      <c r="F356" s="131"/>
      <c r="G356" s="52"/>
      <c r="H356" s="131"/>
      <c r="I356" s="52"/>
      <c r="J356" s="133"/>
      <c r="K356" s="64"/>
      <c r="L356" s="131"/>
      <c r="M356" s="64"/>
      <c r="N356" s="143"/>
      <c r="O356" s="62"/>
      <c r="P356" s="143"/>
      <c r="R356" s="143"/>
      <c r="T356" s="214"/>
      <c r="V356" s="14"/>
      <c r="W356" s="71"/>
      <c r="X356" s="14"/>
      <c r="Z356" s="138"/>
      <c r="AB356" s="138"/>
      <c r="AC356" s="132"/>
      <c r="AD356" s="138"/>
      <c r="AE356" s="132"/>
      <c r="AF356" s="151" t="str">
        <f t="shared" si="11"/>
        <v/>
      </c>
      <c r="AH356" s="151" t="str">
        <f t="shared" si="10"/>
        <v/>
      </c>
    </row>
    <row r="357" spans="2:34" x14ac:dyDescent="0.4">
      <c r="B357" s="67" t="s">
        <v>2575</v>
      </c>
      <c r="D357" s="131"/>
      <c r="E357" s="52"/>
      <c r="F357" s="131"/>
      <c r="G357" s="52"/>
      <c r="H357" s="131"/>
      <c r="I357" s="52"/>
      <c r="J357" s="133"/>
      <c r="K357" s="64"/>
      <c r="L357" s="131"/>
      <c r="M357" s="64"/>
      <c r="N357" s="143"/>
      <c r="O357" s="62"/>
      <c r="P357" s="143"/>
      <c r="R357" s="143"/>
      <c r="T357" s="214"/>
      <c r="V357" s="14"/>
      <c r="W357" s="71"/>
      <c r="X357" s="14"/>
      <c r="Z357" s="138"/>
      <c r="AB357" s="138"/>
      <c r="AC357" s="132"/>
      <c r="AD357" s="138"/>
      <c r="AE357" s="132"/>
      <c r="AF357" s="151" t="str">
        <f t="shared" si="11"/>
        <v/>
      </c>
      <c r="AH357" s="151" t="str">
        <f t="shared" si="10"/>
        <v/>
      </c>
    </row>
    <row r="358" spans="2:34" x14ac:dyDescent="0.4">
      <c r="B358" s="67" t="s">
        <v>2576</v>
      </c>
      <c r="D358" s="131"/>
      <c r="E358" s="52"/>
      <c r="F358" s="131"/>
      <c r="G358" s="52"/>
      <c r="H358" s="131"/>
      <c r="I358" s="52"/>
      <c r="J358" s="133"/>
      <c r="K358" s="64"/>
      <c r="L358" s="131"/>
      <c r="M358" s="64"/>
      <c r="N358" s="143"/>
      <c r="O358" s="62"/>
      <c r="P358" s="143"/>
      <c r="R358" s="143"/>
      <c r="T358" s="214"/>
      <c r="V358" s="14"/>
      <c r="W358" s="71"/>
      <c r="X358" s="14"/>
      <c r="Z358" s="138"/>
      <c r="AB358" s="138"/>
      <c r="AC358" s="132"/>
      <c r="AD358" s="138"/>
      <c r="AE358" s="132"/>
      <c r="AF358" s="151" t="str">
        <f t="shared" si="11"/>
        <v/>
      </c>
      <c r="AH358" s="151" t="str">
        <f t="shared" si="10"/>
        <v/>
      </c>
    </row>
    <row r="359" spans="2:34" x14ac:dyDescent="0.4">
      <c r="B359" s="67" t="s">
        <v>2577</v>
      </c>
      <c r="D359" s="131"/>
      <c r="E359" s="52"/>
      <c r="F359" s="131"/>
      <c r="G359" s="52"/>
      <c r="H359" s="131"/>
      <c r="I359" s="52"/>
      <c r="J359" s="133"/>
      <c r="K359" s="64"/>
      <c r="L359" s="131"/>
      <c r="M359" s="64"/>
      <c r="N359" s="143"/>
      <c r="O359" s="62"/>
      <c r="P359" s="143"/>
      <c r="R359" s="143"/>
      <c r="T359" s="214"/>
      <c r="V359" s="14"/>
      <c r="W359" s="71"/>
      <c r="X359" s="14"/>
      <c r="Z359" s="138"/>
      <c r="AB359" s="138"/>
      <c r="AC359" s="132"/>
      <c r="AD359" s="138"/>
      <c r="AE359" s="132"/>
      <c r="AF359" s="151" t="str">
        <f t="shared" si="11"/>
        <v/>
      </c>
      <c r="AH359" s="151" t="str">
        <f t="shared" si="10"/>
        <v/>
      </c>
    </row>
    <row r="360" spans="2:34" x14ac:dyDescent="0.4">
      <c r="B360" s="67" t="s">
        <v>2578</v>
      </c>
      <c r="D360" s="131"/>
      <c r="E360" s="52"/>
      <c r="F360" s="131"/>
      <c r="G360" s="52"/>
      <c r="H360" s="131"/>
      <c r="I360" s="52"/>
      <c r="J360" s="133"/>
      <c r="K360" s="64"/>
      <c r="L360" s="131"/>
      <c r="M360" s="64"/>
      <c r="N360" s="143"/>
      <c r="O360" s="62"/>
      <c r="P360" s="143"/>
      <c r="R360" s="143"/>
      <c r="T360" s="214"/>
      <c r="V360" s="14"/>
      <c r="W360" s="71"/>
      <c r="X360" s="14"/>
      <c r="Z360" s="138"/>
      <c r="AB360" s="138"/>
      <c r="AC360" s="132"/>
      <c r="AD360" s="138"/>
      <c r="AE360" s="132"/>
      <c r="AF360" s="151" t="str">
        <f t="shared" si="11"/>
        <v/>
      </c>
      <c r="AH360" s="151" t="str">
        <f t="shared" si="10"/>
        <v/>
      </c>
    </row>
    <row r="361" spans="2:34" x14ac:dyDescent="0.4">
      <c r="B361" s="67" t="s">
        <v>2579</v>
      </c>
      <c r="D361" s="131"/>
      <c r="E361" s="52"/>
      <c r="F361" s="131"/>
      <c r="G361" s="52"/>
      <c r="H361" s="131"/>
      <c r="I361" s="52"/>
      <c r="J361" s="133"/>
      <c r="K361" s="64"/>
      <c r="L361" s="131"/>
      <c r="M361" s="64"/>
      <c r="N361" s="143"/>
      <c r="O361" s="62"/>
      <c r="P361" s="143"/>
      <c r="R361" s="143"/>
      <c r="T361" s="214"/>
      <c r="V361" s="14"/>
      <c r="W361" s="71"/>
      <c r="X361" s="14"/>
      <c r="Z361" s="138"/>
      <c r="AB361" s="138"/>
      <c r="AC361" s="132"/>
      <c r="AD361" s="138"/>
      <c r="AE361" s="132"/>
      <c r="AF361" s="151" t="str">
        <f t="shared" si="11"/>
        <v/>
      </c>
      <c r="AH361" s="151" t="str">
        <f t="shared" si="10"/>
        <v/>
      </c>
    </row>
    <row r="362" spans="2:34" x14ac:dyDescent="0.4">
      <c r="B362" s="67" t="s">
        <v>2580</v>
      </c>
      <c r="D362" s="131"/>
      <c r="E362" s="52"/>
      <c r="F362" s="131"/>
      <c r="G362" s="52"/>
      <c r="H362" s="131"/>
      <c r="I362" s="52"/>
      <c r="J362" s="133"/>
      <c r="K362" s="64"/>
      <c r="L362" s="131"/>
      <c r="M362" s="64"/>
      <c r="N362" s="143"/>
      <c r="O362" s="62"/>
      <c r="P362" s="143"/>
      <c r="R362" s="143"/>
      <c r="T362" s="214"/>
      <c r="V362" s="14"/>
      <c r="W362" s="71"/>
      <c r="X362" s="14"/>
      <c r="Z362" s="138"/>
      <c r="AB362" s="138"/>
      <c r="AC362" s="132"/>
      <c r="AD362" s="138"/>
      <c r="AE362" s="132"/>
      <c r="AF362" s="151" t="str">
        <f t="shared" si="11"/>
        <v/>
      </c>
      <c r="AH362" s="151" t="str">
        <f t="shared" si="10"/>
        <v/>
      </c>
    </row>
    <row r="363" spans="2:34" x14ac:dyDescent="0.4">
      <c r="B363" s="67" t="s">
        <v>2581</v>
      </c>
      <c r="D363" s="131"/>
      <c r="E363" s="52"/>
      <c r="F363" s="131"/>
      <c r="G363" s="52"/>
      <c r="H363" s="131"/>
      <c r="I363" s="52"/>
      <c r="J363" s="133"/>
      <c r="K363" s="64"/>
      <c r="L363" s="131"/>
      <c r="M363" s="64"/>
      <c r="N363" s="143"/>
      <c r="O363" s="62"/>
      <c r="P363" s="143"/>
      <c r="R363" s="143"/>
      <c r="T363" s="214"/>
      <c r="V363" s="14"/>
      <c r="W363" s="71"/>
      <c r="X363" s="14"/>
      <c r="Z363" s="138"/>
      <c r="AB363" s="138"/>
      <c r="AC363" s="132"/>
      <c r="AD363" s="138"/>
      <c r="AE363" s="132"/>
      <c r="AF363" s="151" t="str">
        <f t="shared" si="11"/>
        <v/>
      </c>
      <c r="AH363" s="151" t="str">
        <f t="shared" si="10"/>
        <v/>
      </c>
    </row>
    <row r="364" spans="2:34" x14ac:dyDescent="0.4">
      <c r="B364" s="67" t="s">
        <v>2582</v>
      </c>
      <c r="D364" s="131"/>
      <c r="E364" s="52"/>
      <c r="F364" s="131"/>
      <c r="G364" s="52"/>
      <c r="H364" s="131"/>
      <c r="I364" s="52"/>
      <c r="J364" s="133"/>
      <c r="K364" s="64"/>
      <c r="L364" s="131"/>
      <c r="M364" s="64"/>
      <c r="N364" s="143"/>
      <c r="O364" s="62"/>
      <c r="P364" s="143"/>
      <c r="R364" s="143"/>
      <c r="T364" s="214"/>
      <c r="V364" s="14"/>
      <c r="W364" s="71"/>
      <c r="X364" s="14"/>
      <c r="Z364" s="138"/>
      <c r="AB364" s="138"/>
      <c r="AC364" s="132"/>
      <c r="AD364" s="138"/>
      <c r="AE364" s="132"/>
      <c r="AF364" s="151" t="str">
        <f t="shared" si="11"/>
        <v/>
      </c>
      <c r="AH364" s="151" t="str">
        <f t="shared" si="10"/>
        <v/>
      </c>
    </row>
    <row r="365" spans="2:34" x14ac:dyDescent="0.4">
      <c r="B365" s="67" t="s">
        <v>2583</v>
      </c>
      <c r="D365" s="131"/>
      <c r="E365" s="52"/>
      <c r="F365" s="131"/>
      <c r="G365" s="52"/>
      <c r="H365" s="131"/>
      <c r="I365" s="52"/>
      <c r="J365" s="133"/>
      <c r="K365" s="64"/>
      <c r="L365" s="131"/>
      <c r="M365" s="64"/>
      <c r="N365" s="143"/>
      <c r="O365" s="62"/>
      <c r="P365" s="143"/>
      <c r="R365" s="143"/>
      <c r="T365" s="214"/>
      <c r="V365" s="14"/>
      <c r="W365" s="71"/>
      <c r="X365" s="14"/>
      <c r="Z365" s="138"/>
      <c r="AB365" s="138"/>
      <c r="AC365" s="132"/>
      <c r="AD365" s="138"/>
      <c r="AE365" s="132"/>
      <c r="AF365" s="151" t="str">
        <f t="shared" si="11"/>
        <v/>
      </c>
      <c r="AH365" s="151" t="str">
        <f t="shared" si="10"/>
        <v/>
      </c>
    </row>
    <row r="366" spans="2:34" x14ac:dyDescent="0.4">
      <c r="B366" s="67" t="s">
        <v>2584</v>
      </c>
      <c r="D366" s="131"/>
      <c r="E366" s="52"/>
      <c r="F366" s="131"/>
      <c r="G366" s="52"/>
      <c r="H366" s="131"/>
      <c r="I366" s="52"/>
      <c r="J366" s="133"/>
      <c r="K366" s="64"/>
      <c r="L366" s="131"/>
      <c r="M366" s="64"/>
      <c r="N366" s="143"/>
      <c r="O366" s="62"/>
      <c r="P366" s="143"/>
      <c r="R366" s="143"/>
      <c r="T366" s="214"/>
      <c r="V366" s="14"/>
      <c r="W366" s="71"/>
      <c r="X366" s="14"/>
      <c r="Z366" s="138"/>
      <c r="AB366" s="138"/>
      <c r="AC366" s="132"/>
      <c r="AD366" s="138"/>
      <c r="AE366" s="132"/>
      <c r="AF366" s="151" t="str">
        <f t="shared" si="11"/>
        <v/>
      </c>
      <c r="AH366" s="151" t="str">
        <f t="shared" si="10"/>
        <v/>
      </c>
    </row>
    <row r="367" spans="2:34" x14ac:dyDescent="0.4">
      <c r="B367" s="67" t="s">
        <v>2585</v>
      </c>
      <c r="D367" s="131"/>
      <c r="E367" s="52"/>
      <c r="F367" s="131"/>
      <c r="G367" s="52"/>
      <c r="H367" s="131"/>
      <c r="I367" s="52"/>
      <c r="J367" s="133"/>
      <c r="K367" s="64"/>
      <c r="L367" s="131"/>
      <c r="M367" s="64"/>
      <c r="N367" s="143"/>
      <c r="O367" s="62"/>
      <c r="P367" s="143"/>
      <c r="R367" s="143"/>
      <c r="T367" s="214"/>
      <c r="V367" s="14"/>
      <c r="W367" s="71"/>
      <c r="X367" s="14"/>
      <c r="Z367" s="138"/>
      <c r="AB367" s="138"/>
      <c r="AC367" s="132"/>
      <c r="AD367" s="138"/>
      <c r="AE367" s="132"/>
      <c r="AF367" s="151" t="str">
        <f t="shared" si="11"/>
        <v/>
      </c>
      <c r="AH367" s="151" t="str">
        <f t="shared" si="10"/>
        <v/>
      </c>
    </row>
    <row r="368" spans="2:34" x14ac:dyDescent="0.4">
      <c r="B368" s="67" t="s">
        <v>2586</v>
      </c>
      <c r="D368" s="131"/>
      <c r="E368" s="52"/>
      <c r="F368" s="131"/>
      <c r="G368" s="52"/>
      <c r="H368" s="131"/>
      <c r="I368" s="52"/>
      <c r="J368" s="133"/>
      <c r="K368" s="64"/>
      <c r="L368" s="131"/>
      <c r="M368" s="64"/>
      <c r="N368" s="143"/>
      <c r="O368" s="62"/>
      <c r="P368" s="143"/>
      <c r="R368" s="143"/>
      <c r="T368" s="214"/>
      <c r="V368" s="14"/>
      <c r="W368" s="71"/>
      <c r="X368" s="14"/>
      <c r="Z368" s="138"/>
      <c r="AB368" s="138"/>
      <c r="AC368" s="132"/>
      <c r="AD368" s="138"/>
      <c r="AE368" s="132"/>
      <c r="AF368" s="151" t="str">
        <f t="shared" si="11"/>
        <v/>
      </c>
      <c r="AH368" s="151" t="str">
        <f t="shared" si="10"/>
        <v/>
      </c>
    </row>
    <row r="369" spans="2:34" x14ac:dyDescent="0.4">
      <c r="B369" s="67" t="s">
        <v>2587</v>
      </c>
      <c r="D369" s="131"/>
      <c r="E369" s="52"/>
      <c r="F369" s="131"/>
      <c r="G369" s="52"/>
      <c r="H369" s="131"/>
      <c r="I369" s="52"/>
      <c r="J369" s="133"/>
      <c r="K369" s="64"/>
      <c r="L369" s="131"/>
      <c r="M369" s="64"/>
      <c r="N369" s="143"/>
      <c r="O369" s="62"/>
      <c r="P369" s="143"/>
      <c r="R369" s="143"/>
      <c r="T369" s="214"/>
      <c r="V369" s="14"/>
      <c r="W369" s="71"/>
      <c r="X369" s="14"/>
      <c r="Z369" s="138"/>
      <c r="AB369" s="138"/>
      <c r="AC369" s="132"/>
      <c r="AD369" s="138"/>
      <c r="AE369" s="132"/>
      <c r="AF369" s="151" t="str">
        <f t="shared" si="11"/>
        <v/>
      </c>
      <c r="AH369" s="151" t="str">
        <f t="shared" si="10"/>
        <v/>
      </c>
    </row>
    <row r="370" spans="2:34" x14ac:dyDescent="0.4">
      <c r="B370" s="67" t="s">
        <v>2588</v>
      </c>
      <c r="D370" s="131"/>
      <c r="E370" s="52"/>
      <c r="F370" s="131"/>
      <c r="G370" s="52"/>
      <c r="H370" s="131"/>
      <c r="I370" s="52"/>
      <c r="J370" s="133"/>
      <c r="K370" s="64"/>
      <c r="L370" s="131"/>
      <c r="M370" s="64"/>
      <c r="N370" s="143"/>
      <c r="O370" s="62"/>
      <c r="P370" s="143"/>
      <c r="R370" s="143"/>
      <c r="T370" s="214"/>
      <c r="V370" s="14"/>
      <c r="W370" s="71"/>
      <c r="X370" s="14"/>
      <c r="Z370" s="138"/>
      <c r="AB370" s="138"/>
      <c r="AC370" s="132"/>
      <c r="AD370" s="138"/>
      <c r="AE370" s="132"/>
      <c r="AF370" s="151" t="str">
        <f t="shared" si="11"/>
        <v/>
      </c>
      <c r="AH370" s="151" t="str">
        <f t="shared" si="10"/>
        <v/>
      </c>
    </row>
    <row r="371" spans="2:34" x14ac:dyDescent="0.4">
      <c r="B371" s="67" t="s">
        <v>2589</v>
      </c>
      <c r="D371" s="131"/>
      <c r="E371" s="52"/>
      <c r="F371" s="131"/>
      <c r="G371" s="52"/>
      <c r="H371" s="131"/>
      <c r="I371" s="52"/>
      <c r="J371" s="133"/>
      <c r="K371" s="64"/>
      <c r="L371" s="131"/>
      <c r="M371" s="64"/>
      <c r="N371" s="143"/>
      <c r="O371" s="62"/>
      <c r="P371" s="143"/>
      <c r="R371" s="143"/>
      <c r="T371" s="214"/>
      <c r="V371" s="14"/>
      <c r="W371" s="71"/>
      <c r="X371" s="14"/>
      <c r="Z371" s="138"/>
      <c r="AB371" s="138"/>
      <c r="AC371" s="132"/>
      <c r="AD371" s="138"/>
      <c r="AE371" s="132"/>
      <c r="AF371" s="151" t="str">
        <f t="shared" si="11"/>
        <v/>
      </c>
      <c r="AH371" s="151" t="str">
        <f t="shared" si="10"/>
        <v/>
      </c>
    </row>
    <row r="372" spans="2:34" x14ac:dyDescent="0.4">
      <c r="B372" s="67" t="s">
        <v>2590</v>
      </c>
      <c r="D372" s="131"/>
      <c r="E372" s="52"/>
      <c r="F372" s="131"/>
      <c r="G372" s="52"/>
      <c r="H372" s="131"/>
      <c r="I372" s="52"/>
      <c r="J372" s="133"/>
      <c r="K372" s="64"/>
      <c r="L372" s="131"/>
      <c r="M372" s="64"/>
      <c r="N372" s="143"/>
      <c r="O372" s="62"/>
      <c r="P372" s="143"/>
      <c r="R372" s="143"/>
      <c r="T372" s="214"/>
      <c r="V372" s="14"/>
      <c r="W372" s="71"/>
      <c r="X372" s="14"/>
      <c r="Z372" s="138"/>
      <c r="AB372" s="138"/>
      <c r="AC372" s="132"/>
      <c r="AD372" s="138"/>
      <c r="AE372" s="132"/>
      <c r="AF372" s="151" t="str">
        <f t="shared" si="11"/>
        <v/>
      </c>
      <c r="AH372" s="151" t="str">
        <f t="shared" si="10"/>
        <v/>
      </c>
    </row>
    <row r="373" spans="2:34" x14ac:dyDescent="0.4">
      <c r="B373" s="67" t="s">
        <v>2591</v>
      </c>
      <c r="D373" s="131"/>
      <c r="E373" s="52"/>
      <c r="F373" s="131"/>
      <c r="G373" s="52"/>
      <c r="H373" s="131"/>
      <c r="I373" s="52"/>
      <c r="J373" s="133"/>
      <c r="K373" s="64"/>
      <c r="L373" s="131"/>
      <c r="M373" s="64"/>
      <c r="N373" s="143"/>
      <c r="O373" s="62"/>
      <c r="P373" s="143"/>
      <c r="R373" s="143"/>
      <c r="T373" s="214"/>
      <c r="V373" s="14"/>
      <c r="W373" s="71"/>
      <c r="X373" s="14"/>
      <c r="Z373" s="138"/>
      <c r="AB373" s="138"/>
      <c r="AC373" s="132"/>
      <c r="AD373" s="138"/>
      <c r="AE373" s="132"/>
      <c r="AF373" s="151" t="str">
        <f t="shared" si="11"/>
        <v/>
      </c>
      <c r="AH373" s="151" t="str">
        <f t="shared" si="10"/>
        <v/>
      </c>
    </row>
    <row r="374" spans="2:34" x14ac:dyDescent="0.4">
      <c r="B374" s="67" t="s">
        <v>2592</v>
      </c>
      <c r="D374" s="131"/>
      <c r="E374" s="52"/>
      <c r="F374" s="131"/>
      <c r="G374" s="52"/>
      <c r="H374" s="131"/>
      <c r="I374" s="52"/>
      <c r="J374" s="133"/>
      <c r="K374" s="64"/>
      <c r="L374" s="131"/>
      <c r="M374" s="64"/>
      <c r="N374" s="143"/>
      <c r="O374" s="62"/>
      <c r="P374" s="143"/>
      <c r="R374" s="143"/>
      <c r="T374" s="214"/>
      <c r="V374" s="14"/>
      <c r="W374" s="71"/>
      <c r="X374" s="14"/>
      <c r="Z374" s="138"/>
      <c r="AB374" s="138"/>
      <c r="AC374" s="132"/>
      <c r="AD374" s="138"/>
      <c r="AE374" s="132"/>
      <c r="AF374" s="151" t="str">
        <f t="shared" si="11"/>
        <v/>
      </c>
      <c r="AH374" s="151" t="str">
        <f t="shared" si="10"/>
        <v/>
      </c>
    </row>
    <row r="375" spans="2:34" x14ac:dyDescent="0.4">
      <c r="B375" s="67" t="s">
        <v>2593</v>
      </c>
      <c r="D375" s="131"/>
      <c r="E375" s="52"/>
      <c r="F375" s="131"/>
      <c r="G375" s="52"/>
      <c r="H375" s="131"/>
      <c r="I375" s="52"/>
      <c r="J375" s="133"/>
      <c r="K375" s="64"/>
      <c r="L375" s="131"/>
      <c r="M375" s="64"/>
      <c r="N375" s="143"/>
      <c r="O375" s="62"/>
      <c r="P375" s="143"/>
      <c r="R375" s="143"/>
      <c r="T375" s="214"/>
      <c r="V375" s="14"/>
      <c r="W375" s="71"/>
      <c r="X375" s="14"/>
      <c r="Z375" s="138"/>
      <c r="AB375" s="138"/>
      <c r="AC375" s="132"/>
      <c r="AD375" s="138"/>
      <c r="AE375" s="132"/>
      <c r="AF375" s="151" t="str">
        <f t="shared" si="11"/>
        <v/>
      </c>
      <c r="AH375" s="151" t="str">
        <f t="shared" si="10"/>
        <v/>
      </c>
    </row>
    <row r="376" spans="2:34" x14ac:dyDescent="0.4">
      <c r="B376" s="67" t="s">
        <v>2594</v>
      </c>
      <c r="D376" s="131"/>
      <c r="E376" s="52"/>
      <c r="F376" s="131"/>
      <c r="G376" s="52"/>
      <c r="H376" s="131"/>
      <c r="I376" s="52"/>
      <c r="J376" s="133"/>
      <c r="K376" s="64"/>
      <c r="L376" s="131"/>
      <c r="M376" s="64"/>
      <c r="N376" s="143"/>
      <c r="O376" s="62"/>
      <c r="P376" s="143"/>
      <c r="R376" s="143"/>
      <c r="T376" s="214"/>
      <c r="V376" s="14"/>
      <c r="W376" s="71"/>
      <c r="X376" s="14"/>
      <c r="Z376" s="138"/>
      <c r="AB376" s="138"/>
      <c r="AC376" s="132"/>
      <c r="AD376" s="138"/>
      <c r="AE376" s="132"/>
      <c r="AF376" s="151" t="str">
        <f t="shared" si="11"/>
        <v/>
      </c>
      <c r="AH376" s="151" t="str">
        <f t="shared" si="10"/>
        <v/>
      </c>
    </row>
    <row r="377" spans="2:34" x14ac:dyDescent="0.4">
      <c r="B377" s="67" t="s">
        <v>2595</v>
      </c>
      <c r="D377" s="131"/>
      <c r="E377" s="52"/>
      <c r="F377" s="131"/>
      <c r="G377" s="52"/>
      <c r="H377" s="131"/>
      <c r="I377" s="52"/>
      <c r="J377" s="133"/>
      <c r="K377" s="64"/>
      <c r="L377" s="131"/>
      <c r="M377" s="64"/>
      <c r="N377" s="143"/>
      <c r="O377" s="62"/>
      <c r="P377" s="143"/>
      <c r="R377" s="143"/>
      <c r="T377" s="214"/>
      <c r="V377" s="14"/>
      <c r="W377" s="71"/>
      <c r="X377" s="14"/>
      <c r="Z377" s="138"/>
      <c r="AB377" s="138"/>
      <c r="AC377" s="132"/>
      <c r="AD377" s="138"/>
      <c r="AE377" s="132"/>
      <c r="AF377" s="151" t="str">
        <f t="shared" si="11"/>
        <v/>
      </c>
      <c r="AH377" s="151" t="str">
        <f t="shared" si="10"/>
        <v/>
      </c>
    </row>
    <row r="378" spans="2:34" x14ac:dyDescent="0.4">
      <c r="B378" s="67" t="s">
        <v>2596</v>
      </c>
      <c r="D378" s="131"/>
      <c r="E378" s="52"/>
      <c r="F378" s="131"/>
      <c r="G378" s="52"/>
      <c r="H378" s="131"/>
      <c r="I378" s="52"/>
      <c r="J378" s="133"/>
      <c r="K378" s="64"/>
      <c r="L378" s="131"/>
      <c r="M378" s="64"/>
      <c r="N378" s="143"/>
      <c r="O378" s="62"/>
      <c r="P378" s="143"/>
      <c r="R378" s="143"/>
      <c r="T378" s="214"/>
      <c r="V378" s="14"/>
      <c r="W378" s="71"/>
      <c r="X378" s="14"/>
      <c r="Z378" s="138"/>
      <c r="AB378" s="138"/>
      <c r="AC378" s="132"/>
      <c r="AD378" s="138"/>
      <c r="AE378" s="132"/>
      <c r="AF378" s="151" t="str">
        <f t="shared" si="11"/>
        <v/>
      </c>
      <c r="AH378" s="151" t="str">
        <f t="shared" si="10"/>
        <v/>
      </c>
    </row>
    <row r="379" spans="2:34" x14ac:dyDescent="0.4">
      <c r="B379" s="67" t="s">
        <v>2597</v>
      </c>
      <c r="D379" s="131"/>
      <c r="E379" s="52"/>
      <c r="F379" s="131"/>
      <c r="G379" s="52"/>
      <c r="H379" s="131"/>
      <c r="I379" s="52"/>
      <c r="J379" s="133"/>
      <c r="K379" s="64"/>
      <c r="L379" s="131"/>
      <c r="M379" s="64"/>
      <c r="N379" s="143"/>
      <c r="O379" s="62"/>
      <c r="P379" s="143"/>
      <c r="R379" s="143"/>
      <c r="T379" s="214"/>
      <c r="V379" s="14"/>
      <c r="W379" s="71"/>
      <c r="X379" s="14"/>
      <c r="Z379" s="138"/>
      <c r="AB379" s="138"/>
      <c r="AC379" s="132"/>
      <c r="AD379" s="138"/>
      <c r="AE379" s="132"/>
      <c r="AF379" s="151" t="str">
        <f t="shared" si="11"/>
        <v/>
      </c>
      <c r="AH379" s="151" t="str">
        <f t="shared" si="10"/>
        <v/>
      </c>
    </row>
    <row r="380" spans="2:34" x14ac:dyDescent="0.4">
      <c r="B380" s="67" t="s">
        <v>2598</v>
      </c>
      <c r="D380" s="131"/>
      <c r="E380" s="52"/>
      <c r="F380" s="131"/>
      <c r="G380" s="52"/>
      <c r="H380" s="131"/>
      <c r="I380" s="52"/>
      <c r="J380" s="133"/>
      <c r="K380" s="64"/>
      <c r="L380" s="131"/>
      <c r="M380" s="64"/>
      <c r="N380" s="143"/>
      <c r="O380" s="62"/>
      <c r="P380" s="143"/>
      <c r="R380" s="143"/>
      <c r="T380" s="214"/>
      <c r="V380" s="14"/>
      <c r="W380" s="71"/>
      <c r="X380" s="14"/>
      <c r="Z380" s="138"/>
      <c r="AB380" s="138"/>
      <c r="AC380" s="132"/>
      <c r="AD380" s="138"/>
      <c r="AE380" s="132"/>
      <c r="AF380" s="151" t="str">
        <f t="shared" si="11"/>
        <v/>
      </c>
      <c r="AH380" s="151" t="str">
        <f t="shared" si="10"/>
        <v/>
      </c>
    </row>
    <row r="381" spans="2:34" x14ac:dyDescent="0.4">
      <c r="B381" s="67" t="s">
        <v>2599</v>
      </c>
      <c r="D381" s="131"/>
      <c r="E381" s="52"/>
      <c r="F381" s="131"/>
      <c r="G381" s="52"/>
      <c r="H381" s="131"/>
      <c r="I381" s="52"/>
      <c r="J381" s="133"/>
      <c r="K381" s="64"/>
      <c r="L381" s="131"/>
      <c r="M381" s="64"/>
      <c r="N381" s="143"/>
      <c r="O381" s="62"/>
      <c r="P381" s="143"/>
      <c r="R381" s="143"/>
      <c r="T381" s="214"/>
      <c r="V381" s="14"/>
      <c r="W381" s="71"/>
      <c r="X381" s="14"/>
      <c r="Z381" s="138"/>
      <c r="AB381" s="138"/>
      <c r="AC381" s="132"/>
      <c r="AD381" s="138"/>
      <c r="AE381" s="132"/>
      <c r="AF381" s="151" t="str">
        <f t="shared" si="11"/>
        <v/>
      </c>
      <c r="AH381" s="151" t="str">
        <f t="shared" si="10"/>
        <v/>
      </c>
    </row>
    <row r="382" spans="2:34" x14ac:dyDescent="0.4">
      <c r="B382" s="67" t="s">
        <v>2600</v>
      </c>
      <c r="D382" s="131"/>
      <c r="E382" s="52"/>
      <c r="F382" s="131"/>
      <c r="G382" s="52"/>
      <c r="H382" s="131"/>
      <c r="I382" s="52"/>
      <c r="J382" s="133"/>
      <c r="K382" s="64"/>
      <c r="L382" s="131"/>
      <c r="M382" s="64"/>
      <c r="N382" s="143"/>
      <c r="O382" s="62"/>
      <c r="P382" s="143"/>
      <c r="R382" s="143"/>
      <c r="T382" s="214"/>
      <c r="V382" s="14"/>
      <c r="W382" s="71"/>
      <c r="X382" s="14"/>
      <c r="Z382" s="138"/>
      <c r="AB382" s="138"/>
      <c r="AC382" s="132"/>
      <c r="AD382" s="138"/>
      <c r="AE382" s="132"/>
      <c r="AF382" s="151" t="str">
        <f t="shared" si="11"/>
        <v/>
      </c>
      <c r="AH382" s="151" t="str">
        <f t="shared" si="10"/>
        <v/>
      </c>
    </row>
    <row r="383" spans="2:34" x14ac:dyDescent="0.4">
      <c r="B383" s="67" t="s">
        <v>2601</v>
      </c>
      <c r="D383" s="131"/>
      <c r="E383" s="52"/>
      <c r="F383" s="131"/>
      <c r="G383" s="52"/>
      <c r="H383" s="131"/>
      <c r="I383" s="52"/>
      <c r="J383" s="133"/>
      <c r="K383" s="64"/>
      <c r="L383" s="131"/>
      <c r="M383" s="64"/>
      <c r="N383" s="143"/>
      <c r="O383" s="62"/>
      <c r="P383" s="143"/>
      <c r="R383" s="143"/>
      <c r="T383" s="214"/>
      <c r="V383" s="14"/>
      <c r="W383" s="71"/>
      <c r="X383" s="14"/>
      <c r="Z383" s="138"/>
      <c r="AB383" s="138"/>
      <c r="AC383" s="132"/>
      <c r="AD383" s="138"/>
      <c r="AE383" s="132"/>
      <c r="AF383" s="151" t="str">
        <f t="shared" si="11"/>
        <v/>
      </c>
      <c r="AH383" s="151" t="str">
        <f t="shared" si="10"/>
        <v/>
      </c>
    </row>
    <row r="384" spans="2:34" x14ac:dyDescent="0.4">
      <c r="B384" s="67" t="s">
        <v>2602</v>
      </c>
      <c r="D384" s="131"/>
      <c r="E384" s="52"/>
      <c r="F384" s="131"/>
      <c r="G384" s="52"/>
      <c r="H384" s="131"/>
      <c r="I384" s="52"/>
      <c r="J384" s="133"/>
      <c r="K384" s="64"/>
      <c r="L384" s="131"/>
      <c r="M384" s="64"/>
      <c r="N384" s="143"/>
      <c r="O384" s="62"/>
      <c r="P384" s="143"/>
      <c r="R384" s="143"/>
      <c r="T384" s="214"/>
      <c r="V384" s="14"/>
      <c r="W384" s="71"/>
      <c r="X384" s="14"/>
      <c r="Z384" s="138"/>
      <c r="AB384" s="138"/>
      <c r="AC384" s="132"/>
      <c r="AD384" s="138"/>
      <c r="AE384" s="132"/>
      <c r="AF384" s="151" t="str">
        <f t="shared" si="11"/>
        <v/>
      </c>
      <c r="AH384" s="151" t="str">
        <f t="shared" si="10"/>
        <v/>
      </c>
    </row>
    <row r="385" spans="2:34" x14ac:dyDescent="0.4">
      <c r="B385" s="67" t="s">
        <v>2603</v>
      </c>
      <c r="D385" s="131"/>
      <c r="E385" s="52"/>
      <c r="F385" s="131"/>
      <c r="G385" s="52"/>
      <c r="H385" s="131"/>
      <c r="I385" s="52"/>
      <c r="J385" s="133"/>
      <c r="K385" s="64"/>
      <c r="L385" s="131"/>
      <c r="M385" s="64"/>
      <c r="N385" s="143"/>
      <c r="O385" s="62"/>
      <c r="P385" s="143"/>
      <c r="R385" s="143"/>
      <c r="T385" s="214"/>
      <c r="V385" s="14"/>
      <c r="W385" s="71"/>
      <c r="X385" s="14"/>
      <c r="Z385" s="138"/>
      <c r="AB385" s="138"/>
      <c r="AC385" s="132"/>
      <c r="AD385" s="138"/>
      <c r="AE385" s="132"/>
      <c r="AF385" s="151" t="str">
        <f t="shared" si="11"/>
        <v/>
      </c>
      <c r="AH385" s="151" t="str">
        <f t="shared" si="10"/>
        <v/>
      </c>
    </row>
    <row r="386" spans="2:34" x14ac:dyDescent="0.4">
      <c r="B386" s="67" t="s">
        <v>2604</v>
      </c>
      <c r="D386" s="131"/>
      <c r="E386" s="52"/>
      <c r="F386" s="131"/>
      <c r="G386" s="52"/>
      <c r="H386" s="131"/>
      <c r="I386" s="52"/>
      <c r="J386" s="133"/>
      <c r="K386" s="64"/>
      <c r="L386" s="131"/>
      <c r="M386" s="64"/>
      <c r="N386" s="143"/>
      <c r="O386" s="62"/>
      <c r="P386" s="143"/>
      <c r="R386" s="143"/>
      <c r="T386" s="214"/>
      <c r="V386" s="14"/>
      <c r="W386" s="71"/>
      <c r="X386" s="14"/>
      <c r="Z386" s="138"/>
      <c r="AB386" s="138"/>
      <c r="AC386" s="132"/>
      <c r="AD386" s="138"/>
      <c r="AE386" s="132"/>
      <c r="AF386" s="151" t="str">
        <f t="shared" si="11"/>
        <v/>
      </c>
      <c r="AH386" s="151" t="str">
        <f t="shared" si="10"/>
        <v/>
      </c>
    </row>
    <row r="387" spans="2:34" x14ac:dyDescent="0.4">
      <c r="B387" s="67" t="s">
        <v>2605</v>
      </c>
      <c r="D387" s="131"/>
      <c r="E387" s="52"/>
      <c r="F387" s="131"/>
      <c r="G387" s="52"/>
      <c r="H387" s="131"/>
      <c r="I387" s="52"/>
      <c r="J387" s="133"/>
      <c r="K387" s="64"/>
      <c r="L387" s="131"/>
      <c r="M387" s="64"/>
      <c r="N387" s="143"/>
      <c r="O387" s="62"/>
      <c r="P387" s="143"/>
      <c r="R387" s="143"/>
      <c r="T387" s="214"/>
      <c r="V387" s="14"/>
      <c r="W387" s="71"/>
      <c r="X387" s="14"/>
      <c r="Z387" s="138"/>
      <c r="AB387" s="138"/>
      <c r="AC387" s="132"/>
      <c r="AD387" s="138"/>
      <c r="AE387" s="132"/>
      <c r="AF387" s="151" t="str">
        <f t="shared" si="11"/>
        <v/>
      </c>
      <c r="AH387" s="151" t="str">
        <f t="shared" si="10"/>
        <v/>
      </c>
    </row>
    <row r="388" spans="2:34" x14ac:dyDescent="0.4">
      <c r="B388" s="67" t="s">
        <v>2606</v>
      </c>
      <c r="D388" s="131"/>
      <c r="E388" s="52"/>
      <c r="F388" s="131"/>
      <c r="G388" s="52"/>
      <c r="H388" s="131"/>
      <c r="I388" s="52"/>
      <c r="J388" s="133"/>
      <c r="K388" s="64"/>
      <c r="L388" s="131"/>
      <c r="M388" s="64"/>
      <c r="N388" s="143"/>
      <c r="O388" s="62"/>
      <c r="P388" s="143"/>
      <c r="R388" s="143"/>
      <c r="T388" s="214"/>
      <c r="V388" s="14"/>
      <c r="W388" s="71"/>
      <c r="X388" s="14"/>
      <c r="Z388" s="138"/>
      <c r="AB388" s="138"/>
      <c r="AC388" s="132"/>
      <c r="AD388" s="138"/>
      <c r="AE388" s="132"/>
      <c r="AF388" s="151" t="str">
        <f t="shared" si="11"/>
        <v/>
      </c>
      <c r="AH388" s="151" t="str">
        <f t="shared" si="10"/>
        <v/>
      </c>
    </row>
    <row r="389" spans="2:34" x14ac:dyDescent="0.4">
      <c r="B389" s="67" t="s">
        <v>2607</v>
      </c>
      <c r="D389" s="131"/>
      <c r="E389" s="52"/>
      <c r="F389" s="131"/>
      <c r="G389" s="52"/>
      <c r="H389" s="131"/>
      <c r="I389" s="52"/>
      <c r="J389" s="133"/>
      <c r="K389" s="64"/>
      <c r="L389" s="131"/>
      <c r="M389" s="64"/>
      <c r="N389" s="143"/>
      <c r="O389" s="62"/>
      <c r="P389" s="143"/>
      <c r="R389" s="143"/>
      <c r="T389" s="214"/>
      <c r="V389" s="14"/>
      <c r="W389" s="71"/>
      <c r="X389" s="14"/>
      <c r="Z389" s="138"/>
      <c r="AB389" s="138"/>
      <c r="AC389" s="132"/>
      <c r="AD389" s="138"/>
      <c r="AE389" s="132"/>
      <c r="AF389" s="151" t="str">
        <f t="shared" si="11"/>
        <v/>
      </c>
      <c r="AH389" s="151" t="str">
        <f t="shared" si="10"/>
        <v/>
      </c>
    </row>
    <row r="390" spans="2:34" x14ac:dyDescent="0.4">
      <c r="B390" s="67" t="s">
        <v>2608</v>
      </c>
      <c r="D390" s="131"/>
      <c r="E390" s="52"/>
      <c r="F390" s="131"/>
      <c r="G390" s="52"/>
      <c r="H390" s="131"/>
      <c r="I390" s="52"/>
      <c r="J390" s="133"/>
      <c r="K390" s="64"/>
      <c r="L390" s="131"/>
      <c r="M390" s="64"/>
      <c r="N390" s="143"/>
      <c r="O390" s="62"/>
      <c r="P390" s="143"/>
      <c r="R390" s="143"/>
      <c r="T390" s="214"/>
      <c r="V390" s="14"/>
      <c r="W390" s="71"/>
      <c r="X390" s="14"/>
      <c r="Z390" s="138"/>
      <c r="AB390" s="138"/>
      <c r="AC390" s="132"/>
      <c r="AD390" s="138"/>
      <c r="AE390" s="132"/>
      <c r="AF390" s="151" t="str">
        <f t="shared" si="11"/>
        <v/>
      </c>
      <c r="AH390" s="151" t="str">
        <f t="shared" si="10"/>
        <v/>
      </c>
    </row>
    <row r="391" spans="2:34" x14ac:dyDescent="0.4">
      <c r="B391" s="67" t="s">
        <v>2609</v>
      </c>
      <c r="D391" s="131"/>
      <c r="E391" s="52"/>
      <c r="F391" s="131"/>
      <c r="G391" s="52"/>
      <c r="H391" s="131"/>
      <c r="I391" s="52"/>
      <c r="J391" s="133"/>
      <c r="K391" s="64"/>
      <c r="L391" s="131"/>
      <c r="M391" s="64"/>
      <c r="N391" s="143"/>
      <c r="O391" s="62"/>
      <c r="P391" s="143"/>
      <c r="R391" s="143"/>
      <c r="T391" s="214"/>
      <c r="V391" s="14"/>
      <c r="W391" s="71"/>
      <c r="X391" s="14"/>
      <c r="Z391" s="138"/>
      <c r="AB391" s="138"/>
      <c r="AC391" s="132"/>
      <c r="AD391" s="138"/>
      <c r="AE391" s="132"/>
      <c r="AF391" s="151" t="str">
        <f t="shared" si="11"/>
        <v/>
      </c>
      <c r="AH391" s="151" t="str">
        <f t="shared" ref="AH391:AH454" si="12">IF(R391*$T391=0,"",R391*$T391)</f>
        <v/>
      </c>
    </row>
    <row r="392" spans="2:34" x14ac:dyDescent="0.4">
      <c r="B392" s="67" t="s">
        <v>2610</v>
      </c>
      <c r="D392" s="131"/>
      <c r="E392" s="52"/>
      <c r="F392" s="131"/>
      <c r="G392" s="52"/>
      <c r="H392" s="131"/>
      <c r="I392" s="52"/>
      <c r="J392" s="133"/>
      <c r="K392" s="64"/>
      <c r="L392" s="131"/>
      <c r="M392" s="64"/>
      <c r="N392" s="143"/>
      <c r="O392" s="62"/>
      <c r="P392" s="143"/>
      <c r="R392" s="143"/>
      <c r="T392" s="214"/>
      <c r="V392" s="14"/>
      <c r="W392" s="71"/>
      <c r="X392" s="14"/>
      <c r="Z392" s="138"/>
      <c r="AB392" s="138"/>
      <c r="AC392" s="132"/>
      <c r="AD392" s="138"/>
      <c r="AE392" s="132"/>
      <c r="AF392" s="151" t="str">
        <f t="shared" ref="AF392:AF455" si="13">IF($T392=0,"",$T392)</f>
        <v/>
      </c>
      <c r="AH392" s="151" t="str">
        <f t="shared" si="12"/>
        <v/>
      </c>
    </row>
    <row r="393" spans="2:34" x14ac:dyDescent="0.4">
      <c r="B393" s="67" t="s">
        <v>2611</v>
      </c>
      <c r="D393" s="131"/>
      <c r="E393" s="52"/>
      <c r="F393" s="131"/>
      <c r="G393" s="52"/>
      <c r="H393" s="131"/>
      <c r="I393" s="52"/>
      <c r="J393" s="133"/>
      <c r="K393" s="64"/>
      <c r="L393" s="131"/>
      <c r="M393" s="64"/>
      <c r="N393" s="143"/>
      <c r="O393" s="62"/>
      <c r="P393" s="143"/>
      <c r="R393" s="143"/>
      <c r="T393" s="214"/>
      <c r="V393" s="14"/>
      <c r="W393" s="71"/>
      <c r="X393" s="14"/>
      <c r="Z393" s="138"/>
      <c r="AB393" s="138"/>
      <c r="AC393" s="132"/>
      <c r="AD393" s="138"/>
      <c r="AE393" s="132"/>
      <c r="AF393" s="151" t="str">
        <f t="shared" si="13"/>
        <v/>
      </c>
      <c r="AH393" s="151" t="str">
        <f t="shared" si="12"/>
        <v/>
      </c>
    </row>
    <row r="394" spans="2:34" x14ac:dyDescent="0.4">
      <c r="B394" s="67" t="s">
        <v>2612</v>
      </c>
      <c r="D394" s="131"/>
      <c r="E394" s="52"/>
      <c r="F394" s="131"/>
      <c r="G394" s="52"/>
      <c r="H394" s="131"/>
      <c r="I394" s="52"/>
      <c r="J394" s="133"/>
      <c r="K394" s="64"/>
      <c r="L394" s="131"/>
      <c r="M394" s="64"/>
      <c r="N394" s="143"/>
      <c r="O394" s="62"/>
      <c r="P394" s="143"/>
      <c r="R394" s="143"/>
      <c r="T394" s="214"/>
      <c r="V394" s="14"/>
      <c r="W394" s="71"/>
      <c r="X394" s="14"/>
      <c r="Z394" s="138"/>
      <c r="AB394" s="138"/>
      <c r="AC394" s="132"/>
      <c r="AD394" s="138"/>
      <c r="AE394" s="132"/>
      <c r="AF394" s="151" t="str">
        <f t="shared" si="13"/>
        <v/>
      </c>
      <c r="AH394" s="151" t="str">
        <f t="shared" si="12"/>
        <v/>
      </c>
    </row>
    <row r="395" spans="2:34" x14ac:dyDescent="0.4">
      <c r="B395" s="67" t="s">
        <v>2613</v>
      </c>
      <c r="D395" s="131"/>
      <c r="E395" s="52"/>
      <c r="F395" s="131"/>
      <c r="G395" s="52"/>
      <c r="H395" s="131"/>
      <c r="I395" s="52"/>
      <c r="J395" s="133"/>
      <c r="K395" s="64"/>
      <c r="L395" s="131"/>
      <c r="M395" s="64"/>
      <c r="N395" s="143"/>
      <c r="O395" s="62"/>
      <c r="P395" s="143"/>
      <c r="R395" s="143"/>
      <c r="T395" s="214"/>
      <c r="V395" s="14"/>
      <c r="W395" s="71"/>
      <c r="X395" s="14"/>
      <c r="Z395" s="138"/>
      <c r="AB395" s="138"/>
      <c r="AC395" s="132"/>
      <c r="AD395" s="138"/>
      <c r="AE395" s="132"/>
      <c r="AF395" s="151" t="str">
        <f t="shared" si="13"/>
        <v/>
      </c>
      <c r="AH395" s="151" t="str">
        <f t="shared" si="12"/>
        <v/>
      </c>
    </row>
    <row r="396" spans="2:34" x14ac:dyDescent="0.4">
      <c r="B396" s="67" t="s">
        <v>2614</v>
      </c>
      <c r="D396" s="131"/>
      <c r="E396" s="52"/>
      <c r="F396" s="131"/>
      <c r="G396" s="52"/>
      <c r="H396" s="131"/>
      <c r="I396" s="52"/>
      <c r="J396" s="133"/>
      <c r="K396" s="64"/>
      <c r="L396" s="131"/>
      <c r="M396" s="64"/>
      <c r="N396" s="143"/>
      <c r="O396" s="62"/>
      <c r="P396" s="143"/>
      <c r="R396" s="143"/>
      <c r="T396" s="214"/>
      <c r="V396" s="14"/>
      <c r="W396" s="71"/>
      <c r="X396" s="14"/>
      <c r="Z396" s="138"/>
      <c r="AB396" s="138"/>
      <c r="AC396" s="132"/>
      <c r="AD396" s="138"/>
      <c r="AE396" s="132"/>
      <c r="AF396" s="151" t="str">
        <f t="shared" si="13"/>
        <v/>
      </c>
      <c r="AH396" s="151" t="str">
        <f t="shared" si="12"/>
        <v/>
      </c>
    </row>
    <row r="397" spans="2:34" x14ac:dyDescent="0.4">
      <c r="B397" s="67" t="s">
        <v>2615</v>
      </c>
      <c r="D397" s="131"/>
      <c r="E397" s="52"/>
      <c r="F397" s="131"/>
      <c r="G397" s="52"/>
      <c r="H397" s="131"/>
      <c r="I397" s="52"/>
      <c r="J397" s="133"/>
      <c r="K397" s="64"/>
      <c r="L397" s="131"/>
      <c r="M397" s="64"/>
      <c r="N397" s="143"/>
      <c r="O397" s="62"/>
      <c r="P397" s="143"/>
      <c r="R397" s="143"/>
      <c r="T397" s="214"/>
      <c r="V397" s="14"/>
      <c r="W397" s="71"/>
      <c r="X397" s="14"/>
      <c r="Z397" s="138"/>
      <c r="AB397" s="138"/>
      <c r="AC397" s="132"/>
      <c r="AD397" s="138"/>
      <c r="AE397" s="132"/>
      <c r="AF397" s="151" t="str">
        <f t="shared" si="13"/>
        <v/>
      </c>
      <c r="AH397" s="151" t="str">
        <f t="shared" si="12"/>
        <v/>
      </c>
    </row>
    <row r="398" spans="2:34" x14ac:dyDescent="0.4">
      <c r="B398" s="67" t="s">
        <v>2616</v>
      </c>
      <c r="D398" s="131"/>
      <c r="E398" s="52"/>
      <c r="F398" s="131"/>
      <c r="G398" s="52"/>
      <c r="H398" s="131"/>
      <c r="I398" s="52"/>
      <c r="J398" s="133"/>
      <c r="K398" s="64"/>
      <c r="L398" s="131"/>
      <c r="M398" s="64"/>
      <c r="N398" s="143"/>
      <c r="O398" s="62"/>
      <c r="P398" s="143"/>
      <c r="R398" s="143"/>
      <c r="T398" s="214"/>
      <c r="V398" s="14"/>
      <c r="W398" s="71"/>
      <c r="X398" s="14"/>
      <c r="Z398" s="138"/>
      <c r="AB398" s="138"/>
      <c r="AC398" s="132"/>
      <c r="AD398" s="138"/>
      <c r="AE398" s="132"/>
      <c r="AF398" s="151" t="str">
        <f t="shared" si="13"/>
        <v/>
      </c>
      <c r="AH398" s="151" t="str">
        <f t="shared" si="12"/>
        <v/>
      </c>
    </row>
    <row r="399" spans="2:34" x14ac:dyDescent="0.4">
      <c r="B399" s="67" t="s">
        <v>2617</v>
      </c>
      <c r="D399" s="131"/>
      <c r="E399" s="52"/>
      <c r="F399" s="131"/>
      <c r="G399" s="52"/>
      <c r="H399" s="131"/>
      <c r="I399" s="52"/>
      <c r="J399" s="133"/>
      <c r="K399" s="64"/>
      <c r="L399" s="131"/>
      <c r="M399" s="64"/>
      <c r="N399" s="143"/>
      <c r="O399" s="62"/>
      <c r="P399" s="143"/>
      <c r="R399" s="143"/>
      <c r="T399" s="214"/>
      <c r="V399" s="14"/>
      <c r="W399" s="71"/>
      <c r="X399" s="14"/>
      <c r="Z399" s="138"/>
      <c r="AB399" s="138"/>
      <c r="AC399" s="132"/>
      <c r="AD399" s="138"/>
      <c r="AE399" s="132"/>
      <c r="AF399" s="151" t="str">
        <f t="shared" si="13"/>
        <v/>
      </c>
      <c r="AH399" s="151" t="str">
        <f t="shared" si="12"/>
        <v/>
      </c>
    </row>
    <row r="400" spans="2:34" x14ac:dyDescent="0.4">
      <c r="B400" s="67" t="s">
        <v>2618</v>
      </c>
      <c r="D400" s="131"/>
      <c r="E400" s="52"/>
      <c r="F400" s="131"/>
      <c r="G400" s="52"/>
      <c r="H400" s="131"/>
      <c r="I400" s="52"/>
      <c r="J400" s="133"/>
      <c r="K400" s="64"/>
      <c r="L400" s="131"/>
      <c r="M400" s="64"/>
      <c r="N400" s="143"/>
      <c r="O400" s="62"/>
      <c r="P400" s="143"/>
      <c r="R400" s="143"/>
      <c r="T400" s="214"/>
      <c r="V400" s="14"/>
      <c r="W400" s="71"/>
      <c r="X400" s="14"/>
      <c r="Z400" s="138"/>
      <c r="AB400" s="138"/>
      <c r="AC400" s="132"/>
      <c r="AD400" s="138"/>
      <c r="AE400" s="132"/>
      <c r="AF400" s="151" t="str">
        <f t="shared" si="13"/>
        <v/>
      </c>
      <c r="AH400" s="151" t="str">
        <f t="shared" si="12"/>
        <v/>
      </c>
    </row>
    <row r="401" spans="2:34" x14ac:dyDescent="0.4">
      <c r="B401" s="67" t="s">
        <v>2619</v>
      </c>
      <c r="D401" s="131"/>
      <c r="E401" s="52"/>
      <c r="F401" s="131"/>
      <c r="G401" s="52"/>
      <c r="H401" s="131"/>
      <c r="I401" s="52"/>
      <c r="J401" s="133"/>
      <c r="K401" s="64"/>
      <c r="L401" s="131"/>
      <c r="M401" s="64"/>
      <c r="N401" s="143"/>
      <c r="O401" s="62"/>
      <c r="P401" s="143"/>
      <c r="R401" s="143"/>
      <c r="T401" s="214"/>
      <c r="V401" s="14"/>
      <c r="W401" s="71"/>
      <c r="X401" s="14"/>
      <c r="Z401" s="138"/>
      <c r="AB401" s="138"/>
      <c r="AC401" s="132"/>
      <c r="AD401" s="138"/>
      <c r="AE401" s="132"/>
      <c r="AF401" s="151" t="str">
        <f t="shared" si="13"/>
        <v/>
      </c>
      <c r="AH401" s="151" t="str">
        <f t="shared" si="12"/>
        <v/>
      </c>
    </row>
    <row r="402" spans="2:34" x14ac:dyDescent="0.4">
      <c r="B402" s="67" t="s">
        <v>2620</v>
      </c>
      <c r="D402" s="131"/>
      <c r="E402" s="52"/>
      <c r="F402" s="131"/>
      <c r="G402" s="52"/>
      <c r="H402" s="131"/>
      <c r="I402" s="52"/>
      <c r="J402" s="133"/>
      <c r="K402" s="64"/>
      <c r="L402" s="131"/>
      <c r="M402" s="64"/>
      <c r="N402" s="143"/>
      <c r="O402" s="62"/>
      <c r="P402" s="143"/>
      <c r="R402" s="143"/>
      <c r="T402" s="214"/>
      <c r="V402" s="14"/>
      <c r="W402" s="71"/>
      <c r="X402" s="14"/>
      <c r="Z402" s="138"/>
      <c r="AB402" s="138"/>
      <c r="AC402" s="132"/>
      <c r="AD402" s="138"/>
      <c r="AE402" s="132"/>
      <c r="AF402" s="151" t="str">
        <f t="shared" si="13"/>
        <v/>
      </c>
      <c r="AH402" s="151" t="str">
        <f t="shared" si="12"/>
        <v/>
      </c>
    </row>
    <row r="403" spans="2:34" x14ac:dyDescent="0.4">
      <c r="B403" s="67" t="s">
        <v>2621</v>
      </c>
      <c r="D403" s="131"/>
      <c r="E403" s="52"/>
      <c r="F403" s="131"/>
      <c r="G403" s="52"/>
      <c r="H403" s="131"/>
      <c r="I403" s="52"/>
      <c r="J403" s="133"/>
      <c r="K403" s="64"/>
      <c r="L403" s="131"/>
      <c r="M403" s="64"/>
      <c r="N403" s="143"/>
      <c r="O403" s="62"/>
      <c r="P403" s="143"/>
      <c r="R403" s="143"/>
      <c r="T403" s="214"/>
      <c r="V403" s="14"/>
      <c r="W403" s="71"/>
      <c r="X403" s="14"/>
      <c r="Z403" s="138"/>
      <c r="AB403" s="138"/>
      <c r="AC403" s="132"/>
      <c r="AD403" s="138"/>
      <c r="AE403" s="132"/>
      <c r="AF403" s="151" t="str">
        <f t="shared" si="13"/>
        <v/>
      </c>
      <c r="AH403" s="151" t="str">
        <f t="shared" si="12"/>
        <v/>
      </c>
    </row>
    <row r="404" spans="2:34" x14ac:dyDescent="0.4">
      <c r="B404" s="67" t="s">
        <v>2622</v>
      </c>
      <c r="D404" s="131"/>
      <c r="E404" s="52"/>
      <c r="F404" s="131"/>
      <c r="G404" s="52"/>
      <c r="H404" s="131"/>
      <c r="I404" s="52"/>
      <c r="J404" s="133"/>
      <c r="K404" s="64"/>
      <c r="L404" s="131"/>
      <c r="M404" s="64"/>
      <c r="N404" s="143"/>
      <c r="O404" s="62"/>
      <c r="P404" s="143"/>
      <c r="R404" s="143"/>
      <c r="T404" s="214"/>
      <c r="V404" s="14"/>
      <c r="W404" s="71"/>
      <c r="X404" s="14"/>
      <c r="Z404" s="138"/>
      <c r="AB404" s="138"/>
      <c r="AC404" s="132"/>
      <c r="AD404" s="138"/>
      <c r="AE404" s="132"/>
      <c r="AF404" s="151" t="str">
        <f t="shared" si="13"/>
        <v/>
      </c>
      <c r="AH404" s="151" t="str">
        <f t="shared" si="12"/>
        <v/>
      </c>
    </row>
    <row r="405" spans="2:34" x14ac:dyDescent="0.4">
      <c r="B405" s="67" t="s">
        <v>2623</v>
      </c>
      <c r="D405" s="131"/>
      <c r="E405" s="52"/>
      <c r="F405" s="131"/>
      <c r="G405" s="52"/>
      <c r="H405" s="131"/>
      <c r="I405" s="52"/>
      <c r="J405" s="133"/>
      <c r="K405" s="64"/>
      <c r="L405" s="131"/>
      <c r="M405" s="64"/>
      <c r="N405" s="143"/>
      <c r="O405" s="62"/>
      <c r="P405" s="143"/>
      <c r="R405" s="143"/>
      <c r="T405" s="214"/>
      <c r="V405" s="14"/>
      <c r="W405" s="71"/>
      <c r="X405" s="14"/>
      <c r="Z405" s="138"/>
      <c r="AB405" s="138"/>
      <c r="AC405" s="132"/>
      <c r="AD405" s="138"/>
      <c r="AE405" s="132"/>
      <c r="AF405" s="151" t="str">
        <f t="shared" si="13"/>
        <v/>
      </c>
      <c r="AH405" s="151" t="str">
        <f t="shared" si="12"/>
        <v/>
      </c>
    </row>
    <row r="406" spans="2:34" x14ac:dyDescent="0.4">
      <c r="B406" s="67" t="s">
        <v>2624</v>
      </c>
      <c r="D406" s="131"/>
      <c r="E406" s="52"/>
      <c r="F406" s="131"/>
      <c r="G406" s="52"/>
      <c r="H406" s="131"/>
      <c r="I406" s="52"/>
      <c r="J406" s="133"/>
      <c r="K406" s="64"/>
      <c r="L406" s="131"/>
      <c r="M406" s="64"/>
      <c r="N406" s="143"/>
      <c r="O406" s="62"/>
      <c r="P406" s="143"/>
      <c r="R406" s="143"/>
      <c r="T406" s="214"/>
      <c r="V406" s="14"/>
      <c r="W406" s="71"/>
      <c r="X406" s="14"/>
      <c r="Z406" s="138"/>
      <c r="AB406" s="138"/>
      <c r="AC406" s="132"/>
      <c r="AD406" s="138"/>
      <c r="AE406" s="132"/>
      <c r="AF406" s="151" t="str">
        <f t="shared" si="13"/>
        <v/>
      </c>
      <c r="AH406" s="151" t="str">
        <f t="shared" si="12"/>
        <v/>
      </c>
    </row>
    <row r="407" spans="2:34" x14ac:dyDescent="0.4">
      <c r="B407" s="67" t="s">
        <v>2625</v>
      </c>
      <c r="D407" s="131"/>
      <c r="E407" s="52"/>
      <c r="F407" s="131"/>
      <c r="G407" s="52"/>
      <c r="H407" s="131"/>
      <c r="I407" s="52"/>
      <c r="J407" s="133"/>
      <c r="K407" s="64"/>
      <c r="L407" s="131"/>
      <c r="M407" s="64"/>
      <c r="N407" s="143"/>
      <c r="O407" s="62"/>
      <c r="P407" s="143"/>
      <c r="R407" s="143"/>
      <c r="T407" s="214"/>
      <c r="V407" s="14"/>
      <c r="W407" s="71"/>
      <c r="X407" s="14"/>
      <c r="Z407" s="138"/>
      <c r="AB407" s="138"/>
      <c r="AC407" s="132"/>
      <c r="AD407" s="138"/>
      <c r="AE407" s="132"/>
      <c r="AF407" s="151" t="str">
        <f t="shared" si="13"/>
        <v/>
      </c>
      <c r="AH407" s="151" t="str">
        <f t="shared" si="12"/>
        <v/>
      </c>
    </row>
    <row r="408" spans="2:34" x14ac:dyDescent="0.4">
      <c r="B408" s="67" t="s">
        <v>2626</v>
      </c>
      <c r="D408" s="131"/>
      <c r="E408" s="52"/>
      <c r="F408" s="131"/>
      <c r="G408" s="52"/>
      <c r="H408" s="131"/>
      <c r="I408" s="52"/>
      <c r="J408" s="133"/>
      <c r="K408" s="64"/>
      <c r="L408" s="131"/>
      <c r="M408" s="64"/>
      <c r="N408" s="143"/>
      <c r="O408" s="62"/>
      <c r="P408" s="143"/>
      <c r="R408" s="143"/>
      <c r="T408" s="214"/>
      <c r="V408" s="14"/>
      <c r="W408" s="71"/>
      <c r="X408" s="14"/>
      <c r="Z408" s="138"/>
      <c r="AB408" s="138"/>
      <c r="AC408" s="132"/>
      <c r="AD408" s="138"/>
      <c r="AE408" s="132"/>
      <c r="AF408" s="151" t="str">
        <f t="shared" si="13"/>
        <v/>
      </c>
      <c r="AH408" s="151" t="str">
        <f t="shared" si="12"/>
        <v/>
      </c>
    </row>
    <row r="409" spans="2:34" x14ac:dyDescent="0.4">
      <c r="B409" s="67" t="s">
        <v>2627</v>
      </c>
      <c r="D409" s="131"/>
      <c r="E409" s="52"/>
      <c r="F409" s="131"/>
      <c r="G409" s="52"/>
      <c r="H409" s="131"/>
      <c r="I409" s="52"/>
      <c r="J409" s="133"/>
      <c r="K409" s="64"/>
      <c r="L409" s="131"/>
      <c r="M409" s="64"/>
      <c r="N409" s="143"/>
      <c r="O409" s="62"/>
      <c r="P409" s="143"/>
      <c r="R409" s="143"/>
      <c r="T409" s="214"/>
      <c r="V409" s="14"/>
      <c r="W409" s="71"/>
      <c r="X409" s="14"/>
      <c r="Z409" s="138"/>
      <c r="AB409" s="138"/>
      <c r="AC409" s="132"/>
      <c r="AD409" s="138"/>
      <c r="AE409" s="132"/>
      <c r="AF409" s="151" t="str">
        <f t="shared" si="13"/>
        <v/>
      </c>
      <c r="AH409" s="151" t="str">
        <f t="shared" si="12"/>
        <v/>
      </c>
    </row>
    <row r="410" spans="2:34" x14ac:dyDescent="0.4">
      <c r="B410" s="67" t="s">
        <v>2628</v>
      </c>
      <c r="D410" s="131"/>
      <c r="E410" s="52"/>
      <c r="F410" s="131"/>
      <c r="G410" s="52"/>
      <c r="H410" s="131"/>
      <c r="I410" s="52"/>
      <c r="J410" s="133"/>
      <c r="K410" s="64"/>
      <c r="L410" s="131"/>
      <c r="M410" s="64"/>
      <c r="N410" s="143"/>
      <c r="O410" s="62"/>
      <c r="P410" s="143"/>
      <c r="R410" s="143"/>
      <c r="T410" s="214"/>
      <c r="V410" s="14"/>
      <c r="W410" s="71"/>
      <c r="X410" s="14"/>
      <c r="Z410" s="138"/>
      <c r="AB410" s="138"/>
      <c r="AC410" s="132"/>
      <c r="AD410" s="138"/>
      <c r="AE410" s="132"/>
      <c r="AF410" s="151" t="str">
        <f t="shared" si="13"/>
        <v/>
      </c>
      <c r="AH410" s="151" t="str">
        <f t="shared" si="12"/>
        <v/>
      </c>
    </row>
    <row r="411" spans="2:34" x14ac:dyDescent="0.4">
      <c r="B411" s="67" t="s">
        <v>2629</v>
      </c>
      <c r="D411" s="131"/>
      <c r="E411" s="52"/>
      <c r="F411" s="131"/>
      <c r="G411" s="52"/>
      <c r="H411" s="131"/>
      <c r="I411" s="52"/>
      <c r="J411" s="133"/>
      <c r="K411" s="64"/>
      <c r="L411" s="131"/>
      <c r="M411" s="64"/>
      <c r="N411" s="143"/>
      <c r="O411" s="62"/>
      <c r="P411" s="143"/>
      <c r="R411" s="143"/>
      <c r="T411" s="214"/>
      <c r="V411" s="14"/>
      <c r="W411" s="71"/>
      <c r="X411" s="14"/>
      <c r="Z411" s="138"/>
      <c r="AB411" s="138"/>
      <c r="AC411" s="132"/>
      <c r="AD411" s="138"/>
      <c r="AE411" s="132"/>
      <c r="AF411" s="151" t="str">
        <f t="shared" si="13"/>
        <v/>
      </c>
      <c r="AH411" s="151" t="str">
        <f t="shared" si="12"/>
        <v/>
      </c>
    </row>
    <row r="412" spans="2:34" x14ac:dyDescent="0.4">
      <c r="B412" s="67" t="s">
        <v>2630</v>
      </c>
      <c r="D412" s="131"/>
      <c r="E412" s="52"/>
      <c r="F412" s="131"/>
      <c r="G412" s="52"/>
      <c r="H412" s="131"/>
      <c r="I412" s="52"/>
      <c r="J412" s="133"/>
      <c r="K412" s="64"/>
      <c r="L412" s="131"/>
      <c r="M412" s="64"/>
      <c r="N412" s="143"/>
      <c r="O412" s="62"/>
      <c r="P412" s="143"/>
      <c r="R412" s="143"/>
      <c r="T412" s="214"/>
      <c r="V412" s="14"/>
      <c r="W412" s="71"/>
      <c r="X412" s="14"/>
      <c r="Z412" s="138"/>
      <c r="AB412" s="138"/>
      <c r="AC412" s="132"/>
      <c r="AD412" s="138"/>
      <c r="AE412" s="132"/>
      <c r="AF412" s="151" t="str">
        <f t="shared" si="13"/>
        <v/>
      </c>
      <c r="AH412" s="151" t="str">
        <f t="shared" si="12"/>
        <v/>
      </c>
    </row>
    <row r="413" spans="2:34" x14ac:dyDescent="0.4">
      <c r="B413" s="67" t="s">
        <v>2631</v>
      </c>
      <c r="D413" s="131"/>
      <c r="E413" s="52"/>
      <c r="F413" s="131"/>
      <c r="G413" s="52"/>
      <c r="H413" s="131"/>
      <c r="I413" s="52"/>
      <c r="J413" s="133"/>
      <c r="K413" s="64"/>
      <c r="L413" s="131"/>
      <c r="M413" s="64"/>
      <c r="N413" s="143"/>
      <c r="O413" s="62"/>
      <c r="P413" s="143"/>
      <c r="R413" s="143"/>
      <c r="T413" s="214"/>
      <c r="V413" s="14"/>
      <c r="W413" s="71"/>
      <c r="X413" s="14"/>
      <c r="Z413" s="138"/>
      <c r="AB413" s="138"/>
      <c r="AC413" s="132"/>
      <c r="AD413" s="138"/>
      <c r="AE413" s="132"/>
      <c r="AF413" s="151" t="str">
        <f t="shared" si="13"/>
        <v/>
      </c>
      <c r="AH413" s="151" t="str">
        <f t="shared" si="12"/>
        <v/>
      </c>
    </row>
    <row r="414" spans="2:34" x14ac:dyDescent="0.4">
      <c r="B414" s="67" t="s">
        <v>2632</v>
      </c>
      <c r="D414" s="131"/>
      <c r="E414" s="52"/>
      <c r="F414" s="131"/>
      <c r="G414" s="52"/>
      <c r="H414" s="131"/>
      <c r="I414" s="52"/>
      <c r="J414" s="133"/>
      <c r="K414" s="64"/>
      <c r="L414" s="131"/>
      <c r="M414" s="64"/>
      <c r="N414" s="143"/>
      <c r="O414" s="62"/>
      <c r="P414" s="143"/>
      <c r="R414" s="143"/>
      <c r="T414" s="214"/>
      <c r="V414" s="14"/>
      <c r="W414" s="71"/>
      <c r="X414" s="14"/>
      <c r="Z414" s="138"/>
      <c r="AB414" s="138"/>
      <c r="AC414" s="132"/>
      <c r="AD414" s="138"/>
      <c r="AE414" s="132"/>
      <c r="AF414" s="151" t="str">
        <f t="shared" si="13"/>
        <v/>
      </c>
      <c r="AH414" s="151" t="str">
        <f t="shared" si="12"/>
        <v/>
      </c>
    </row>
    <row r="415" spans="2:34" x14ac:dyDescent="0.4">
      <c r="B415" s="67" t="s">
        <v>2633</v>
      </c>
      <c r="D415" s="131"/>
      <c r="E415" s="52"/>
      <c r="F415" s="131"/>
      <c r="G415" s="52"/>
      <c r="H415" s="131"/>
      <c r="I415" s="52"/>
      <c r="J415" s="133"/>
      <c r="K415" s="64"/>
      <c r="L415" s="131"/>
      <c r="M415" s="64"/>
      <c r="N415" s="143"/>
      <c r="O415" s="62"/>
      <c r="P415" s="143"/>
      <c r="R415" s="143"/>
      <c r="T415" s="214"/>
      <c r="V415" s="14"/>
      <c r="W415" s="71"/>
      <c r="X415" s="14"/>
      <c r="Z415" s="138"/>
      <c r="AB415" s="138"/>
      <c r="AC415" s="132"/>
      <c r="AD415" s="138"/>
      <c r="AE415" s="132"/>
      <c r="AF415" s="151" t="str">
        <f t="shared" si="13"/>
        <v/>
      </c>
      <c r="AH415" s="151" t="str">
        <f t="shared" si="12"/>
        <v/>
      </c>
    </row>
    <row r="416" spans="2:34" x14ac:dyDescent="0.4">
      <c r="B416" s="67" t="s">
        <v>2634</v>
      </c>
      <c r="D416" s="131"/>
      <c r="E416" s="52"/>
      <c r="F416" s="131"/>
      <c r="G416" s="52"/>
      <c r="H416" s="131"/>
      <c r="I416" s="52"/>
      <c r="J416" s="133"/>
      <c r="K416" s="64"/>
      <c r="L416" s="131"/>
      <c r="M416" s="64"/>
      <c r="N416" s="143"/>
      <c r="O416" s="62"/>
      <c r="P416" s="143"/>
      <c r="R416" s="143"/>
      <c r="T416" s="214"/>
      <c r="V416" s="14"/>
      <c r="W416" s="71"/>
      <c r="X416" s="14"/>
      <c r="Z416" s="138"/>
      <c r="AB416" s="138"/>
      <c r="AC416" s="132"/>
      <c r="AD416" s="138"/>
      <c r="AE416" s="132"/>
      <c r="AF416" s="151" t="str">
        <f t="shared" si="13"/>
        <v/>
      </c>
      <c r="AH416" s="151" t="str">
        <f t="shared" si="12"/>
        <v/>
      </c>
    </row>
    <row r="417" spans="2:34" x14ac:dyDescent="0.4">
      <c r="B417" s="67" t="s">
        <v>2635</v>
      </c>
      <c r="D417" s="131"/>
      <c r="E417" s="52"/>
      <c r="F417" s="131"/>
      <c r="G417" s="52"/>
      <c r="H417" s="131"/>
      <c r="I417" s="52"/>
      <c r="J417" s="133"/>
      <c r="K417" s="64"/>
      <c r="L417" s="131"/>
      <c r="M417" s="64"/>
      <c r="N417" s="143"/>
      <c r="O417" s="62"/>
      <c r="P417" s="143"/>
      <c r="R417" s="143"/>
      <c r="T417" s="214"/>
      <c r="V417" s="14"/>
      <c r="W417" s="71"/>
      <c r="X417" s="14"/>
      <c r="Z417" s="138"/>
      <c r="AB417" s="138"/>
      <c r="AC417" s="132"/>
      <c r="AD417" s="138"/>
      <c r="AE417" s="132"/>
      <c r="AF417" s="151" t="str">
        <f t="shared" si="13"/>
        <v/>
      </c>
      <c r="AH417" s="151" t="str">
        <f t="shared" si="12"/>
        <v/>
      </c>
    </row>
    <row r="418" spans="2:34" x14ac:dyDescent="0.4">
      <c r="B418" s="67" t="s">
        <v>2636</v>
      </c>
      <c r="D418" s="131"/>
      <c r="E418" s="52"/>
      <c r="F418" s="131"/>
      <c r="G418" s="52"/>
      <c r="H418" s="131"/>
      <c r="I418" s="52"/>
      <c r="J418" s="133"/>
      <c r="K418" s="64"/>
      <c r="L418" s="131"/>
      <c r="M418" s="64"/>
      <c r="N418" s="143"/>
      <c r="O418" s="62"/>
      <c r="P418" s="143"/>
      <c r="R418" s="143"/>
      <c r="T418" s="214"/>
      <c r="V418" s="14"/>
      <c r="W418" s="71"/>
      <c r="X418" s="14"/>
      <c r="Z418" s="138"/>
      <c r="AB418" s="138"/>
      <c r="AC418" s="132"/>
      <c r="AD418" s="138"/>
      <c r="AE418" s="132"/>
      <c r="AF418" s="151" t="str">
        <f t="shared" si="13"/>
        <v/>
      </c>
      <c r="AH418" s="151" t="str">
        <f t="shared" si="12"/>
        <v/>
      </c>
    </row>
    <row r="419" spans="2:34" x14ac:dyDescent="0.4">
      <c r="B419" s="67" t="s">
        <v>2637</v>
      </c>
      <c r="D419" s="131"/>
      <c r="E419" s="52"/>
      <c r="F419" s="131"/>
      <c r="G419" s="52"/>
      <c r="H419" s="131"/>
      <c r="I419" s="52"/>
      <c r="J419" s="133"/>
      <c r="K419" s="64"/>
      <c r="L419" s="131"/>
      <c r="M419" s="64"/>
      <c r="N419" s="143"/>
      <c r="O419" s="62"/>
      <c r="P419" s="143"/>
      <c r="R419" s="143"/>
      <c r="T419" s="214"/>
      <c r="V419" s="14"/>
      <c r="W419" s="71"/>
      <c r="X419" s="14"/>
      <c r="Z419" s="138"/>
      <c r="AB419" s="138"/>
      <c r="AC419" s="132"/>
      <c r="AD419" s="138"/>
      <c r="AE419" s="132"/>
      <c r="AF419" s="151" t="str">
        <f t="shared" si="13"/>
        <v/>
      </c>
      <c r="AH419" s="151" t="str">
        <f t="shared" si="12"/>
        <v/>
      </c>
    </row>
    <row r="420" spans="2:34" x14ac:dyDescent="0.4">
      <c r="B420" s="67" t="s">
        <v>2638</v>
      </c>
      <c r="D420" s="131"/>
      <c r="E420" s="52"/>
      <c r="F420" s="131"/>
      <c r="G420" s="52"/>
      <c r="H420" s="131"/>
      <c r="I420" s="52"/>
      <c r="J420" s="133"/>
      <c r="K420" s="64"/>
      <c r="L420" s="131"/>
      <c r="M420" s="64"/>
      <c r="N420" s="143"/>
      <c r="O420" s="62"/>
      <c r="P420" s="143"/>
      <c r="R420" s="143"/>
      <c r="T420" s="214"/>
      <c r="V420" s="14"/>
      <c r="W420" s="71"/>
      <c r="X420" s="14"/>
      <c r="Z420" s="138"/>
      <c r="AB420" s="138"/>
      <c r="AC420" s="132"/>
      <c r="AD420" s="138"/>
      <c r="AE420" s="132"/>
      <c r="AF420" s="151" t="str">
        <f t="shared" si="13"/>
        <v/>
      </c>
      <c r="AH420" s="151" t="str">
        <f t="shared" si="12"/>
        <v/>
      </c>
    </row>
    <row r="421" spans="2:34" x14ac:dyDescent="0.4">
      <c r="B421" s="67" t="s">
        <v>2639</v>
      </c>
      <c r="D421" s="131"/>
      <c r="E421" s="52"/>
      <c r="F421" s="131"/>
      <c r="G421" s="52"/>
      <c r="H421" s="131"/>
      <c r="I421" s="52"/>
      <c r="J421" s="133"/>
      <c r="K421" s="64"/>
      <c r="L421" s="131"/>
      <c r="M421" s="64"/>
      <c r="N421" s="143"/>
      <c r="O421" s="62"/>
      <c r="P421" s="143"/>
      <c r="R421" s="143"/>
      <c r="T421" s="214"/>
      <c r="V421" s="14"/>
      <c r="W421" s="71"/>
      <c r="X421" s="14"/>
      <c r="Z421" s="138"/>
      <c r="AB421" s="138"/>
      <c r="AC421" s="132"/>
      <c r="AD421" s="138"/>
      <c r="AE421" s="132"/>
      <c r="AF421" s="151" t="str">
        <f t="shared" si="13"/>
        <v/>
      </c>
      <c r="AH421" s="151" t="str">
        <f t="shared" si="12"/>
        <v/>
      </c>
    </row>
    <row r="422" spans="2:34" x14ac:dyDescent="0.4">
      <c r="B422" s="67" t="s">
        <v>2640</v>
      </c>
      <c r="D422" s="131"/>
      <c r="E422" s="52"/>
      <c r="F422" s="131"/>
      <c r="G422" s="52"/>
      <c r="H422" s="131"/>
      <c r="I422" s="52"/>
      <c r="J422" s="133"/>
      <c r="K422" s="64"/>
      <c r="L422" s="131"/>
      <c r="M422" s="64"/>
      <c r="N422" s="143"/>
      <c r="O422" s="62"/>
      <c r="P422" s="143"/>
      <c r="R422" s="143"/>
      <c r="T422" s="214"/>
      <c r="V422" s="14"/>
      <c r="W422" s="71"/>
      <c r="X422" s="14"/>
      <c r="Z422" s="138"/>
      <c r="AB422" s="138"/>
      <c r="AC422" s="132"/>
      <c r="AD422" s="138"/>
      <c r="AE422" s="132"/>
      <c r="AF422" s="151" t="str">
        <f t="shared" si="13"/>
        <v/>
      </c>
      <c r="AH422" s="151" t="str">
        <f t="shared" si="12"/>
        <v/>
      </c>
    </row>
    <row r="423" spans="2:34" x14ac:dyDescent="0.4">
      <c r="B423" s="67" t="s">
        <v>2641</v>
      </c>
      <c r="D423" s="131"/>
      <c r="E423" s="52"/>
      <c r="F423" s="131"/>
      <c r="G423" s="52"/>
      <c r="H423" s="131"/>
      <c r="I423" s="52"/>
      <c r="J423" s="133"/>
      <c r="K423" s="64"/>
      <c r="L423" s="131"/>
      <c r="M423" s="64"/>
      <c r="N423" s="143"/>
      <c r="O423" s="62"/>
      <c r="P423" s="143"/>
      <c r="R423" s="143"/>
      <c r="T423" s="214"/>
      <c r="V423" s="14"/>
      <c r="W423" s="71"/>
      <c r="X423" s="14"/>
      <c r="Z423" s="138"/>
      <c r="AB423" s="138"/>
      <c r="AC423" s="132"/>
      <c r="AD423" s="138"/>
      <c r="AE423" s="132"/>
      <c r="AF423" s="151" t="str">
        <f t="shared" si="13"/>
        <v/>
      </c>
      <c r="AH423" s="151" t="str">
        <f t="shared" si="12"/>
        <v/>
      </c>
    </row>
    <row r="424" spans="2:34" x14ac:dyDescent="0.4">
      <c r="B424" s="67" t="s">
        <v>2642</v>
      </c>
      <c r="D424" s="131"/>
      <c r="E424" s="52"/>
      <c r="F424" s="131"/>
      <c r="G424" s="52"/>
      <c r="H424" s="131"/>
      <c r="I424" s="52"/>
      <c r="J424" s="133"/>
      <c r="K424" s="64"/>
      <c r="L424" s="131"/>
      <c r="M424" s="64"/>
      <c r="N424" s="143"/>
      <c r="O424" s="62"/>
      <c r="P424" s="143"/>
      <c r="R424" s="143"/>
      <c r="T424" s="214"/>
      <c r="V424" s="14"/>
      <c r="W424" s="71"/>
      <c r="X424" s="14"/>
      <c r="Z424" s="138"/>
      <c r="AB424" s="138"/>
      <c r="AC424" s="132"/>
      <c r="AD424" s="138"/>
      <c r="AE424" s="132"/>
      <c r="AF424" s="151" t="str">
        <f t="shared" si="13"/>
        <v/>
      </c>
      <c r="AH424" s="151" t="str">
        <f t="shared" si="12"/>
        <v/>
      </c>
    </row>
    <row r="425" spans="2:34" x14ac:dyDescent="0.4">
      <c r="B425" s="67" t="s">
        <v>2643</v>
      </c>
      <c r="D425" s="131"/>
      <c r="E425" s="52"/>
      <c r="F425" s="131"/>
      <c r="G425" s="52"/>
      <c r="H425" s="131"/>
      <c r="I425" s="52"/>
      <c r="J425" s="133"/>
      <c r="K425" s="64"/>
      <c r="L425" s="131"/>
      <c r="M425" s="64"/>
      <c r="N425" s="143"/>
      <c r="O425" s="62"/>
      <c r="P425" s="143"/>
      <c r="R425" s="143"/>
      <c r="T425" s="214"/>
      <c r="V425" s="14"/>
      <c r="W425" s="71"/>
      <c r="X425" s="14"/>
      <c r="Z425" s="138"/>
      <c r="AB425" s="138"/>
      <c r="AC425" s="132"/>
      <c r="AD425" s="138"/>
      <c r="AE425" s="132"/>
      <c r="AF425" s="151" t="str">
        <f t="shared" si="13"/>
        <v/>
      </c>
      <c r="AH425" s="151" t="str">
        <f t="shared" si="12"/>
        <v/>
      </c>
    </row>
    <row r="426" spans="2:34" x14ac:dyDescent="0.4">
      <c r="B426" s="67" t="s">
        <v>2644</v>
      </c>
      <c r="D426" s="131"/>
      <c r="E426" s="52"/>
      <c r="F426" s="131"/>
      <c r="G426" s="52"/>
      <c r="H426" s="131"/>
      <c r="I426" s="52"/>
      <c r="J426" s="133"/>
      <c r="K426" s="64"/>
      <c r="L426" s="131"/>
      <c r="M426" s="64"/>
      <c r="N426" s="143"/>
      <c r="O426" s="62"/>
      <c r="P426" s="143"/>
      <c r="R426" s="143"/>
      <c r="T426" s="214"/>
      <c r="V426" s="14"/>
      <c r="W426" s="71"/>
      <c r="X426" s="14"/>
      <c r="Z426" s="138"/>
      <c r="AB426" s="138"/>
      <c r="AC426" s="132"/>
      <c r="AD426" s="138"/>
      <c r="AE426" s="132"/>
      <c r="AF426" s="151" t="str">
        <f t="shared" si="13"/>
        <v/>
      </c>
      <c r="AH426" s="151" t="str">
        <f t="shared" si="12"/>
        <v/>
      </c>
    </row>
    <row r="427" spans="2:34" x14ac:dyDescent="0.4">
      <c r="B427" s="67" t="s">
        <v>2645</v>
      </c>
      <c r="D427" s="131"/>
      <c r="E427" s="52"/>
      <c r="F427" s="131"/>
      <c r="G427" s="52"/>
      <c r="H427" s="131"/>
      <c r="I427" s="52"/>
      <c r="J427" s="133"/>
      <c r="K427" s="64"/>
      <c r="L427" s="131"/>
      <c r="M427" s="64"/>
      <c r="N427" s="143"/>
      <c r="O427" s="62"/>
      <c r="P427" s="143"/>
      <c r="R427" s="143"/>
      <c r="T427" s="214"/>
      <c r="V427" s="14"/>
      <c r="W427" s="71"/>
      <c r="X427" s="14"/>
      <c r="Z427" s="138"/>
      <c r="AB427" s="138"/>
      <c r="AC427" s="132"/>
      <c r="AD427" s="138"/>
      <c r="AE427" s="132"/>
      <c r="AF427" s="151" t="str">
        <f t="shared" si="13"/>
        <v/>
      </c>
      <c r="AH427" s="151" t="str">
        <f t="shared" si="12"/>
        <v/>
      </c>
    </row>
    <row r="428" spans="2:34" x14ac:dyDescent="0.4">
      <c r="B428" s="67" t="s">
        <v>2646</v>
      </c>
      <c r="D428" s="131"/>
      <c r="E428" s="52"/>
      <c r="F428" s="131"/>
      <c r="G428" s="52"/>
      <c r="H428" s="131"/>
      <c r="I428" s="52"/>
      <c r="J428" s="133"/>
      <c r="K428" s="64"/>
      <c r="L428" s="131"/>
      <c r="M428" s="64"/>
      <c r="N428" s="143"/>
      <c r="O428" s="62"/>
      <c r="P428" s="143"/>
      <c r="R428" s="143"/>
      <c r="T428" s="214"/>
      <c r="V428" s="14"/>
      <c r="W428" s="71"/>
      <c r="X428" s="14"/>
      <c r="Z428" s="138"/>
      <c r="AB428" s="138"/>
      <c r="AC428" s="132"/>
      <c r="AD428" s="138"/>
      <c r="AE428" s="132"/>
      <c r="AF428" s="151" t="str">
        <f t="shared" si="13"/>
        <v/>
      </c>
      <c r="AH428" s="151" t="str">
        <f t="shared" si="12"/>
        <v/>
      </c>
    </row>
    <row r="429" spans="2:34" x14ac:dyDescent="0.4">
      <c r="B429" s="67" t="s">
        <v>2647</v>
      </c>
      <c r="D429" s="131"/>
      <c r="E429" s="52"/>
      <c r="F429" s="131"/>
      <c r="G429" s="52"/>
      <c r="H429" s="131"/>
      <c r="I429" s="52"/>
      <c r="J429" s="133"/>
      <c r="K429" s="64"/>
      <c r="L429" s="131"/>
      <c r="M429" s="64"/>
      <c r="N429" s="143"/>
      <c r="O429" s="62"/>
      <c r="P429" s="143"/>
      <c r="R429" s="143"/>
      <c r="T429" s="214"/>
      <c r="V429" s="14"/>
      <c r="W429" s="71"/>
      <c r="X429" s="14"/>
      <c r="Z429" s="138"/>
      <c r="AB429" s="138"/>
      <c r="AC429" s="132"/>
      <c r="AD429" s="138"/>
      <c r="AE429" s="132"/>
      <c r="AF429" s="151" t="str">
        <f t="shared" si="13"/>
        <v/>
      </c>
      <c r="AH429" s="151" t="str">
        <f t="shared" si="12"/>
        <v/>
      </c>
    </row>
    <row r="430" spans="2:34" x14ac:dyDescent="0.4">
      <c r="B430" s="67" t="s">
        <v>2648</v>
      </c>
      <c r="D430" s="131"/>
      <c r="E430" s="52"/>
      <c r="F430" s="131"/>
      <c r="G430" s="52"/>
      <c r="H430" s="131"/>
      <c r="I430" s="52"/>
      <c r="J430" s="133"/>
      <c r="K430" s="64"/>
      <c r="L430" s="131"/>
      <c r="M430" s="64"/>
      <c r="N430" s="143"/>
      <c r="O430" s="62"/>
      <c r="P430" s="143"/>
      <c r="R430" s="143"/>
      <c r="T430" s="214"/>
      <c r="V430" s="14"/>
      <c r="W430" s="71"/>
      <c r="X430" s="14"/>
      <c r="Z430" s="138"/>
      <c r="AB430" s="138"/>
      <c r="AC430" s="132"/>
      <c r="AD430" s="138"/>
      <c r="AE430" s="132"/>
      <c r="AF430" s="151" t="str">
        <f t="shared" si="13"/>
        <v/>
      </c>
      <c r="AH430" s="151" t="str">
        <f t="shared" si="12"/>
        <v/>
      </c>
    </row>
    <row r="431" spans="2:34" x14ac:dyDescent="0.4">
      <c r="B431" s="67" t="s">
        <v>2649</v>
      </c>
      <c r="D431" s="131"/>
      <c r="E431" s="52"/>
      <c r="F431" s="131"/>
      <c r="G431" s="52"/>
      <c r="H431" s="131"/>
      <c r="I431" s="52"/>
      <c r="J431" s="133"/>
      <c r="K431" s="64"/>
      <c r="L431" s="131"/>
      <c r="M431" s="64"/>
      <c r="N431" s="143"/>
      <c r="O431" s="62"/>
      <c r="P431" s="143"/>
      <c r="R431" s="143"/>
      <c r="T431" s="214"/>
      <c r="V431" s="14"/>
      <c r="W431" s="71"/>
      <c r="X431" s="14"/>
      <c r="Z431" s="138"/>
      <c r="AB431" s="138"/>
      <c r="AC431" s="132"/>
      <c r="AD431" s="138"/>
      <c r="AE431" s="132"/>
      <c r="AF431" s="151" t="str">
        <f t="shared" si="13"/>
        <v/>
      </c>
      <c r="AH431" s="151" t="str">
        <f t="shared" si="12"/>
        <v/>
      </c>
    </row>
    <row r="432" spans="2:34" x14ac:dyDescent="0.4">
      <c r="B432" s="67" t="s">
        <v>2650</v>
      </c>
      <c r="D432" s="131"/>
      <c r="E432" s="52"/>
      <c r="F432" s="131"/>
      <c r="G432" s="52"/>
      <c r="H432" s="131"/>
      <c r="I432" s="52"/>
      <c r="J432" s="133"/>
      <c r="K432" s="64"/>
      <c r="L432" s="131"/>
      <c r="M432" s="64"/>
      <c r="N432" s="143"/>
      <c r="O432" s="62"/>
      <c r="P432" s="143"/>
      <c r="R432" s="143"/>
      <c r="T432" s="214"/>
      <c r="V432" s="14"/>
      <c r="W432" s="71"/>
      <c r="X432" s="14"/>
      <c r="Z432" s="138"/>
      <c r="AB432" s="138"/>
      <c r="AC432" s="132"/>
      <c r="AD432" s="138"/>
      <c r="AE432" s="132"/>
      <c r="AF432" s="151" t="str">
        <f t="shared" si="13"/>
        <v/>
      </c>
      <c r="AH432" s="151" t="str">
        <f t="shared" si="12"/>
        <v/>
      </c>
    </row>
    <row r="433" spans="2:34" x14ac:dyDescent="0.4">
      <c r="B433" s="67" t="s">
        <v>2651</v>
      </c>
      <c r="D433" s="131"/>
      <c r="E433" s="52"/>
      <c r="F433" s="131"/>
      <c r="G433" s="52"/>
      <c r="H433" s="131"/>
      <c r="I433" s="52"/>
      <c r="J433" s="133"/>
      <c r="K433" s="64"/>
      <c r="L433" s="131"/>
      <c r="M433" s="64"/>
      <c r="N433" s="143"/>
      <c r="O433" s="62"/>
      <c r="P433" s="143"/>
      <c r="R433" s="143"/>
      <c r="T433" s="214"/>
      <c r="V433" s="14"/>
      <c r="W433" s="71"/>
      <c r="X433" s="14"/>
      <c r="Z433" s="138"/>
      <c r="AB433" s="138"/>
      <c r="AC433" s="132"/>
      <c r="AD433" s="138"/>
      <c r="AE433" s="132"/>
      <c r="AF433" s="151" t="str">
        <f t="shared" si="13"/>
        <v/>
      </c>
      <c r="AH433" s="151" t="str">
        <f t="shared" si="12"/>
        <v/>
      </c>
    </row>
    <row r="434" spans="2:34" x14ac:dyDescent="0.4">
      <c r="B434" s="67" t="s">
        <v>2652</v>
      </c>
      <c r="D434" s="131"/>
      <c r="E434" s="52"/>
      <c r="F434" s="131"/>
      <c r="G434" s="52"/>
      <c r="H434" s="131"/>
      <c r="I434" s="52"/>
      <c r="J434" s="133"/>
      <c r="K434" s="64"/>
      <c r="L434" s="131"/>
      <c r="M434" s="64"/>
      <c r="N434" s="143"/>
      <c r="O434" s="62"/>
      <c r="P434" s="143"/>
      <c r="R434" s="143"/>
      <c r="T434" s="214"/>
      <c r="V434" s="14"/>
      <c r="W434" s="71"/>
      <c r="X434" s="14"/>
      <c r="Z434" s="138"/>
      <c r="AB434" s="138"/>
      <c r="AC434" s="132"/>
      <c r="AD434" s="138"/>
      <c r="AE434" s="132"/>
      <c r="AF434" s="151" t="str">
        <f t="shared" si="13"/>
        <v/>
      </c>
      <c r="AH434" s="151" t="str">
        <f t="shared" si="12"/>
        <v/>
      </c>
    </row>
    <row r="435" spans="2:34" x14ac:dyDescent="0.4">
      <c r="B435" s="67" t="s">
        <v>2653</v>
      </c>
      <c r="D435" s="131"/>
      <c r="E435" s="52"/>
      <c r="F435" s="131"/>
      <c r="G435" s="52"/>
      <c r="H435" s="131"/>
      <c r="I435" s="52"/>
      <c r="J435" s="133"/>
      <c r="K435" s="64"/>
      <c r="L435" s="131"/>
      <c r="M435" s="64"/>
      <c r="N435" s="143"/>
      <c r="O435" s="62"/>
      <c r="P435" s="143"/>
      <c r="R435" s="143"/>
      <c r="T435" s="214"/>
      <c r="V435" s="14"/>
      <c r="W435" s="71"/>
      <c r="X435" s="14"/>
      <c r="Z435" s="138"/>
      <c r="AB435" s="138"/>
      <c r="AC435" s="132"/>
      <c r="AD435" s="138"/>
      <c r="AE435" s="132"/>
      <c r="AF435" s="151" t="str">
        <f t="shared" si="13"/>
        <v/>
      </c>
      <c r="AH435" s="151" t="str">
        <f t="shared" si="12"/>
        <v/>
      </c>
    </row>
    <row r="436" spans="2:34" x14ac:dyDescent="0.4">
      <c r="B436" s="67" t="s">
        <v>2654</v>
      </c>
      <c r="D436" s="131"/>
      <c r="E436" s="52"/>
      <c r="F436" s="131"/>
      <c r="G436" s="52"/>
      <c r="H436" s="131"/>
      <c r="I436" s="52"/>
      <c r="J436" s="133"/>
      <c r="K436" s="64"/>
      <c r="L436" s="131"/>
      <c r="M436" s="64"/>
      <c r="N436" s="143"/>
      <c r="O436" s="62"/>
      <c r="P436" s="143"/>
      <c r="R436" s="143"/>
      <c r="T436" s="214"/>
      <c r="V436" s="14"/>
      <c r="W436" s="71"/>
      <c r="X436" s="14"/>
      <c r="Z436" s="138"/>
      <c r="AB436" s="138"/>
      <c r="AC436" s="132"/>
      <c r="AD436" s="138"/>
      <c r="AE436" s="132"/>
      <c r="AF436" s="151" t="str">
        <f t="shared" si="13"/>
        <v/>
      </c>
      <c r="AH436" s="151" t="str">
        <f t="shared" si="12"/>
        <v/>
      </c>
    </row>
    <row r="437" spans="2:34" x14ac:dyDescent="0.4">
      <c r="B437" s="67" t="s">
        <v>2655</v>
      </c>
      <c r="D437" s="131"/>
      <c r="E437" s="52"/>
      <c r="F437" s="131"/>
      <c r="G437" s="52"/>
      <c r="H437" s="131"/>
      <c r="I437" s="52"/>
      <c r="J437" s="133"/>
      <c r="K437" s="64"/>
      <c r="L437" s="131"/>
      <c r="M437" s="64"/>
      <c r="N437" s="143"/>
      <c r="O437" s="62"/>
      <c r="P437" s="143"/>
      <c r="R437" s="143"/>
      <c r="T437" s="214"/>
      <c r="V437" s="14"/>
      <c r="W437" s="71"/>
      <c r="X437" s="14"/>
      <c r="Z437" s="138"/>
      <c r="AB437" s="138"/>
      <c r="AC437" s="132"/>
      <c r="AD437" s="138"/>
      <c r="AE437" s="132"/>
      <c r="AF437" s="151" t="str">
        <f t="shared" si="13"/>
        <v/>
      </c>
      <c r="AH437" s="151" t="str">
        <f t="shared" si="12"/>
        <v/>
      </c>
    </row>
    <row r="438" spans="2:34" x14ac:dyDescent="0.4">
      <c r="B438" s="67" t="s">
        <v>2656</v>
      </c>
      <c r="D438" s="131"/>
      <c r="E438" s="52"/>
      <c r="F438" s="131"/>
      <c r="G438" s="52"/>
      <c r="H438" s="131"/>
      <c r="I438" s="52"/>
      <c r="J438" s="133"/>
      <c r="K438" s="64"/>
      <c r="L438" s="131"/>
      <c r="M438" s="64"/>
      <c r="N438" s="143"/>
      <c r="O438" s="62"/>
      <c r="P438" s="143"/>
      <c r="R438" s="143"/>
      <c r="T438" s="214"/>
      <c r="V438" s="14"/>
      <c r="W438" s="71"/>
      <c r="X438" s="14"/>
      <c r="Z438" s="138"/>
      <c r="AB438" s="138"/>
      <c r="AC438" s="132"/>
      <c r="AD438" s="138"/>
      <c r="AE438" s="132"/>
      <c r="AF438" s="151" t="str">
        <f t="shared" si="13"/>
        <v/>
      </c>
      <c r="AH438" s="151" t="str">
        <f t="shared" si="12"/>
        <v/>
      </c>
    </row>
    <row r="439" spans="2:34" x14ac:dyDescent="0.4">
      <c r="B439" s="67" t="s">
        <v>2657</v>
      </c>
      <c r="D439" s="131"/>
      <c r="E439" s="52"/>
      <c r="F439" s="131"/>
      <c r="G439" s="52"/>
      <c r="H439" s="131"/>
      <c r="I439" s="52"/>
      <c r="J439" s="133"/>
      <c r="K439" s="64"/>
      <c r="L439" s="131"/>
      <c r="M439" s="64"/>
      <c r="N439" s="143"/>
      <c r="O439" s="62"/>
      <c r="P439" s="143"/>
      <c r="R439" s="143"/>
      <c r="T439" s="214"/>
      <c r="V439" s="14"/>
      <c r="W439" s="71"/>
      <c r="X439" s="14"/>
      <c r="Z439" s="138"/>
      <c r="AB439" s="138"/>
      <c r="AC439" s="132"/>
      <c r="AD439" s="138"/>
      <c r="AE439" s="132"/>
      <c r="AF439" s="151" t="str">
        <f t="shared" si="13"/>
        <v/>
      </c>
      <c r="AH439" s="151" t="str">
        <f t="shared" si="12"/>
        <v/>
      </c>
    </row>
    <row r="440" spans="2:34" x14ac:dyDescent="0.4">
      <c r="B440" s="67" t="s">
        <v>2658</v>
      </c>
      <c r="D440" s="131"/>
      <c r="E440" s="52"/>
      <c r="F440" s="131"/>
      <c r="G440" s="52"/>
      <c r="H440" s="131"/>
      <c r="I440" s="52"/>
      <c r="J440" s="133"/>
      <c r="K440" s="64"/>
      <c r="L440" s="131"/>
      <c r="M440" s="64"/>
      <c r="N440" s="143"/>
      <c r="O440" s="62"/>
      <c r="P440" s="143"/>
      <c r="R440" s="143"/>
      <c r="T440" s="214"/>
      <c r="V440" s="14"/>
      <c r="W440" s="71"/>
      <c r="X440" s="14"/>
      <c r="Z440" s="138"/>
      <c r="AB440" s="138"/>
      <c r="AC440" s="132"/>
      <c r="AD440" s="138"/>
      <c r="AE440" s="132"/>
      <c r="AF440" s="151" t="str">
        <f t="shared" si="13"/>
        <v/>
      </c>
      <c r="AH440" s="151" t="str">
        <f t="shared" si="12"/>
        <v/>
      </c>
    </row>
    <row r="441" spans="2:34" x14ac:dyDescent="0.4">
      <c r="B441" s="67" t="s">
        <v>2659</v>
      </c>
      <c r="D441" s="131"/>
      <c r="E441" s="52"/>
      <c r="F441" s="131"/>
      <c r="G441" s="52"/>
      <c r="H441" s="131"/>
      <c r="I441" s="52"/>
      <c r="J441" s="133"/>
      <c r="K441" s="64"/>
      <c r="L441" s="131"/>
      <c r="M441" s="64"/>
      <c r="N441" s="143"/>
      <c r="O441" s="62"/>
      <c r="P441" s="143"/>
      <c r="R441" s="143"/>
      <c r="T441" s="214"/>
      <c r="V441" s="14"/>
      <c r="W441" s="71"/>
      <c r="X441" s="14"/>
      <c r="Z441" s="138"/>
      <c r="AB441" s="138"/>
      <c r="AC441" s="132"/>
      <c r="AD441" s="138"/>
      <c r="AE441" s="132"/>
      <c r="AF441" s="151" t="str">
        <f t="shared" si="13"/>
        <v/>
      </c>
      <c r="AH441" s="151" t="str">
        <f t="shared" si="12"/>
        <v/>
      </c>
    </row>
    <row r="442" spans="2:34" x14ac:dyDescent="0.4">
      <c r="B442" s="67" t="s">
        <v>2660</v>
      </c>
      <c r="D442" s="131"/>
      <c r="E442" s="52"/>
      <c r="F442" s="131"/>
      <c r="G442" s="52"/>
      <c r="H442" s="131"/>
      <c r="I442" s="52"/>
      <c r="J442" s="133"/>
      <c r="K442" s="64"/>
      <c r="L442" s="131"/>
      <c r="M442" s="64"/>
      <c r="N442" s="143"/>
      <c r="O442" s="62"/>
      <c r="P442" s="143"/>
      <c r="R442" s="143"/>
      <c r="T442" s="214"/>
      <c r="V442" s="14"/>
      <c r="W442" s="71"/>
      <c r="X442" s="14"/>
      <c r="Z442" s="138"/>
      <c r="AB442" s="138"/>
      <c r="AC442" s="132"/>
      <c r="AD442" s="138"/>
      <c r="AE442" s="132"/>
      <c r="AF442" s="151" t="str">
        <f t="shared" si="13"/>
        <v/>
      </c>
      <c r="AH442" s="151" t="str">
        <f t="shared" si="12"/>
        <v/>
      </c>
    </row>
    <row r="443" spans="2:34" x14ac:dyDescent="0.4">
      <c r="B443" s="67" t="s">
        <v>2661</v>
      </c>
      <c r="D443" s="131"/>
      <c r="E443" s="52"/>
      <c r="F443" s="131"/>
      <c r="G443" s="52"/>
      <c r="H443" s="131"/>
      <c r="I443" s="52"/>
      <c r="J443" s="133"/>
      <c r="K443" s="64"/>
      <c r="L443" s="131"/>
      <c r="M443" s="64"/>
      <c r="N443" s="143"/>
      <c r="O443" s="62"/>
      <c r="P443" s="143"/>
      <c r="R443" s="143"/>
      <c r="T443" s="214"/>
      <c r="V443" s="14"/>
      <c r="W443" s="71"/>
      <c r="X443" s="14"/>
      <c r="Z443" s="138"/>
      <c r="AB443" s="138"/>
      <c r="AC443" s="132"/>
      <c r="AD443" s="138"/>
      <c r="AE443" s="132"/>
      <c r="AF443" s="151" t="str">
        <f t="shared" si="13"/>
        <v/>
      </c>
      <c r="AH443" s="151" t="str">
        <f t="shared" si="12"/>
        <v/>
      </c>
    </row>
    <row r="444" spans="2:34" x14ac:dyDescent="0.4">
      <c r="B444" s="67" t="s">
        <v>2662</v>
      </c>
      <c r="D444" s="131"/>
      <c r="E444" s="52"/>
      <c r="F444" s="131"/>
      <c r="G444" s="52"/>
      <c r="H444" s="131"/>
      <c r="I444" s="52"/>
      <c r="J444" s="133"/>
      <c r="K444" s="64"/>
      <c r="L444" s="131"/>
      <c r="M444" s="64"/>
      <c r="N444" s="143"/>
      <c r="O444" s="62"/>
      <c r="P444" s="143"/>
      <c r="R444" s="143"/>
      <c r="T444" s="214"/>
      <c r="V444" s="14"/>
      <c r="W444" s="71"/>
      <c r="X444" s="14"/>
      <c r="Z444" s="138"/>
      <c r="AB444" s="138"/>
      <c r="AC444" s="132"/>
      <c r="AD444" s="138"/>
      <c r="AE444" s="132"/>
      <c r="AF444" s="151" t="str">
        <f t="shared" si="13"/>
        <v/>
      </c>
      <c r="AH444" s="151" t="str">
        <f t="shared" si="12"/>
        <v/>
      </c>
    </row>
    <row r="445" spans="2:34" x14ac:dyDescent="0.4">
      <c r="B445" s="67" t="s">
        <v>2663</v>
      </c>
      <c r="D445" s="131"/>
      <c r="E445" s="52"/>
      <c r="F445" s="131"/>
      <c r="G445" s="52"/>
      <c r="H445" s="131"/>
      <c r="I445" s="52"/>
      <c r="J445" s="133"/>
      <c r="K445" s="64"/>
      <c r="L445" s="131"/>
      <c r="M445" s="64"/>
      <c r="N445" s="143"/>
      <c r="O445" s="62"/>
      <c r="P445" s="143"/>
      <c r="R445" s="143"/>
      <c r="T445" s="214"/>
      <c r="V445" s="14"/>
      <c r="W445" s="71"/>
      <c r="X445" s="14"/>
      <c r="Z445" s="138"/>
      <c r="AB445" s="138"/>
      <c r="AC445" s="132"/>
      <c r="AD445" s="138"/>
      <c r="AE445" s="132"/>
      <c r="AF445" s="151" t="str">
        <f t="shared" si="13"/>
        <v/>
      </c>
      <c r="AH445" s="151" t="str">
        <f t="shared" si="12"/>
        <v/>
      </c>
    </row>
    <row r="446" spans="2:34" x14ac:dyDescent="0.4">
      <c r="B446" s="67" t="s">
        <v>2664</v>
      </c>
      <c r="D446" s="131"/>
      <c r="E446" s="52"/>
      <c r="F446" s="131"/>
      <c r="G446" s="52"/>
      <c r="H446" s="131"/>
      <c r="I446" s="52"/>
      <c r="J446" s="133"/>
      <c r="K446" s="64"/>
      <c r="L446" s="131"/>
      <c r="M446" s="64"/>
      <c r="N446" s="143"/>
      <c r="O446" s="62"/>
      <c r="P446" s="143"/>
      <c r="R446" s="143"/>
      <c r="T446" s="214"/>
      <c r="V446" s="14"/>
      <c r="W446" s="71"/>
      <c r="X446" s="14"/>
      <c r="Z446" s="138"/>
      <c r="AB446" s="138"/>
      <c r="AC446" s="132"/>
      <c r="AD446" s="138"/>
      <c r="AE446" s="132"/>
      <c r="AF446" s="151" t="str">
        <f t="shared" si="13"/>
        <v/>
      </c>
      <c r="AH446" s="151" t="str">
        <f t="shared" si="12"/>
        <v/>
      </c>
    </row>
    <row r="447" spans="2:34" x14ac:dyDescent="0.4">
      <c r="B447" s="67" t="s">
        <v>2665</v>
      </c>
      <c r="D447" s="131"/>
      <c r="E447" s="52"/>
      <c r="F447" s="131"/>
      <c r="G447" s="52"/>
      <c r="H447" s="131"/>
      <c r="I447" s="52"/>
      <c r="J447" s="133"/>
      <c r="K447" s="64"/>
      <c r="L447" s="131"/>
      <c r="M447" s="64"/>
      <c r="N447" s="143"/>
      <c r="O447" s="62"/>
      <c r="P447" s="143"/>
      <c r="R447" s="143"/>
      <c r="T447" s="214"/>
      <c r="V447" s="14"/>
      <c r="W447" s="71"/>
      <c r="X447" s="14"/>
      <c r="Z447" s="138"/>
      <c r="AB447" s="138"/>
      <c r="AC447" s="132"/>
      <c r="AD447" s="138"/>
      <c r="AE447" s="132"/>
      <c r="AF447" s="151" t="str">
        <f t="shared" si="13"/>
        <v/>
      </c>
      <c r="AH447" s="151" t="str">
        <f t="shared" si="12"/>
        <v/>
      </c>
    </row>
    <row r="448" spans="2:34" x14ac:dyDescent="0.4">
      <c r="B448" s="67" t="s">
        <v>2666</v>
      </c>
      <c r="D448" s="131"/>
      <c r="E448" s="52"/>
      <c r="F448" s="131"/>
      <c r="G448" s="52"/>
      <c r="H448" s="131"/>
      <c r="I448" s="52"/>
      <c r="J448" s="133"/>
      <c r="K448" s="64"/>
      <c r="L448" s="131"/>
      <c r="M448" s="64"/>
      <c r="N448" s="143"/>
      <c r="O448" s="62"/>
      <c r="P448" s="143"/>
      <c r="R448" s="143"/>
      <c r="T448" s="214"/>
      <c r="V448" s="14"/>
      <c r="W448" s="71"/>
      <c r="X448" s="14"/>
      <c r="Z448" s="138"/>
      <c r="AB448" s="138"/>
      <c r="AC448" s="132"/>
      <c r="AD448" s="138"/>
      <c r="AE448" s="132"/>
      <c r="AF448" s="151" t="str">
        <f t="shared" si="13"/>
        <v/>
      </c>
      <c r="AH448" s="151" t="str">
        <f t="shared" si="12"/>
        <v/>
      </c>
    </row>
    <row r="449" spans="2:34" x14ac:dyDescent="0.4">
      <c r="B449" s="67" t="s">
        <v>2667</v>
      </c>
      <c r="D449" s="131"/>
      <c r="E449" s="52"/>
      <c r="F449" s="131"/>
      <c r="G449" s="52"/>
      <c r="H449" s="131"/>
      <c r="I449" s="52"/>
      <c r="J449" s="133"/>
      <c r="K449" s="64"/>
      <c r="L449" s="131"/>
      <c r="M449" s="64"/>
      <c r="N449" s="143"/>
      <c r="O449" s="62"/>
      <c r="P449" s="143"/>
      <c r="R449" s="143"/>
      <c r="T449" s="214"/>
      <c r="V449" s="14"/>
      <c r="W449" s="71"/>
      <c r="X449" s="14"/>
      <c r="Z449" s="138"/>
      <c r="AB449" s="138"/>
      <c r="AC449" s="132"/>
      <c r="AD449" s="138"/>
      <c r="AE449" s="132"/>
      <c r="AF449" s="151" t="str">
        <f t="shared" si="13"/>
        <v/>
      </c>
      <c r="AH449" s="151" t="str">
        <f t="shared" si="12"/>
        <v/>
      </c>
    </row>
    <row r="450" spans="2:34" x14ac:dyDescent="0.4">
      <c r="B450" s="67" t="s">
        <v>2668</v>
      </c>
      <c r="D450" s="131"/>
      <c r="E450" s="52"/>
      <c r="F450" s="131"/>
      <c r="G450" s="52"/>
      <c r="H450" s="131"/>
      <c r="I450" s="52"/>
      <c r="J450" s="133"/>
      <c r="K450" s="64"/>
      <c r="L450" s="131"/>
      <c r="M450" s="64"/>
      <c r="N450" s="143"/>
      <c r="O450" s="62"/>
      <c r="P450" s="143"/>
      <c r="R450" s="143"/>
      <c r="T450" s="214"/>
      <c r="V450" s="14"/>
      <c r="W450" s="71"/>
      <c r="X450" s="14"/>
      <c r="Z450" s="138"/>
      <c r="AB450" s="138"/>
      <c r="AC450" s="132"/>
      <c r="AD450" s="138"/>
      <c r="AE450" s="132"/>
      <c r="AF450" s="151" t="str">
        <f t="shared" si="13"/>
        <v/>
      </c>
      <c r="AH450" s="151" t="str">
        <f t="shared" si="12"/>
        <v/>
      </c>
    </row>
    <row r="451" spans="2:34" x14ac:dyDescent="0.4">
      <c r="B451" s="67" t="s">
        <v>2669</v>
      </c>
      <c r="D451" s="131"/>
      <c r="E451" s="52"/>
      <c r="F451" s="131"/>
      <c r="G451" s="52"/>
      <c r="H451" s="131"/>
      <c r="I451" s="52"/>
      <c r="J451" s="133"/>
      <c r="K451" s="64"/>
      <c r="L451" s="131"/>
      <c r="M451" s="64"/>
      <c r="N451" s="143"/>
      <c r="O451" s="62"/>
      <c r="P451" s="143"/>
      <c r="R451" s="143"/>
      <c r="T451" s="214"/>
      <c r="V451" s="14"/>
      <c r="W451" s="71"/>
      <c r="X451" s="14"/>
      <c r="Z451" s="138"/>
      <c r="AB451" s="138"/>
      <c r="AC451" s="132"/>
      <c r="AD451" s="138"/>
      <c r="AE451" s="132"/>
      <c r="AF451" s="151" t="str">
        <f t="shared" si="13"/>
        <v/>
      </c>
      <c r="AH451" s="151" t="str">
        <f t="shared" si="12"/>
        <v/>
      </c>
    </row>
    <row r="452" spans="2:34" x14ac:dyDescent="0.4">
      <c r="B452" s="67" t="s">
        <v>2670</v>
      </c>
      <c r="D452" s="131"/>
      <c r="E452" s="52"/>
      <c r="F452" s="131"/>
      <c r="G452" s="52"/>
      <c r="H452" s="131"/>
      <c r="I452" s="52"/>
      <c r="J452" s="133"/>
      <c r="K452" s="64"/>
      <c r="L452" s="131"/>
      <c r="M452" s="64"/>
      <c r="N452" s="143"/>
      <c r="O452" s="62"/>
      <c r="P452" s="143"/>
      <c r="R452" s="143"/>
      <c r="T452" s="214"/>
      <c r="V452" s="14"/>
      <c r="W452" s="71"/>
      <c r="X452" s="14"/>
      <c r="Z452" s="138"/>
      <c r="AB452" s="138"/>
      <c r="AC452" s="132"/>
      <c r="AD452" s="138"/>
      <c r="AE452" s="132"/>
      <c r="AF452" s="151" t="str">
        <f t="shared" si="13"/>
        <v/>
      </c>
      <c r="AH452" s="151" t="str">
        <f t="shared" si="12"/>
        <v/>
      </c>
    </row>
    <row r="453" spans="2:34" x14ac:dyDescent="0.4">
      <c r="B453" s="67" t="s">
        <v>2671</v>
      </c>
      <c r="D453" s="131"/>
      <c r="E453" s="52"/>
      <c r="F453" s="131"/>
      <c r="G453" s="52"/>
      <c r="H453" s="131"/>
      <c r="I453" s="52"/>
      <c r="J453" s="133"/>
      <c r="K453" s="64"/>
      <c r="L453" s="131"/>
      <c r="M453" s="64"/>
      <c r="N453" s="143"/>
      <c r="O453" s="62"/>
      <c r="P453" s="143"/>
      <c r="R453" s="143"/>
      <c r="T453" s="214"/>
      <c r="V453" s="14"/>
      <c r="W453" s="71"/>
      <c r="X453" s="14"/>
      <c r="Z453" s="138"/>
      <c r="AB453" s="138"/>
      <c r="AC453" s="132"/>
      <c r="AD453" s="138"/>
      <c r="AE453" s="132"/>
      <c r="AF453" s="151" t="str">
        <f t="shared" si="13"/>
        <v/>
      </c>
      <c r="AH453" s="151" t="str">
        <f t="shared" si="12"/>
        <v/>
      </c>
    </row>
    <row r="454" spans="2:34" x14ac:dyDescent="0.4">
      <c r="B454" s="67" t="s">
        <v>2672</v>
      </c>
      <c r="D454" s="131"/>
      <c r="E454" s="52"/>
      <c r="F454" s="131"/>
      <c r="G454" s="52"/>
      <c r="H454" s="131"/>
      <c r="I454" s="52"/>
      <c r="J454" s="133"/>
      <c r="K454" s="64"/>
      <c r="L454" s="131"/>
      <c r="M454" s="64"/>
      <c r="N454" s="143"/>
      <c r="O454" s="62"/>
      <c r="P454" s="143"/>
      <c r="R454" s="143"/>
      <c r="T454" s="214"/>
      <c r="V454" s="14"/>
      <c r="W454" s="71"/>
      <c r="X454" s="14"/>
      <c r="Z454" s="138"/>
      <c r="AB454" s="138"/>
      <c r="AC454" s="132"/>
      <c r="AD454" s="138"/>
      <c r="AE454" s="132"/>
      <c r="AF454" s="151" t="str">
        <f t="shared" si="13"/>
        <v/>
      </c>
      <c r="AH454" s="151" t="str">
        <f t="shared" si="12"/>
        <v/>
      </c>
    </row>
    <row r="455" spans="2:34" x14ac:dyDescent="0.4">
      <c r="B455" s="67" t="s">
        <v>2673</v>
      </c>
      <c r="D455" s="131"/>
      <c r="E455" s="52"/>
      <c r="F455" s="131"/>
      <c r="G455" s="52"/>
      <c r="H455" s="131"/>
      <c r="I455" s="52"/>
      <c r="J455" s="133"/>
      <c r="K455" s="64"/>
      <c r="L455" s="131"/>
      <c r="M455" s="64"/>
      <c r="N455" s="143"/>
      <c r="O455" s="62"/>
      <c r="P455" s="143"/>
      <c r="R455" s="143"/>
      <c r="T455" s="214"/>
      <c r="V455" s="14"/>
      <c r="W455" s="71"/>
      <c r="X455" s="14"/>
      <c r="Z455" s="138"/>
      <c r="AB455" s="138"/>
      <c r="AC455" s="132"/>
      <c r="AD455" s="138"/>
      <c r="AE455" s="132"/>
      <c r="AF455" s="151" t="str">
        <f t="shared" si="13"/>
        <v/>
      </c>
      <c r="AH455" s="151" t="str">
        <f t="shared" ref="AH455:AH506" si="14">IF(R455*$T455=0,"",R455*$T455)</f>
        <v/>
      </c>
    </row>
    <row r="456" spans="2:34" x14ac:dyDescent="0.4">
      <c r="B456" s="67" t="s">
        <v>2674</v>
      </c>
      <c r="D456" s="131"/>
      <c r="E456" s="52"/>
      <c r="F456" s="131"/>
      <c r="G456" s="52"/>
      <c r="H456" s="131"/>
      <c r="I456" s="52"/>
      <c r="J456" s="133"/>
      <c r="K456" s="64"/>
      <c r="L456" s="131"/>
      <c r="M456" s="64"/>
      <c r="N456" s="143"/>
      <c r="O456" s="62"/>
      <c r="P456" s="143"/>
      <c r="R456" s="143"/>
      <c r="T456" s="214"/>
      <c r="V456" s="14"/>
      <c r="W456" s="71"/>
      <c r="X456" s="14"/>
      <c r="Z456" s="138"/>
      <c r="AB456" s="138"/>
      <c r="AC456" s="132"/>
      <c r="AD456" s="138"/>
      <c r="AE456" s="132"/>
      <c r="AF456" s="151" t="str">
        <f t="shared" ref="AF456:AF506" si="15">IF($T456=0,"",$T456)</f>
        <v/>
      </c>
      <c r="AH456" s="151" t="str">
        <f t="shared" si="14"/>
        <v/>
      </c>
    </row>
    <row r="457" spans="2:34" x14ac:dyDescent="0.4">
      <c r="B457" s="67" t="s">
        <v>2675</v>
      </c>
      <c r="D457" s="131"/>
      <c r="E457" s="52"/>
      <c r="F457" s="131"/>
      <c r="G457" s="52"/>
      <c r="H457" s="131"/>
      <c r="I457" s="52"/>
      <c r="J457" s="133"/>
      <c r="K457" s="64"/>
      <c r="L457" s="131"/>
      <c r="M457" s="64"/>
      <c r="N457" s="143"/>
      <c r="O457" s="62"/>
      <c r="P457" s="143"/>
      <c r="R457" s="143"/>
      <c r="T457" s="214"/>
      <c r="V457" s="14"/>
      <c r="W457" s="71"/>
      <c r="X457" s="14"/>
      <c r="Z457" s="138"/>
      <c r="AB457" s="138"/>
      <c r="AC457" s="132"/>
      <c r="AD457" s="138"/>
      <c r="AE457" s="132"/>
      <c r="AF457" s="151" t="str">
        <f t="shared" si="15"/>
        <v/>
      </c>
      <c r="AH457" s="151" t="str">
        <f t="shared" si="14"/>
        <v/>
      </c>
    </row>
    <row r="458" spans="2:34" x14ac:dyDescent="0.4">
      <c r="B458" s="67" t="s">
        <v>2676</v>
      </c>
      <c r="D458" s="131"/>
      <c r="E458" s="52"/>
      <c r="F458" s="131"/>
      <c r="G458" s="52"/>
      <c r="H458" s="131"/>
      <c r="I458" s="52"/>
      <c r="J458" s="133"/>
      <c r="K458" s="64"/>
      <c r="L458" s="131"/>
      <c r="M458" s="64"/>
      <c r="N458" s="143"/>
      <c r="O458" s="62"/>
      <c r="P458" s="143"/>
      <c r="R458" s="143"/>
      <c r="T458" s="214"/>
      <c r="V458" s="14"/>
      <c r="W458" s="71"/>
      <c r="X458" s="14"/>
      <c r="Z458" s="138"/>
      <c r="AB458" s="138"/>
      <c r="AC458" s="132"/>
      <c r="AD458" s="138"/>
      <c r="AE458" s="132"/>
      <c r="AF458" s="151" t="str">
        <f t="shared" si="15"/>
        <v/>
      </c>
      <c r="AH458" s="151" t="str">
        <f t="shared" si="14"/>
        <v/>
      </c>
    </row>
    <row r="459" spans="2:34" x14ac:dyDescent="0.4">
      <c r="B459" s="67" t="s">
        <v>2677</v>
      </c>
      <c r="D459" s="131"/>
      <c r="E459" s="52"/>
      <c r="F459" s="131"/>
      <c r="G459" s="52"/>
      <c r="H459" s="131"/>
      <c r="I459" s="52"/>
      <c r="J459" s="133"/>
      <c r="K459" s="64"/>
      <c r="L459" s="131"/>
      <c r="M459" s="64"/>
      <c r="N459" s="143"/>
      <c r="O459" s="62"/>
      <c r="P459" s="143"/>
      <c r="R459" s="143"/>
      <c r="T459" s="214"/>
      <c r="V459" s="14"/>
      <c r="W459" s="71"/>
      <c r="X459" s="14"/>
      <c r="Z459" s="138"/>
      <c r="AB459" s="138"/>
      <c r="AC459" s="132"/>
      <c r="AD459" s="138"/>
      <c r="AE459" s="132"/>
      <c r="AF459" s="151" t="str">
        <f t="shared" si="15"/>
        <v/>
      </c>
      <c r="AH459" s="151" t="str">
        <f t="shared" si="14"/>
        <v/>
      </c>
    </row>
    <row r="460" spans="2:34" x14ac:dyDescent="0.4">
      <c r="B460" s="67" t="s">
        <v>2678</v>
      </c>
      <c r="D460" s="131"/>
      <c r="E460" s="52"/>
      <c r="F460" s="131"/>
      <c r="G460" s="52"/>
      <c r="H460" s="131"/>
      <c r="I460" s="52"/>
      <c r="J460" s="133"/>
      <c r="K460" s="64"/>
      <c r="L460" s="131"/>
      <c r="M460" s="64"/>
      <c r="N460" s="143"/>
      <c r="O460" s="62"/>
      <c r="P460" s="143"/>
      <c r="R460" s="143"/>
      <c r="T460" s="214"/>
      <c r="V460" s="14"/>
      <c r="W460" s="71"/>
      <c r="X460" s="14"/>
      <c r="Z460" s="138"/>
      <c r="AB460" s="138"/>
      <c r="AC460" s="132"/>
      <c r="AD460" s="138"/>
      <c r="AE460" s="132"/>
      <c r="AF460" s="151" t="str">
        <f t="shared" si="15"/>
        <v/>
      </c>
      <c r="AH460" s="151" t="str">
        <f t="shared" si="14"/>
        <v/>
      </c>
    </row>
    <row r="461" spans="2:34" x14ac:dyDescent="0.4">
      <c r="B461" s="67" t="s">
        <v>2679</v>
      </c>
      <c r="D461" s="131"/>
      <c r="E461" s="52"/>
      <c r="F461" s="131"/>
      <c r="G461" s="52"/>
      <c r="H461" s="131"/>
      <c r="I461" s="52"/>
      <c r="J461" s="133"/>
      <c r="K461" s="64"/>
      <c r="L461" s="131"/>
      <c r="M461" s="64"/>
      <c r="N461" s="143"/>
      <c r="O461" s="62"/>
      <c r="P461" s="143"/>
      <c r="R461" s="143"/>
      <c r="T461" s="214"/>
      <c r="V461" s="14"/>
      <c r="W461" s="71"/>
      <c r="X461" s="14"/>
      <c r="Z461" s="138"/>
      <c r="AB461" s="138"/>
      <c r="AC461" s="132"/>
      <c r="AD461" s="138"/>
      <c r="AE461" s="132"/>
      <c r="AF461" s="151" t="str">
        <f t="shared" si="15"/>
        <v/>
      </c>
      <c r="AH461" s="151" t="str">
        <f t="shared" si="14"/>
        <v/>
      </c>
    </row>
    <row r="462" spans="2:34" x14ac:dyDescent="0.4">
      <c r="B462" s="67" t="s">
        <v>2680</v>
      </c>
      <c r="D462" s="131"/>
      <c r="E462" s="52"/>
      <c r="F462" s="131"/>
      <c r="G462" s="52"/>
      <c r="H462" s="131"/>
      <c r="I462" s="52"/>
      <c r="J462" s="133"/>
      <c r="K462" s="64"/>
      <c r="L462" s="131"/>
      <c r="M462" s="64"/>
      <c r="N462" s="143"/>
      <c r="O462" s="62"/>
      <c r="P462" s="143"/>
      <c r="R462" s="143"/>
      <c r="T462" s="214"/>
      <c r="V462" s="14"/>
      <c r="W462" s="71"/>
      <c r="X462" s="14"/>
      <c r="Z462" s="138"/>
      <c r="AB462" s="138"/>
      <c r="AC462" s="132"/>
      <c r="AD462" s="138"/>
      <c r="AE462" s="132"/>
      <c r="AF462" s="151" t="str">
        <f t="shared" si="15"/>
        <v/>
      </c>
      <c r="AH462" s="151" t="str">
        <f t="shared" si="14"/>
        <v/>
      </c>
    </row>
    <row r="463" spans="2:34" x14ac:dyDescent="0.4">
      <c r="B463" s="67" t="s">
        <v>2681</v>
      </c>
      <c r="D463" s="131"/>
      <c r="E463" s="52"/>
      <c r="F463" s="131"/>
      <c r="G463" s="52"/>
      <c r="H463" s="131"/>
      <c r="I463" s="52"/>
      <c r="J463" s="133"/>
      <c r="K463" s="64"/>
      <c r="L463" s="131"/>
      <c r="M463" s="64"/>
      <c r="N463" s="143"/>
      <c r="O463" s="62"/>
      <c r="P463" s="143"/>
      <c r="R463" s="143"/>
      <c r="T463" s="214"/>
      <c r="V463" s="14"/>
      <c r="W463" s="71"/>
      <c r="X463" s="14"/>
      <c r="Z463" s="138"/>
      <c r="AB463" s="138"/>
      <c r="AC463" s="132"/>
      <c r="AD463" s="138"/>
      <c r="AE463" s="132"/>
      <c r="AF463" s="151" t="str">
        <f t="shared" si="15"/>
        <v/>
      </c>
      <c r="AH463" s="151" t="str">
        <f t="shared" si="14"/>
        <v/>
      </c>
    </row>
    <row r="464" spans="2:34" x14ac:dyDescent="0.4">
      <c r="B464" s="67" t="s">
        <v>2682</v>
      </c>
      <c r="D464" s="131"/>
      <c r="E464" s="52"/>
      <c r="F464" s="131"/>
      <c r="G464" s="52"/>
      <c r="H464" s="131"/>
      <c r="I464" s="52"/>
      <c r="J464" s="133"/>
      <c r="K464" s="64"/>
      <c r="L464" s="131"/>
      <c r="M464" s="64"/>
      <c r="N464" s="143"/>
      <c r="O464" s="62"/>
      <c r="P464" s="143"/>
      <c r="R464" s="143"/>
      <c r="T464" s="214"/>
      <c r="V464" s="14"/>
      <c r="W464" s="71"/>
      <c r="X464" s="14"/>
      <c r="Z464" s="138"/>
      <c r="AB464" s="138"/>
      <c r="AC464" s="132"/>
      <c r="AD464" s="138"/>
      <c r="AE464" s="132"/>
      <c r="AF464" s="151" t="str">
        <f t="shared" si="15"/>
        <v/>
      </c>
      <c r="AH464" s="151" t="str">
        <f t="shared" si="14"/>
        <v/>
      </c>
    </row>
    <row r="465" spans="2:34" x14ac:dyDescent="0.4">
      <c r="B465" s="67" t="s">
        <v>2683</v>
      </c>
      <c r="D465" s="131"/>
      <c r="E465" s="52"/>
      <c r="F465" s="131"/>
      <c r="G465" s="52"/>
      <c r="H465" s="131"/>
      <c r="I465" s="52"/>
      <c r="J465" s="133"/>
      <c r="K465" s="64"/>
      <c r="L465" s="131"/>
      <c r="M465" s="64"/>
      <c r="N465" s="143"/>
      <c r="O465" s="62"/>
      <c r="P465" s="143"/>
      <c r="R465" s="143"/>
      <c r="T465" s="214"/>
      <c r="V465" s="14"/>
      <c r="W465" s="71"/>
      <c r="X465" s="14"/>
      <c r="Z465" s="138"/>
      <c r="AB465" s="138"/>
      <c r="AC465" s="132"/>
      <c r="AD465" s="138"/>
      <c r="AE465" s="132"/>
      <c r="AF465" s="151" t="str">
        <f t="shared" si="15"/>
        <v/>
      </c>
      <c r="AH465" s="151" t="str">
        <f t="shared" si="14"/>
        <v/>
      </c>
    </row>
    <row r="466" spans="2:34" x14ac:dyDescent="0.4">
      <c r="B466" s="67" t="s">
        <v>2684</v>
      </c>
      <c r="D466" s="131"/>
      <c r="E466" s="52"/>
      <c r="F466" s="131"/>
      <c r="G466" s="52"/>
      <c r="H466" s="131"/>
      <c r="I466" s="52"/>
      <c r="J466" s="133"/>
      <c r="K466" s="64"/>
      <c r="L466" s="131"/>
      <c r="M466" s="64"/>
      <c r="N466" s="143"/>
      <c r="O466" s="62"/>
      <c r="P466" s="143"/>
      <c r="R466" s="143"/>
      <c r="T466" s="214"/>
      <c r="V466" s="14"/>
      <c r="W466" s="71"/>
      <c r="X466" s="14"/>
      <c r="Z466" s="138"/>
      <c r="AB466" s="138"/>
      <c r="AC466" s="132"/>
      <c r="AD466" s="138"/>
      <c r="AE466" s="132"/>
      <c r="AF466" s="151" t="str">
        <f t="shared" si="15"/>
        <v/>
      </c>
      <c r="AH466" s="151" t="str">
        <f t="shared" si="14"/>
        <v/>
      </c>
    </row>
    <row r="467" spans="2:34" x14ac:dyDescent="0.4">
      <c r="B467" s="67" t="s">
        <v>2685</v>
      </c>
      <c r="D467" s="131"/>
      <c r="E467" s="52"/>
      <c r="F467" s="131"/>
      <c r="G467" s="52"/>
      <c r="H467" s="131"/>
      <c r="I467" s="52"/>
      <c r="J467" s="133"/>
      <c r="K467" s="64"/>
      <c r="L467" s="131"/>
      <c r="M467" s="64"/>
      <c r="N467" s="143"/>
      <c r="O467" s="62"/>
      <c r="P467" s="143"/>
      <c r="R467" s="143"/>
      <c r="T467" s="214"/>
      <c r="V467" s="14"/>
      <c r="W467" s="71"/>
      <c r="X467" s="14"/>
      <c r="Z467" s="138"/>
      <c r="AB467" s="138"/>
      <c r="AC467" s="132"/>
      <c r="AD467" s="138"/>
      <c r="AE467" s="132"/>
      <c r="AF467" s="151" t="str">
        <f t="shared" si="15"/>
        <v/>
      </c>
      <c r="AH467" s="151" t="str">
        <f t="shared" si="14"/>
        <v/>
      </c>
    </row>
    <row r="468" spans="2:34" x14ac:dyDescent="0.4">
      <c r="B468" s="67" t="s">
        <v>2686</v>
      </c>
      <c r="D468" s="131"/>
      <c r="E468" s="52"/>
      <c r="F468" s="131"/>
      <c r="G468" s="52"/>
      <c r="H468" s="131"/>
      <c r="I468" s="52"/>
      <c r="J468" s="133"/>
      <c r="K468" s="64"/>
      <c r="L468" s="131"/>
      <c r="M468" s="64"/>
      <c r="N468" s="143"/>
      <c r="O468" s="62"/>
      <c r="P468" s="143"/>
      <c r="R468" s="143"/>
      <c r="T468" s="214"/>
      <c r="V468" s="14"/>
      <c r="W468" s="71"/>
      <c r="X468" s="14"/>
      <c r="Z468" s="138"/>
      <c r="AB468" s="138"/>
      <c r="AC468" s="132"/>
      <c r="AD468" s="138"/>
      <c r="AE468" s="132"/>
      <c r="AF468" s="151" t="str">
        <f t="shared" si="15"/>
        <v/>
      </c>
      <c r="AH468" s="151" t="str">
        <f t="shared" si="14"/>
        <v/>
      </c>
    </row>
    <row r="469" spans="2:34" x14ac:dyDescent="0.4">
      <c r="B469" s="67" t="s">
        <v>2687</v>
      </c>
      <c r="D469" s="131"/>
      <c r="E469" s="52"/>
      <c r="F469" s="131"/>
      <c r="G469" s="52"/>
      <c r="H469" s="131"/>
      <c r="I469" s="52"/>
      <c r="J469" s="133"/>
      <c r="K469" s="64"/>
      <c r="L469" s="131"/>
      <c r="M469" s="64"/>
      <c r="N469" s="143"/>
      <c r="O469" s="62"/>
      <c r="P469" s="143"/>
      <c r="R469" s="143"/>
      <c r="T469" s="214"/>
      <c r="V469" s="14"/>
      <c r="W469" s="71"/>
      <c r="X469" s="14"/>
      <c r="Z469" s="138"/>
      <c r="AB469" s="138"/>
      <c r="AC469" s="132"/>
      <c r="AD469" s="138"/>
      <c r="AE469" s="132"/>
      <c r="AF469" s="151" t="str">
        <f t="shared" si="15"/>
        <v/>
      </c>
      <c r="AH469" s="151" t="str">
        <f t="shared" si="14"/>
        <v/>
      </c>
    </row>
    <row r="470" spans="2:34" x14ac:dyDescent="0.4">
      <c r="B470" s="67" t="s">
        <v>2688</v>
      </c>
      <c r="D470" s="131"/>
      <c r="E470" s="52"/>
      <c r="F470" s="131"/>
      <c r="G470" s="52"/>
      <c r="H470" s="131"/>
      <c r="I470" s="52"/>
      <c r="J470" s="133"/>
      <c r="K470" s="64"/>
      <c r="L470" s="131"/>
      <c r="M470" s="64"/>
      <c r="N470" s="143"/>
      <c r="O470" s="62"/>
      <c r="P470" s="143"/>
      <c r="R470" s="143"/>
      <c r="T470" s="214"/>
      <c r="V470" s="14"/>
      <c r="W470" s="71"/>
      <c r="X470" s="14"/>
      <c r="Z470" s="138"/>
      <c r="AB470" s="138"/>
      <c r="AC470" s="132"/>
      <c r="AD470" s="138"/>
      <c r="AE470" s="132"/>
      <c r="AF470" s="151" t="str">
        <f t="shared" si="15"/>
        <v/>
      </c>
      <c r="AH470" s="151" t="str">
        <f t="shared" si="14"/>
        <v/>
      </c>
    </row>
    <row r="471" spans="2:34" x14ac:dyDescent="0.4">
      <c r="B471" s="67" t="s">
        <v>2689</v>
      </c>
      <c r="D471" s="131"/>
      <c r="E471" s="52"/>
      <c r="F471" s="131"/>
      <c r="G471" s="52"/>
      <c r="H471" s="131"/>
      <c r="I471" s="52"/>
      <c r="J471" s="133"/>
      <c r="K471" s="64"/>
      <c r="L471" s="131"/>
      <c r="M471" s="64"/>
      <c r="N471" s="143"/>
      <c r="O471" s="62"/>
      <c r="P471" s="143"/>
      <c r="R471" s="143"/>
      <c r="T471" s="214"/>
      <c r="V471" s="14"/>
      <c r="W471" s="71"/>
      <c r="X471" s="14"/>
      <c r="Z471" s="138"/>
      <c r="AB471" s="138"/>
      <c r="AC471" s="132"/>
      <c r="AD471" s="138"/>
      <c r="AE471" s="132"/>
      <c r="AF471" s="151" t="str">
        <f t="shared" si="15"/>
        <v/>
      </c>
      <c r="AH471" s="151" t="str">
        <f t="shared" si="14"/>
        <v/>
      </c>
    </row>
    <row r="472" spans="2:34" x14ac:dyDescent="0.4">
      <c r="B472" s="67" t="s">
        <v>2690</v>
      </c>
      <c r="D472" s="131"/>
      <c r="E472" s="52"/>
      <c r="F472" s="131"/>
      <c r="G472" s="52"/>
      <c r="H472" s="131"/>
      <c r="I472" s="52"/>
      <c r="J472" s="133"/>
      <c r="K472" s="64"/>
      <c r="L472" s="131"/>
      <c r="M472" s="64"/>
      <c r="N472" s="143"/>
      <c r="O472" s="62"/>
      <c r="P472" s="143"/>
      <c r="R472" s="143"/>
      <c r="T472" s="214"/>
      <c r="V472" s="14"/>
      <c r="W472" s="71"/>
      <c r="X472" s="14"/>
      <c r="Z472" s="138"/>
      <c r="AB472" s="138"/>
      <c r="AC472" s="132"/>
      <c r="AD472" s="138"/>
      <c r="AE472" s="132"/>
      <c r="AF472" s="151" t="str">
        <f t="shared" si="15"/>
        <v/>
      </c>
      <c r="AH472" s="151" t="str">
        <f t="shared" si="14"/>
        <v/>
      </c>
    </row>
    <row r="473" spans="2:34" x14ac:dyDescent="0.4">
      <c r="B473" s="67" t="s">
        <v>2691</v>
      </c>
      <c r="D473" s="131"/>
      <c r="E473" s="52"/>
      <c r="F473" s="131"/>
      <c r="G473" s="52"/>
      <c r="H473" s="131"/>
      <c r="I473" s="52"/>
      <c r="J473" s="133"/>
      <c r="K473" s="64"/>
      <c r="L473" s="131"/>
      <c r="M473" s="64"/>
      <c r="N473" s="143"/>
      <c r="O473" s="62"/>
      <c r="P473" s="143"/>
      <c r="R473" s="143"/>
      <c r="T473" s="214"/>
      <c r="V473" s="14"/>
      <c r="W473" s="71"/>
      <c r="X473" s="14"/>
      <c r="Z473" s="138"/>
      <c r="AB473" s="138"/>
      <c r="AC473" s="132"/>
      <c r="AD473" s="138"/>
      <c r="AE473" s="132"/>
      <c r="AF473" s="151" t="str">
        <f t="shared" si="15"/>
        <v/>
      </c>
      <c r="AH473" s="151" t="str">
        <f t="shared" si="14"/>
        <v/>
      </c>
    </row>
    <row r="474" spans="2:34" x14ac:dyDescent="0.4">
      <c r="B474" s="67" t="s">
        <v>2692</v>
      </c>
      <c r="D474" s="131"/>
      <c r="E474" s="52"/>
      <c r="F474" s="131"/>
      <c r="G474" s="52"/>
      <c r="H474" s="131"/>
      <c r="I474" s="52"/>
      <c r="J474" s="133"/>
      <c r="K474" s="64"/>
      <c r="L474" s="131"/>
      <c r="M474" s="64"/>
      <c r="N474" s="143"/>
      <c r="O474" s="62"/>
      <c r="P474" s="143"/>
      <c r="R474" s="143"/>
      <c r="T474" s="214"/>
      <c r="V474" s="14"/>
      <c r="W474" s="71"/>
      <c r="X474" s="14"/>
      <c r="Z474" s="138"/>
      <c r="AB474" s="138"/>
      <c r="AC474" s="132"/>
      <c r="AD474" s="138"/>
      <c r="AE474" s="132"/>
      <c r="AF474" s="151" t="str">
        <f t="shared" si="15"/>
        <v/>
      </c>
      <c r="AH474" s="151" t="str">
        <f t="shared" si="14"/>
        <v/>
      </c>
    </row>
    <row r="475" spans="2:34" x14ac:dyDescent="0.4">
      <c r="B475" s="67" t="s">
        <v>2693</v>
      </c>
      <c r="D475" s="131"/>
      <c r="E475" s="52"/>
      <c r="F475" s="131"/>
      <c r="G475" s="52"/>
      <c r="H475" s="131"/>
      <c r="I475" s="52"/>
      <c r="J475" s="133"/>
      <c r="K475" s="64"/>
      <c r="L475" s="131"/>
      <c r="M475" s="64"/>
      <c r="N475" s="143"/>
      <c r="O475" s="62"/>
      <c r="P475" s="143"/>
      <c r="R475" s="143"/>
      <c r="T475" s="214"/>
      <c r="V475" s="14"/>
      <c r="W475" s="71"/>
      <c r="X475" s="14"/>
      <c r="Z475" s="138"/>
      <c r="AB475" s="138"/>
      <c r="AC475" s="132"/>
      <c r="AD475" s="138"/>
      <c r="AE475" s="132"/>
      <c r="AF475" s="151" t="str">
        <f t="shared" si="15"/>
        <v/>
      </c>
      <c r="AH475" s="151" t="str">
        <f t="shared" si="14"/>
        <v/>
      </c>
    </row>
    <row r="476" spans="2:34" x14ac:dyDescent="0.4">
      <c r="B476" s="67" t="s">
        <v>2694</v>
      </c>
      <c r="D476" s="131"/>
      <c r="E476" s="52"/>
      <c r="F476" s="131"/>
      <c r="G476" s="52"/>
      <c r="H476" s="131"/>
      <c r="I476" s="52"/>
      <c r="J476" s="133"/>
      <c r="K476" s="64"/>
      <c r="L476" s="131"/>
      <c r="M476" s="64"/>
      <c r="N476" s="143"/>
      <c r="O476" s="62"/>
      <c r="P476" s="143"/>
      <c r="R476" s="143"/>
      <c r="T476" s="214"/>
      <c r="V476" s="14"/>
      <c r="W476" s="71"/>
      <c r="X476" s="14"/>
      <c r="Z476" s="138"/>
      <c r="AB476" s="138"/>
      <c r="AC476" s="132"/>
      <c r="AD476" s="138"/>
      <c r="AE476" s="132"/>
      <c r="AF476" s="151" t="str">
        <f t="shared" si="15"/>
        <v/>
      </c>
      <c r="AH476" s="151" t="str">
        <f t="shared" si="14"/>
        <v/>
      </c>
    </row>
    <row r="477" spans="2:34" x14ac:dyDescent="0.4">
      <c r="B477" s="67" t="s">
        <v>2695</v>
      </c>
      <c r="D477" s="131"/>
      <c r="E477" s="52"/>
      <c r="F477" s="131"/>
      <c r="G477" s="52"/>
      <c r="H477" s="131"/>
      <c r="I477" s="52"/>
      <c r="J477" s="133"/>
      <c r="K477" s="64"/>
      <c r="L477" s="131"/>
      <c r="M477" s="64"/>
      <c r="N477" s="143"/>
      <c r="O477" s="62"/>
      <c r="P477" s="143"/>
      <c r="R477" s="143"/>
      <c r="T477" s="214"/>
      <c r="V477" s="14"/>
      <c r="W477" s="71"/>
      <c r="X477" s="14"/>
      <c r="Z477" s="138"/>
      <c r="AB477" s="138"/>
      <c r="AC477" s="132"/>
      <c r="AD477" s="138"/>
      <c r="AE477" s="132"/>
      <c r="AF477" s="151" t="str">
        <f t="shared" si="15"/>
        <v/>
      </c>
      <c r="AH477" s="151" t="str">
        <f t="shared" si="14"/>
        <v/>
      </c>
    </row>
    <row r="478" spans="2:34" x14ac:dyDescent="0.4">
      <c r="B478" s="67" t="s">
        <v>2696</v>
      </c>
      <c r="D478" s="131"/>
      <c r="E478" s="52"/>
      <c r="F478" s="131"/>
      <c r="G478" s="52"/>
      <c r="H478" s="131"/>
      <c r="I478" s="52"/>
      <c r="J478" s="133"/>
      <c r="K478" s="64"/>
      <c r="L478" s="131"/>
      <c r="M478" s="64"/>
      <c r="N478" s="143"/>
      <c r="O478" s="62"/>
      <c r="P478" s="143"/>
      <c r="R478" s="143"/>
      <c r="T478" s="214"/>
      <c r="V478" s="14"/>
      <c r="W478" s="71"/>
      <c r="X478" s="14"/>
      <c r="Z478" s="138"/>
      <c r="AB478" s="138"/>
      <c r="AC478" s="132"/>
      <c r="AD478" s="138"/>
      <c r="AE478" s="132"/>
      <c r="AF478" s="151" t="str">
        <f t="shared" si="15"/>
        <v/>
      </c>
      <c r="AH478" s="151" t="str">
        <f t="shared" si="14"/>
        <v/>
      </c>
    </row>
    <row r="479" spans="2:34" x14ac:dyDescent="0.4">
      <c r="B479" s="67" t="s">
        <v>2697</v>
      </c>
      <c r="D479" s="131"/>
      <c r="E479" s="52"/>
      <c r="F479" s="131"/>
      <c r="G479" s="52"/>
      <c r="H479" s="131"/>
      <c r="I479" s="52"/>
      <c r="J479" s="133"/>
      <c r="K479" s="64"/>
      <c r="L479" s="131"/>
      <c r="M479" s="64"/>
      <c r="N479" s="143"/>
      <c r="O479" s="62"/>
      <c r="P479" s="143"/>
      <c r="R479" s="143"/>
      <c r="T479" s="214"/>
      <c r="V479" s="14"/>
      <c r="W479" s="71"/>
      <c r="X479" s="14"/>
      <c r="Z479" s="138"/>
      <c r="AB479" s="138"/>
      <c r="AC479" s="132"/>
      <c r="AD479" s="138"/>
      <c r="AE479" s="132"/>
      <c r="AF479" s="151" t="str">
        <f t="shared" si="15"/>
        <v/>
      </c>
      <c r="AH479" s="151" t="str">
        <f t="shared" si="14"/>
        <v/>
      </c>
    </row>
    <row r="480" spans="2:34" x14ac:dyDescent="0.4">
      <c r="B480" s="67" t="s">
        <v>2698</v>
      </c>
      <c r="D480" s="131"/>
      <c r="E480" s="52"/>
      <c r="F480" s="131"/>
      <c r="G480" s="52"/>
      <c r="H480" s="131"/>
      <c r="I480" s="52"/>
      <c r="J480" s="133"/>
      <c r="K480" s="64"/>
      <c r="L480" s="131"/>
      <c r="M480" s="64"/>
      <c r="N480" s="143"/>
      <c r="O480" s="62"/>
      <c r="P480" s="143"/>
      <c r="R480" s="143"/>
      <c r="T480" s="214"/>
      <c r="V480" s="14"/>
      <c r="W480" s="71"/>
      <c r="X480" s="14"/>
      <c r="Z480" s="138"/>
      <c r="AB480" s="138"/>
      <c r="AC480" s="132"/>
      <c r="AD480" s="138"/>
      <c r="AE480" s="132"/>
      <c r="AF480" s="151" t="str">
        <f t="shared" si="15"/>
        <v/>
      </c>
      <c r="AH480" s="151" t="str">
        <f t="shared" si="14"/>
        <v/>
      </c>
    </row>
    <row r="481" spans="2:34" x14ac:dyDescent="0.4">
      <c r="B481" s="67" t="s">
        <v>2699</v>
      </c>
      <c r="D481" s="131"/>
      <c r="E481" s="52"/>
      <c r="F481" s="131"/>
      <c r="G481" s="52"/>
      <c r="H481" s="131"/>
      <c r="I481" s="52"/>
      <c r="J481" s="133"/>
      <c r="K481" s="64"/>
      <c r="L481" s="131"/>
      <c r="M481" s="64"/>
      <c r="N481" s="143"/>
      <c r="O481" s="62"/>
      <c r="P481" s="143"/>
      <c r="R481" s="143"/>
      <c r="T481" s="214"/>
      <c r="V481" s="14"/>
      <c r="W481" s="71"/>
      <c r="X481" s="14"/>
      <c r="Z481" s="138"/>
      <c r="AB481" s="138"/>
      <c r="AC481" s="132"/>
      <c r="AD481" s="138"/>
      <c r="AE481" s="132"/>
      <c r="AF481" s="151" t="str">
        <f t="shared" si="15"/>
        <v/>
      </c>
      <c r="AH481" s="151" t="str">
        <f t="shared" si="14"/>
        <v/>
      </c>
    </row>
    <row r="482" spans="2:34" x14ac:dyDescent="0.4">
      <c r="B482" s="67" t="s">
        <v>2700</v>
      </c>
      <c r="D482" s="131"/>
      <c r="E482" s="52"/>
      <c r="F482" s="131"/>
      <c r="G482" s="52"/>
      <c r="H482" s="131"/>
      <c r="I482" s="52"/>
      <c r="J482" s="133"/>
      <c r="K482" s="64"/>
      <c r="L482" s="131"/>
      <c r="M482" s="64"/>
      <c r="N482" s="143"/>
      <c r="O482" s="62"/>
      <c r="P482" s="143"/>
      <c r="R482" s="143"/>
      <c r="T482" s="214"/>
      <c r="V482" s="14"/>
      <c r="W482" s="71"/>
      <c r="X482" s="14"/>
      <c r="Z482" s="138"/>
      <c r="AB482" s="138"/>
      <c r="AC482" s="132"/>
      <c r="AD482" s="138"/>
      <c r="AE482" s="132"/>
      <c r="AF482" s="151" t="str">
        <f t="shared" si="15"/>
        <v/>
      </c>
      <c r="AH482" s="151" t="str">
        <f t="shared" si="14"/>
        <v/>
      </c>
    </row>
    <row r="483" spans="2:34" x14ac:dyDescent="0.4">
      <c r="B483" s="67" t="s">
        <v>2701</v>
      </c>
      <c r="D483" s="131"/>
      <c r="E483" s="52"/>
      <c r="F483" s="131"/>
      <c r="G483" s="52"/>
      <c r="H483" s="131"/>
      <c r="I483" s="52"/>
      <c r="J483" s="133"/>
      <c r="K483" s="64"/>
      <c r="L483" s="131"/>
      <c r="M483" s="64"/>
      <c r="N483" s="143"/>
      <c r="O483" s="62"/>
      <c r="P483" s="143"/>
      <c r="R483" s="143"/>
      <c r="T483" s="214"/>
      <c r="V483" s="14"/>
      <c r="W483" s="71"/>
      <c r="X483" s="14"/>
      <c r="Z483" s="138"/>
      <c r="AB483" s="138"/>
      <c r="AC483" s="132"/>
      <c r="AD483" s="138"/>
      <c r="AE483" s="132"/>
      <c r="AF483" s="151" t="str">
        <f t="shared" si="15"/>
        <v/>
      </c>
      <c r="AH483" s="151" t="str">
        <f t="shared" si="14"/>
        <v/>
      </c>
    </row>
    <row r="484" spans="2:34" x14ac:dyDescent="0.4">
      <c r="B484" s="67" t="s">
        <v>2702</v>
      </c>
      <c r="D484" s="131"/>
      <c r="E484" s="52"/>
      <c r="F484" s="131"/>
      <c r="G484" s="52"/>
      <c r="H484" s="131"/>
      <c r="I484" s="52"/>
      <c r="J484" s="133"/>
      <c r="K484" s="64"/>
      <c r="L484" s="131"/>
      <c r="M484" s="64"/>
      <c r="N484" s="143"/>
      <c r="O484" s="62"/>
      <c r="P484" s="143"/>
      <c r="R484" s="143"/>
      <c r="T484" s="214"/>
      <c r="V484" s="14"/>
      <c r="W484" s="71"/>
      <c r="X484" s="14"/>
      <c r="Z484" s="138"/>
      <c r="AB484" s="138"/>
      <c r="AC484" s="132"/>
      <c r="AD484" s="138"/>
      <c r="AE484" s="132"/>
      <c r="AF484" s="151" t="str">
        <f t="shared" si="15"/>
        <v/>
      </c>
      <c r="AH484" s="151" t="str">
        <f t="shared" si="14"/>
        <v/>
      </c>
    </row>
    <row r="485" spans="2:34" x14ac:dyDescent="0.4">
      <c r="B485" s="67" t="s">
        <v>2703</v>
      </c>
      <c r="D485" s="131"/>
      <c r="E485" s="52"/>
      <c r="F485" s="131"/>
      <c r="G485" s="52"/>
      <c r="H485" s="131"/>
      <c r="I485" s="52"/>
      <c r="J485" s="133"/>
      <c r="K485" s="64"/>
      <c r="L485" s="131"/>
      <c r="M485" s="64"/>
      <c r="N485" s="143"/>
      <c r="O485" s="62"/>
      <c r="P485" s="143"/>
      <c r="R485" s="143"/>
      <c r="T485" s="214"/>
      <c r="V485" s="14"/>
      <c r="W485" s="71"/>
      <c r="X485" s="14"/>
      <c r="Z485" s="138"/>
      <c r="AB485" s="138"/>
      <c r="AC485" s="132"/>
      <c r="AD485" s="138"/>
      <c r="AE485" s="132"/>
      <c r="AF485" s="151" t="str">
        <f t="shared" si="15"/>
        <v/>
      </c>
      <c r="AH485" s="151" t="str">
        <f t="shared" si="14"/>
        <v/>
      </c>
    </row>
    <row r="486" spans="2:34" x14ac:dyDescent="0.4">
      <c r="B486" s="67" t="s">
        <v>2704</v>
      </c>
      <c r="D486" s="131"/>
      <c r="E486" s="52"/>
      <c r="F486" s="131"/>
      <c r="G486" s="52"/>
      <c r="H486" s="131"/>
      <c r="I486" s="52"/>
      <c r="J486" s="133"/>
      <c r="K486" s="64"/>
      <c r="L486" s="131"/>
      <c r="M486" s="64"/>
      <c r="N486" s="143"/>
      <c r="O486" s="62"/>
      <c r="P486" s="143"/>
      <c r="R486" s="143"/>
      <c r="T486" s="214"/>
      <c r="V486" s="14"/>
      <c r="W486" s="71"/>
      <c r="X486" s="14"/>
      <c r="Z486" s="138"/>
      <c r="AB486" s="138"/>
      <c r="AC486" s="132"/>
      <c r="AD486" s="138"/>
      <c r="AE486" s="132"/>
      <c r="AF486" s="151" t="str">
        <f t="shared" si="15"/>
        <v/>
      </c>
      <c r="AH486" s="151" t="str">
        <f t="shared" si="14"/>
        <v/>
      </c>
    </row>
    <row r="487" spans="2:34" x14ac:dyDescent="0.4">
      <c r="B487" s="67" t="s">
        <v>2705</v>
      </c>
      <c r="D487" s="131"/>
      <c r="E487" s="52"/>
      <c r="F487" s="131"/>
      <c r="G487" s="52"/>
      <c r="H487" s="131"/>
      <c r="I487" s="52"/>
      <c r="J487" s="133"/>
      <c r="K487" s="64"/>
      <c r="L487" s="131"/>
      <c r="M487" s="64"/>
      <c r="N487" s="143"/>
      <c r="O487" s="62"/>
      <c r="P487" s="143"/>
      <c r="R487" s="143"/>
      <c r="T487" s="214"/>
      <c r="V487" s="14"/>
      <c r="W487" s="71"/>
      <c r="X487" s="14"/>
      <c r="Z487" s="138"/>
      <c r="AB487" s="138"/>
      <c r="AC487" s="132"/>
      <c r="AD487" s="138"/>
      <c r="AE487" s="132"/>
      <c r="AF487" s="151" t="str">
        <f t="shared" si="15"/>
        <v/>
      </c>
      <c r="AH487" s="151" t="str">
        <f t="shared" si="14"/>
        <v/>
      </c>
    </row>
    <row r="488" spans="2:34" x14ac:dyDescent="0.4">
      <c r="B488" s="67" t="s">
        <v>2706</v>
      </c>
      <c r="D488" s="131"/>
      <c r="E488" s="52"/>
      <c r="F488" s="131"/>
      <c r="G488" s="52"/>
      <c r="H488" s="131"/>
      <c r="I488" s="52"/>
      <c r="J488" s="133"/>
      <c r="K488" s="64"/>
      <c r="L488" s="131"/>
      <c r="M488" s="64"/>
      <c r="N488" s="143"/>
      <c r="O488" s="62"/>
      <c r="P488" s="143"/>
      <c r="R488" s="143"/>
      <c r="T488" s="214"/>
      <c r="V488" s="14"/>
      <c r="W488" s="71"/>
      <c r="X488" s="14"/>
      <c r="Z488" s="138"/>
      <c r="AB488" s="138"/>
      <c r="AC488" s="132"/>
      <c r="AD488" s="138"/>
      <c r="AE488" s="132"/>
      <c r="AF488" s="151" t="str">
        <f t="shared" si="15"/>
        <v/>
      </c>
      <c r="AH488" s="151" t="str">
        <f t="shared" si="14"/>
        <v/>
      </c>
    </row>
    <row r="489" spans="2:34" x14ac:dyDescent="0.4">
      <c r="B489" s="67" t="s">
        <v>2707</v>
      </c>
      <c r="D489" s="131"/>
      <c r="E489" s="52"/>
      <c r="F489" s="131"/>
      <c r="G489" s="52"/>
      <c r="H489" s="131"/>
      <c r="I489" s="52"/>
      <c r="J489" s="133"/>
      <c r="K489" s="64"/>
      <c r="L489" s="131"/>
      <c r="M489" s="64"/>
      <c r="N489" s="143"/>
      <c r="O489" s="62"/>
      <c r="P489" s="143"/>
      <c r="R489" s="143"/>
      <c r="T489" s="214"/>
      <c r="V489" s="14"/>
      <c r="W489" s="71"/>
      <c r="X489" s="14"/>
      <c r="Z489" s="138"/>
      <c r="AB489" s="138"/>
      <c r="AC489" s="132"/>
      <c r="AD489" s="138"/>
      <c r="AE489" s="132"/>
      <c r="AF489" s="151" t="str">
        <f t="shared" si="15"/>
        <v/>
      </c>
      <c r="AH489" s="151" t="str">
        <f t="shared" si="14"/>
        <v/>
      </c>
    </row>
    <row r="490" spans="2:34" x14ac:dyDescent="0.4">
      <c r="B490" s="67" t="s">
        <v>2708</v>
      </c>
      <c r="D490" s="131"/>
      <c r="E490" s="52"/>
      <c r="F490" s="131"/>
      <c r="G490" s="52"/>
      <c r="H490" s="131"/>
      <c r="I490" s="52"/>
      <c r="J490" s="133"/>
      <c r="K490" s="64"/>
      <c r="L490" s="131"/>
      <c r="M490" s="64"/>
      <c r="N490" s="143"/>
      <c r="O490" s="62"/>
      <c r="P490" s="143"/>
      <c r="R490" s="143"/>
      <c r="T490" s="214"/>
      <c r="V490" s="14"/>
      <c r="W490" s="71"/>
      <c r="X490" s="14"/>
      <c r="Z490" s="138"/>
      <c r="AB490" s="138"/>
      <c r="AC490" s="132"/>
      <c r="AD490" s="138"/>
      <c r="AE490" s="132"/>
      <c r="AF490" s="151" t="str">
        <f t="shared" si="15"/>
        <v/>
      </c>
      <c r="AH490" s="151" t="str">
        <f t="shared" si="14"/>
        <v/>
      </c>
    </row>
    <row r="491" spans="2:34" x14ac:dyDescent="0.4">
      <c r="B491" s="67" t="s">
        <v>2709</v>
      </c>
      <c r="D491" s="131"/>
      <c r="E491" s="52"/>
      <c r="F491" s="131"/>
      <c r="G491" s="52"/>
      <c r="H491" s="131"/>
      <c r="I491" s="52"/>
      <c r="J491" s="133"/>
      <c r="K491" s="64"/>
      <c r="L491" s="131"/>
      <c r="M491" s="64"/>
      <c r="N491" s="143"/>
      <c r="O491" s="62"/>
      <c r="P491" s="143"/>
      <c r="R491" s="143"/>
      <c r="T491" s="214"/>
      <c r="V491" s="14"/>
      <c r="W491" s="71"/>
      <c r="X491" s="14"/>
      <c r="Z491" s="138"/>
      <c r="AB491" s="138"/>
      <c r="AC491" s="132"/>
      <c r="AD491" s="138"/>
      <c r="AE491" s="132"/>
      <c r="AF491" s="151" t="str">
        <f t="shared" si="15"/>
        <v/>
      </c>
      <c r="AH491" s="151" t="str">
        <f t="shared" si="14"/>
        <v/>
      </c>
    </row>
    <row r="492" spans="2:34" x14ac:dyDescent="0.4">
      <c r="B492" s="67" t="s">
        <v>2710</v>
      </c>
      <c r="D492" s="131"/>
      <c r="E492" s="52"/>
      <c r="F492" s="131"/>
      <c r="G492" s="52"/>
      <c r="H492" s="131"/>
      <c r="I492" s="52"/>
      <c r="J492" s="133"/>
      <c r="K492" s="64"/>
      <c r="L492" s="131"/>
      <c r="M492" s="64"/>
      <c r="N492" s="143"/>
      <c r="O492" s="62"/>
      <c r="P492" s="143"/>
      <c r="R492" s="143"/>
      <c r="T492" s="214"/>
      <c r="V492" s="14"/>
      <c r="W492" s="71"/>
      <c r="X492" s="14"/>
      <c r="Z492" s="138"/>
      <c r="AB492" s="138"/>
      <c r="AC492" s="132"/>
      <c r="AD492" s="138"/>
      <c r="AE492" s="132"/>
      <c r="AF492" s="151" t="str">
        <f t="shared" si="15"/>
        <v/>
      </c>
      <c r="AH492" s="151" t="str">
        <f t="shared" si="14"/>
        <v/>
      </c>
    </row>
    <row r="493" spans="2:34" x14ac:dyDescent="0.4">
      <c r="B493" s="67" t="s">
        <v>2711</v>
      </c>
      <c r="D493" s="131"/>
      <c r="E493" s="52"/>
      <c r="F493" s="131"/>
      <c r="G493" s="52"/>
      <c r="H493" s="131"/>
      <c r="I493" s="52"/>
      <c r="J493" s="133"/>
      <c r="K493" s="64"/>
      <c r="L493" s="131"/>
      <c r="M493" s="64"/>
      <c r="N493" s="143"/>
      <c r="O493" s="62"/>
      <c r="P493" s="143"/>
      <c r="R493" s="143"/>
      <c r="T493" s="214"/>
      <c r="V493" s="14"/>
      <c r="W493" s="71"/>
      <c r="X493" s="14"/>
      <c r="Z493" s="138"/>
      <c r="AB493" s="138"/>
      <c r="AC493" s="132"/>
      <c r="AD493" s="138"/>
      <c r="AE493" s="132"/>
      <c r="AF493" s="151" t="str">
        <f t="shared" si="15"/>
        <v/>
      </c>
      <c r="AH493" s="151" t="str">
        <f t="shared" si="14"/>
        <v/>
      </c>
    </row>
    <row r="494" spans="2:34" x14ac:dyDescent="0.4">
      <c r="B494" s="67" t="s">
        <v>2712</v>
      </c>
      <c r="D494" s="131"/>
      <c r="E494" s="52"/>
      <c r="F494" s="131"/>
      <c r="G494" s="52"/>
      <c r="H494" s="131"/>
      <c r="I494" s="52"/>
      <c r="J494" s="133"/>
      <c r="K494" s="64"/>
      <c r="L494" s="131"/>
      <c r="M494" s="64"/>
      <c r="N494" s="143"/>
      <c r="O494" s="62"/>
      <c r="P494" s="143"/>
      <c r="R494" s="143"/>
      <c r="T494" s="214"/>
      <c r="V494" s="14"/>
      <c r="W494" s="71"/>
      <c r="X494" s="14"/>
      <c r="Z494" s="138"/>
      <c r="AB494" s="138"/>
      <c r="AC494" s="132"/>
      <c r="AD494" s="138"/>
      <c r="AE494" s="132"/>
      <c r="AF494" s="151" t="str">
        <f t="shared" si="15"/>
        <v/>
      </c>
      <c r="AH494" s="151" t="str">
        <f t="shared" si="14"/>
        <v/>
      </c>
    </row>
    <row r="495" spans="2:34" x14ac:dyDescent="0.4">
      <c r="B495" s="67" t="s">
        <v>2713</v>
      </c>
      <c r="D495" s="131"/>
      <c r="E495" s="52"/>
      <c r="F495" s="131"/>
      <c r="G495" s="52"/>
      <c r="H495" s="131"/>
      <c r="I495" s="52"/>
      <c r="J495" s="133"/>
      <c r="K495" s="64"/>
      <c r="L495" s="131"/>
      <c r="M495" s="64"/>
      <c r="N495" s="143"/>
      <c r="O495" s="62"/>
      <c r="P495" s="143"/>
      <c r="R495" s="143"/>
      <c r="T495" s="214"/>
      <c r="V495" s="14"/>
      <c r="W495" s="71"/>
      <c r="X495" s="14"/>
      <c r="Z495" s="138"/>
      <c r="AB495" s="138"/>
      <c r="AC495" s="132"/>
      <c r="AD495" s="138"/>
      <c r="AE495" s="132"/>
      <c r="AF495" s="151" t="str">
        <f t="shared" si="15"/>
        <v/>
      </c>
      <c r="AH495" s="151" t="str">
        <f t="shared" si="14"/>
        <v/>
      </c>
    </row>
    <row r="496" spans="2:34" x14ac:dyDescent="0.4">
      <c r="B496" s="67" t="s">
        <v>2714</v>
      </c>
      <c r="D496" s="131"/>
      <c r="E496" s="52"/>
      <c r="F496" s="131"/>
      <c r="G496" s="52"/>
      <c r="H496" s="131"/>
      <c r="I496" s="52"/>
      <c r="J496" s="133"/>
      <c r="K496" s="64"/>
      <c r="L496" s="131"/>
      <c r="M496" s="64"/>
      <c r="N496" s="143"/>
      <c r="O496" s="62"/>
      <c r="P496" s="143"/>
      <c r="R496" s="143"/>
      <c r="T496" s="214"/>
      <c r="V496" s="14"/>
      <c r="W496" s="71"/>
      <c r="X496" s="14"/>
      <c r="Z496" s="138"/>
      <c r="AB496" s="138"/>
      <c r="AC496" s="132"/>
      <c r="AD496" s="138"/>
      <c r="AE496" s="132"/>
      <c r="AF496" s="151" t="str">
        <f t="shared" si="15"/>
        <v/>
      </c>
      <c r="AH496" s="151" t="str">
        <f t="shared" si="14"/>
        <v/>
      </c>
    </row>
    <row r="497" spans="2:34" x14ac:dyDescent="0.4">
      <c r="B497" s="67" t="s">
        <v>2715</v>
      </c>
      <c r="D497" s="131"/>
      <c r="E497" s="52"/>
      <c r="F497" s="131"/>
      <c r="G497" s="52"/>
      <c r="H497" s="131"/>
      <c r="I497" s="52"/>
      <c r="J497" s="133"/>
      <c r="K497" s="64"/>
      <c r="L497" s="131"/>
      <c r="M497" s="64"/>
      <c r="N497" s="143"/>
      <c r="O497" s="62"/>
      <c r="P497" s="143"/>
      <c r="R497" s="143"/>
      <c r="T497" s="214"/>
      <c r="V497" s="14"/>
      <c r="W497" s="71"/>
      <c r="X497" s="14"/>
      <c r="Z497" s="138"/>
      <c r="AB497" s="138"/>
      <c r="AC497" s="132"/>
      <c r="AD497" s="138"/>
      <c r="AE497" s="132"/>
      <c r="AF497" s="151" t="str">
        <f t="shared" si="15"/>
        <v/>
      </c>
      <c r="AH497" s="151" t="str">
        <f t="shared" si="14"/>
        <v/>
      </c>
    </row>
    <row r="498" spans="2:34" x14ac:dyDescent="0.4">
      <c r="B498" s="67" t="s">
        <v>2716</v>
      </c>
      <c r="D498" s="131"/>
      <c r="E498" s="52"/>
      <c r="F498" s="131"/>
      <c r="G498" s="52"/>
      <c r="H498" s="131"/>
      <c r="I498" s="52"/>
      <c r="J498" s="133"/>
      <c r="K498" s="64"/>
      <c r="L498" s="131"/>
      <c r="M498" s="64"/>
      <c r="N498" s="143"/>
      <c r="O498" s="62"/>
      <c r="P498" s="143"/>
      <c r="R498" s="143"/>
      <c r="T498" s="214"/>
      <c r="V498" s="14"/>
      <c r="W498" s="71"/>
      <c r="X498" s="14"/>
      <c r="Z498" s="138"/>
      <c r="AB498" s="138"/>
      <c r="AC498" s="132"/>
      <c r="AD498" s="138"/>
      <c r="AE498" s="132"/>
      <c r="AF498" s="151" t="str">
        <f t="shared" si="15"/>
        <v/>
      </c>
      <c r="AH498" s="151" t="str">
        <f t="shared" si="14"/>
        <v/>
      </c>
    </row>
    <row r="499" spans="2:34" x14ac:dyDescent="0.4">
      <c r="B499" s="67" t="s">
        <v>2717</v>
      </c>
      <c r="D499" s="131"/>
      <c r="E499" s="52"/>
      <c r="F499" s="131"/>
      <c r="G499" s="52"/>
      <c r="H499" s="131"/>
      <c r="I499" s="52"/>
      <c r="J499" s="133"/>
      <c r="K499" s="64"/>
      <c r="L499" s="131"/>
      <c r="M499" s="64"/>
      <c r="N499" s="143"/>
      <c r="O499" s="62"/>
      <c r="P499" s="143"/>
      <c r="R499" s="143"/>
      <c r="T499" s="214"/>
      <c r="V499" s="14"/>
      <c r="W499" s="71"/>
      <c r="X499" s="14"/>
      <c r="Z499" s="138"/>
      <c r="AB499" s="138"/>
      <c r="AC499" s="132"/>
      <c r="AD499" s="138"/>
      <c r="AE499" s="132"/>
      <c r="AF499" s="151" t="str">
        <f t="shared" si="15"/>
        <v/>
      </c>
      <c r="AH499" s="151" t="str">
        <f t="shared" si="14"/>
        <v/>
      </c>
    </row>
    <row r="500" spans="2:34" x14ac:dyDescent="0.4">
      <c r="B500" s="67" t="s">
        <v>2718</v>
      </c>
      <c r="D500" s="131"/>
      <c r="E500" s="52"/>
      <c r="F500" s="131"/>
      <c r="G500" s="52"/>
      <c r="H500" s="131"/>
      <c r="I500" s="52"/>
      <c r="J500" s="133"/>
      <c r="K500" s="64"/>
      <c r="L500" s="131"/>
      <c r="M500" s="64"/>
      <c r="N500" s="143"/>
      <c r="O500" s="62"/>
      <c r="P500" s="143"/>
      <c r="R500" s="143"/>
      <c r="T500" s="214"/>
      <c r="V500" s="14"/>
      <c r="W500" s="71"/>
      <c r="X500" s="14"/>
      <c r="Z500" s="138"/>
      <c r="AB500" s="138"/>
      <c r="AC500" s="132"/>
      <c r="AD500" s="138"/>
      <c r="AE500" s="132"/>
      <c r="AF500" s="151" t="str">
        <f t="shared" si="15"/>
        <v/>
      </c>
      <c r="AH500" s="151" t="str">
        <f t="shared" si="14"/>
        <v/>
      </c>
    </row>
    <row r="501" spans="2:34" x14ac:dyDescent="0.4">
      <c r="B501" s="67" t="s">
        <v>2719</v>
      </c>
      <c r="D501" s="131"/>
      <c r="E501" s="52"/>
      <c r="F501" s="131"/>
      <c r="G501" s="52"/>
      <c r="H501" s="131"/>
      <c r="I501" s="52"/>
      <c r="J501" s="133"/>
      <c r="K501" s="64"/>
      <c r="L501" s="131"/>
      <c r="M501" s="64"/>
      <c r="N501" s="143"/>
      <c r="O501" s="62"/>
      <c r="P501" s="143"/>
      <c r="R501" s="143"/>
      <c r="T501" s="214"/>
      <c r="V501" s="14"/>
      <c r="W501" s="71"/>
      <c r="X501" s="14"/>
      <c r="Z501" s="138"/>
      <c r="AB501" s="138"/>
      <c r="AC501" s="132"/>
      <c r="AD501" s="138"/>
      <c r="AE501" s="132"/>
      <c r="AF501" s="151" t="str">
        <f t="shared" si="15"/>
        <v/>
      </c>
      <c r="AH501" s="151" t="str">
        <f t="shared" si="14"/>
        <v/>
      </c>
    </row>
    <row r="502" spans="2:34" x14ac:dyDescent="0.4">
      <c r="B502" s="67" t="s">
        <v>2720</v>
      </c>
      <c r="D502" s="131"/>
      <c r="E502" s="52"/>
      <c r="F502" s="131"/>
      <c r="G502" s="52"/>
      <c r="H502" s="131"/>
      <c r="I502" s="52"/>
      <c r="J502" s="133"/>
      <c r="K502" s="64"/>
      <c r="L502" s="131"/>
      <c r="M502" s="64"/>
      <c r="N502" s="143"/>
      <c r="O502" s="62"/>
      <c r="P502" s="143"/>
      <c r="R502" s="143"/>
      <c r="T502" s="214"/>
      <c r="V502" s="14"/>
      <c r="W502" s="71"/>
      <c r="X502" s="14"/>
      <c r="Z502" s="138"/>
      <c r="AB502" s="138"/>
      <c r="AC502" s="132"/>
      <c r="AD502" s="138"/>
      <c r="AE502" s="132"/>
      <c r="AF502" s="151" t="str">
        <f t="shared" si="15"/>
        <v/>
      </c>
      <c r="AH502" s="151" t="str">
        <f t="shared" si="14"/>
        <v/>
      </c>
    </row>
    <row r="503" spans="2:34" x14ac:dyDescent="0.4">
      <c r="B503" s="67" t="s">
        <v>2721</v>
      </c>
      <c r="D503" s="131"/>
      <c r="E503" s="52"/>
      <c r="F503" s="131"/>
      <c r="G503" s="52"/>
      <c r="H503" s="131"/>
      <c r="I503" s="52"/>
      <c r="J503" s="133"/>
      <c r="K503" s="64"/>
      <c r="L503" s="131"/>
      <c r="M503" s="64"/>
      <c r="N503" s="143"/>
      <c r="O503" s="62"/>
      <c r="P503" s="143"/>
      <c r="R503" s="143"/>
      <c r="T503" s="214"/>
      <c r="V503" s="14"/>
      <c r="W503" s="71"/>
      <c r="X503" s="14"/>
      <c r="Z503" s="138"/>
      <c r="AB503" s="138"/>
      <c r="AC503" s="132"/>
      <c r="AD503" s="138"/>
      <c r="AE503" s="132"/>
      <c r="AF503" s="151" t="str">
        <f t="shared" si="15"/>
        <v/>
      </c>
      <c r="AH503" s="151" t="str">
        <f t="shared" si="14"/>
        <v/>
      </c>
    </row>
    <row r="504" spans="2:34" x14ac:dyDescent="0.4">
      <c r="B504" s="67" t="s">
        <v>2722</v>
      </c>
      <c r="D504" s="131"/>
      <c r="E504" s="52"/>
      <c r="F504" s="131"/>
      <c r="G504" s="52"/>
      <c r="H504" s="131"/>
      <c r="I504" s="52"/>
      <c r="J504" s="133"/>
      <c r="K504" s="64"/>
      <c r="L504" s="131"/>
      <c r="M504" s="64"/>
      <c r="N504" s="143"/>
      <c r="O504" s="62"/>
      <c r="P504" s="143"/>
      <c r="R504" s="143"/>
      <c r="T504" s="214"/>
      <c r="V504" s="14"/>
      <c r="W504" s="71"/>
      <c r="X504" s="14"/>
      <c r="Z504" s="138"/>
      <c r="AB504" s="138"/>
      <c r="AC504" s="132"/>
      <c r="AD504" s="138"/>
      <c r="AE504" s="132"/>
      <c r="AF504" s="151" t="str">
        <f t="shared" si="15"/>
        <v/>
      </c>
      <c r="AH504" s="151" t="str">
        <f t="shared" si="14"/>
        <v/>
      </c>
    </row>
    <row r="505" spans="2:34" x14ac:dyDescent="0.4">
      <c r="B505" s="67" t="s">
        <v>2723</v>
      </c>
      <c r="D505" s="131"/>
      <c r="E505" s="52"/>
      <c r="F505" s="131"/>
      <c r="G505" s="52"/>
      <c r="H505" s="131"/>
      <c r="I505" s="52"/>
      <c r="J505" s="133"/>
      <c r="K505" s="64"/>
      <c r="L505" s="131"/>
      <c r="M505" s="64"/>
      <c r="N505" s="143"/>
      <c r="O505" s="62"/>
      <c r="P505" s="143"/>
      <c r="R505" s="143"/>
      <c r="T505" s="214"/>
      <c r="V505" s="14"/>
      <c r="W505" s="71"/>
      <c r="X505" s="14"/>
      <c r="Z505" s="138"/>
      <c r="AB505" s="138"/>
      <c r="AC505" s="132"/>
      <c r="AD505" s="138"/>
      <c r="AE505" s="132"/>
      <c r="AF505" s="151" t="str">
        <f t="shared" si="15"/>
        <v/>
      </c>
      <c r="AH505" s="151" t="str">
        <f t="shared" si="14"/>
        <v/>
      </c>
    </row>
    <row r="506" spans="2:34" x14ac:dyDescent="0.4">
      <c r="B506" s="67" t="s">
        <v>2724</v>
      </c>
      <c r="D506" s="131"/>
      <c r="E506" s="52"/>
      <c r="F506" s="131"/>
      <c r="G506" s="52"/>
      <c r="H506" s="131"/>
      <c r="I506" s="52"/>
      <c r="J506" s="133"/>
      <c r="K506" s="64"/>
      <c r="L506" s="131"/>
      <c r="M506" s="64"/>
      <c r="N506" s="143"/>
      <c r="O506" s="62"/>
      <c r="P506" s="143"/>
      <c r="R506" s="143"/>
      <c r="T506" s="214"/>
      <c r="V506" s="14"/>
      <c r="W506" s="71"/>
      <c r="X506" s="14"/>
      <c r="Z506" s="138"/>
      <c r="AB506" s="138"/>
      <c r="AC506" s="132"/>
      <c r="AD506" s="138"/>
      <c r="AE506" s="132"/>
      <c r="AF506" s="151" t="str">
        <f t="shared" si="15"/>
        <v/>
      </c>
      <c r="AH506" s="151" t="str">
        <f t="shared" si="14"/>
        <v/>
      </c>
    </row>
    <row r="507" spans="2:34" x14ac:dyDescent="0.4">
      <c r="D507" s="71"/>
      <c r="E507" s="71"/>
      <c r="F507" s="71"/>
      <c r="G507" s="71"/>
      <c r="H507" s="71"/>
      <c r="I507" s="71"/>
      <c r="J507" s="71"/>
      <c r="V507" s="71"/>
      <c r="W507" s="71"/>
      <c r="X507" s="71"/>
    </row>
    <row r="508" spans="2:34" x14ac:dyDescent="0.4">
      <c r="D508" s="71"/>
      <c r="E508" s="71"/>
      <c r="F508" s="71"/>
      <c r="G508" s="71"/>
      <c r="H508" s="71"/>
      <c r="I508" s="71"/>
      <c r="J508" s="71"/>
      <c r="V508" s="71"/>
      <c r="W508" s="71"/>
      <c r="X508" s="71"/>
    </row>
    <row r="509" spans="2:34" x14ac:dyDescent="0.4">
      <c r="V509" s="71"/>
      <c r="W509" s="71"/>
      <c r="X509" s="71"/>
    </row>
  </sheetData>
  <sheetProtection sheet="1" formatColumns="0" formatRows="0" insertRows="0" insertHyperlinks="0" autoFilter="0"/>
  <autoFilter ref="B6:AI6"/>
  <mergeCells count="1">
    <mergeCell ref="B3:M3"/>
  </mergeCells>
  <conditionalFormatting sqref="T7:T506">
    <cfRule type="expression" dxfId="3" priority="1">
      <formula>OR(T7&lt;0,T7&gt;100)</formula>
    </cfRule>
  </conditionalFormatting>
  <dataValidations count="3">
    <dataValidation type="decimal" operator="greaterThanOrEqual" allowBlank="1" showInputMessage="1" showErrorMessage="1" errorTitle="Fehlerhafte Eingabe" error="Folgender Fehler ist aufgetreten:_x000a__x000a_1. Der Wert ist kleiner als 0" sqref="S7:S506">
      <formula1>0</formula1>
    </dataValidation>
    <dataValidation type="textLength" allowBlank="1" showInputMessage="1" showErrorMessage="1" errorTitle="Fehlerhafte Eingabe" error="Der Wert hat mehr als 50 Zeichen." sqref="E7:E506 G7:G506">
      <formula1>0</formula1>
      <formula2>50</formula2>
    </dataValidation>
    <dataValidation type="textLength" showInputMessage="1" showErrorMessage="1" errorTitle="Fehlerhafte Eingabe" error="Die ID hat mehr als 50 Zeichen." sqref="D7:D506 F7:F506">
      <formula1>0</formula1>
      <formula2>50</formula2>
    </dataValidation>
  </dataValidations>
  <pageMargins left="0.70866141732283472" right="0.70866141732283472" top="0.78740157480314965" bottom="0.78740157480314965" header="0.31496062992125984" footer="0.31496062992125984"/>
  <pageSetup paperSize="9" scale="61" fitToWidth="2" fitToHeight="14" pageOrder="overThenDown" orientation="landscape" r:id="rId1"/>
  <headerFooter>
    <oddHeader>&amp;LArbeitsblatt: &amp;A&amp;CAnlage F</oddHeader>
    <oddFooter>&amp;CSeite &amp;P von &amp;N</oddFooter>
  </headerFooter>
  <rowBreaks count="1" manualBreakCount="1">
    <brk id="34" max="34" man="1"/>
  </rowBreaks>
  <colBreaks count="1" manualBreakCount="1">
    <brk id="19" max="506" man="1"/>
  </colBreaks>
  <extLst>
    <ext xmlns:x14="http://schemas.microsoft.com/office/spreadsheetml/2009/9/main" uri="{CCE6A557-97BC-4b89-ADB6-D9C93CAAB3DF}">
      <x14:dataValidations xmlns:xm="http://schemas.microsoft.com/office/excel/2006/main" count="6">
        <x14:dataValidation type="list" showInputMessage="1" showErrorMessage="1" errorTitle="Standort-ID ist nicht vorhanden" error="Sie haben eine Standort-ID eingegeben, die nicht auf dem Tabellenblatt &quot;III Standorte&quot; vermerkt ist._x000a__x000a_Bitte kontrollieren Sie Ihre Eingabe oder tragen Sie die Standort-ID auf dem Tabellenblatt &quot;III Standorte&quot; nach.">
          <x14:formula1>
            <xm:f>'II Standorte'!$D$9:$D$1048576</xm:f>
          </x14:formula1>
          <xm:sqref>M7:M506 K7:K506</xm:sqref>
        </x14:dataValidation>
        <x14:dataValidation type="list" showInputMessage="1" showErrorMessage="1">
          <x14:formula1>
            <xm:f>Liste!$C$2:$C$3</xm:f>
          </x14:formula1>
          <xm:sqref>L7:L506</xm:sqref>
        </x14:dataValidation>
        <x14:dataValidation type="list" showInputMessage="1" showErrorMessage="1">
          <x14:formula1>
            <xm:f>Liste!$E$2:$E$3</xm:f>
          </x14:formula1>
          <xm:sqref>Z7:Z506 AB7:AB506</xm:sqref>
        </x14:dataValidation>
        <x14:dataValidation type="list" allowBlank="1" showInputMessage="1" showErrorMessage="1">
          <x14:formula1>
            <xm:f>CHOOSE(MATCH(L7,Liste!$C$2:$C$3,0),'I H-Gas'!$F$25:$F$54,'I L-Gas'!$F$25:$F$54)</xm:f>
          </x14:formula1>
          <xm:sqref>AD7:AD506</xm:sqref>
        </x14:dataValidation>
        <x14:dataValidation type="list" showInputMessage="1" showErrorMessage="1">
          <x14:formula1>
            <xm:f>Liste!$M$2:$M$6</xm:f>
          </x14:formula1>
          <xm:sqref>X7:X506</xm:sqref>
        </x14:dataValidation>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14:formula1>
            <xm:f>'II Standorte'!$D$9:$D$1048576</xm:f>
          </x14:formula1>
          <xm:sqref>J7:J506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417DBE"/>
    <pageSetUpPr fitToPage="1"/>
  </sheetPr>
  <dimension ref="B1:AQ506"/>
  <sheetViews>
    <sheetView showGridLines="0" zoomScale="85" zoomScaleNormal="85" zoomScaleSheetLayoutView="40" workbookViewId="0"/>
  </sheetViews>
  <sheetFormatPr baseColWidth="10" defaultColWidth="11" defaultRowHeight="16.8" x14ac:dyDescent="0.4"/>
  <cols>
    <col min="1" max="1" width="1.19921875" style="27" customWidth="1"/>
    <col min="2" max="2" width="7.19921875" style="27" bestFit="1" customWidth="1"/>
    <col min="3" max="3" width="1.19921875" style="27" customWidth="1"/>
    <col min="4" max="4" width="22.59765625" style="60" customWidth="1"/>
    <col min="5" max="5" width="1.19921875" style="60" customWidth="1"/>
    <col min="6" max="6" width="22.59765625" style="60" customWidth="1"/>
    <col min="7" max="7" width="1.19921875" style="60" customWidth="1"/>
    <col min="8" max="8" width="22.59765625" style="60" customWidth="1"/>
    <col min="9" max="9" width="1.19921875" style="60" customWidth="1"/>
    <col min="10" max="10" width="22.59765625" style="60" customWidth="1"/>
    <col min="11" max="11" width="1.19921875" style="60" customWidth="1"/>
    <col min="12" max="12" width="22.59765625" style="60" customWidth="1"/>
    <col min="13" max="13" width="1.19921875" style="60" customWidth="1"/>
    <col min="14" max="14" width="22.59765625" style="30" customWidth="1"/>
    <col min="15" max="15" width="1.19921875" style="30" customWidth="1"/>
    <col min="16" max="16" width="22.59765625" style="30" customWidth="1"/>
    <col min="17" max="17" width="1.19921875" style="30" customWidth="1"/>
    <col min="18" max="18" width="22.59765625" style="30" customWidth="1"/>
    <col min="19" max="19" width="1.19921875" style="30" customWidth="1"/>
    <col min="20" max="20" width="22.59765625" style="30" customWidth="1"/>
    <col min="21" max="21" width="1.19921875" style="30" customWidth="1"/>
    <col min="22" max="22" width="22.59765625" style="30" customWidth="1"/>
    <col min="23" max="23" width="1.19921875" style="30" customWidth="1"/>
    <col min="24" max="24" width="22.59765625" style="60" customWidth="1"/>
    <col min="25" max="25" width="1.19921875" style="30" customWidth="1"/>
    <col min="26" max="26" width="23.59765625" style="30" customWidth="1"/>
    <col min="27" max="27" width="1.19921875" style="27" customWidth="1"/>
    <col min="28" max="28" width="22.59765625" style="60" customWidth="1"/>
    <col min="29" max="29" width="1.19921875" style="30" customWidth="1"/>
    <col min="30" max="30" width="22.59765625" style="60" customWidth="1"/>
    <col min="31" max="31" width="1.19921875" style="60" customWidth="1"/>
    <col min="32" max="32" width="22.59765625" style="60" customWidth="1"/>
    <col min="33" max="33" width="1.19921875" style="60" customWidth="1"/>
    <col min="34" max="34" width="22.59765625" style="60" customWidth="1"/>
    <col min="35" max="35" width="1.19921875" style="27" customWidth="1"/>
    <col min="36" max="36" width="22.59765625" style="60" customWidth="1"/>
    <col min="37" max="37" width="1.19921875" style="27" customWidth="1"/>
    <col min="38" max="38" width="22.59765625" style="60" customWidth="1"/>
    <col min="39" max="39" width="1.19921875" style="27" customWidth="1"/>
    <col min="40" max="40" width="22.59765625" style="60" customWidth="1"/>
    <col min="41" max="41" width="1.19921875" style="27" customWidth="1"/>
    <col min="42" max="42" width="22.59765625" style="60" customWidth="1"/>
    <col min="43" max="43" width="1.19921875" style="27" customWidth="1"/>
    <col min="44" max="16384" width="11" style="27"/>
  </cols>
  <sheetData>
    <row r="1" spans="2:43" s="2" customFormat="1" ht="25.2" x14ac:dyDescent="0.55000000000000004">
      <c r="B1" s="8" t="s">
        <v>2728</v>
      </c>
      <c r="C1" s="4"/>
      <c r="D1" s="123" t="s">
        <v>13</v>
      </c>
      <c r="E1" s="3"/>
      <c r="F1" s="123"/>
      <c r="G1" s="3"/>
      <c r="H1" s="123"/>
      <c r="I1" s="3"/>
      <c r="J1" s="3"/>
      <c r="K1" s="3"/>
      <c r="L1" s="3"/>
      <c r="M1" s="3"/>
      <c r="N1" s="5"/>
      <c r="O1" s="3"/>
      <c r="P1" s="3"/>
      <c r="Q1" s="3"/>
      <c r="R1" s="3"/>
      <c r="S1" s="3"/>
      <c r="T1" s="3"/>
      <c r="U1" s="3"/>
      <c r="V1" s="3"/>
      <c r="W1" s="3"/>
      <c r="X1" s="3"/>
      <c r="Y1" s="3"/>
      <c r="Z1" s="3"/>
      <c r="AA1" s="3"/>
      <c r="AB1" s="3"/>
      <c r="AC1" s="3"/>
      <c r="AD1" s="3"/>
      <c r="AE1" s="3"/>
      <c r="AF1" s="3"/>
      <c r="AG1" s="3"/>
      <c r="AH1" s="3"/>
      <c r="AI1" s="3"/>
      <c r="AJ1" s="3"/>
      <c r="AK1" s="3"/>
      <c r="AL1" s="3"/>
      <c r="AM1" s="3"/>
      <c r="AN1" s="3"/>
      <c r="AO1" s="3"/>
      <c r="AP1" s="3"/>
      <c r="AQ1" s="3"/>
    </row>
    <row r="2" spans="2:43" s="2" customFormat="1" x14ac:dyDescent="0.4">
      <c r="E2" s="70"/>
      <c r="F2" s="70"/>
      <c r="G2" s="70"/>
      <c r="H2" s="70"/>
      <c r="K2" s="70"/>
      <c r="L2" s="70"/>
      <c r="M2" s="70"/>
      <c r="S2" s="70"/>
      <c r="T2" s="70"/>
      <c r="U2" s="70"/>
      <c r="V2" s="70"/>
      <c r="W2" s="70"/>
      <c r="X2" s="70"/>
      <c r="Z2" s="70"/>
      <c r="AA2" s="70"/>
      <c r="AB2" s="70"/>
      <c r="AC2" s="70"/>
      <c r="AK2" s="70"/>
      <c r="AL2" s="70"/>
      <c r="AM2" s="70"/>
      <c r="AN2" s="70"/>
      <c r="AO2" s="70"/>
      <c r="AP2" s="70"/>
      <c r="AQ2" s="70"/>
    </row>
    <row r="3" spans="2:43" s="2" customFormat="1" ht="90" customHeight="1" x14ac:dyDescent="0.4">
      <c r="B3" s="291" t="s">
        <v>4260</v>
      </c>
      <c r="C3" s="291"/>
      <c r="D3" s="291"/>
      <c r="E3" s="291"/>
      <c r="F3" s="291"/>
      <c r="G3" s="291"/>
      <c r="H3" s="291"/>
      <c r="I3" s="291"/>
      <c r="J3" s="291"/>
      <c r="K3" s="291"/>
      <c r="L3" s="291"/>
      <c r="M3" s="291"/>
      <c r="N3" s="172"/>
      <c r="S3" s="70"/>
      <c r="T3" s="70"/>
      <c r="U3" s="70"/>
      <c r="V3" s="70"/>
      <c r="W3" s="70"/>
      <c r="X3" s="70"/>
      <c r="Z3" s="70"/>
      <c r="AA3" s="70"/>
      <c r="AB3" s="70"/>
      <c r="AC3" s="70"/>
      <c r="AK3" s="70"/>
      <c r="AL3" s="70"/>
      <c r="AM3" s="70"/>
      <c r="AN3" s="70"/>
      <c r="AO3" s="70"/>
      <c r="AP3" s="70"/>
      <c r="AQ3" s="70"/>
    </row>
    <row r="4" spans="2:43" s="2" customFormat="1" x14ac:dyDescent="0.4">
      <c r="E4" s="70"/>
      <c r="F4" s="70"/>
      <c r="G4" s="70"/>
      <c r="H4" s="70"/>
      <c r="K4" s="70"/>
      <c r="L4" s="70"/>
      <c r="M4" s="70"/>
      <c r="S4" s="70"/>
      <c r="T4" s="70"/>
      <c r="U4" s="70"/>
      <c r="V4" s="70"/>
      <c r="W4" s="70"/>
      <c r="X4" s="70"/>
      <c r="Z4" s="70"/>
      <c r="AA4" s="70"/>
      <c r="AB4" s="70"/>
      <c r="AC4" s="70"/>
      <c r="AK4" s="70"/>
      <c r="AL4" s="70"/>
      <c r="AM4" s="70"/>
      <c r="AN4" s="70"/>
      <c r="AO4" s="70"/>
      <c r="AP4" s="70"/>
      <c r="AQ4" s="70"/>
    </row>
    <row r="5" spans="2:43" s="125" customFormat="1" ht="201.6" x14ac:dyDescent="0.4">
      <c r="B5" s="9" t="s">
        <v>1</v>
      </c>
      <c r="C5" s="124"/>
      <c r="D5" s="126" t="s">
        <v>216</v>
      </c>
      <c r="E5" s="124"/>
      <c r="F5" s="159" t="s">
        <v>2725</v>
      </c>
      <c r="G5" s="160"/>
      <c r="H5" s="159" t="s">
        <v>3947</v>
      </c>
      <c r="I5" s="124"/>
      <c r="J5" s="148" t="s">
        <v>4245</v>
      </c>
      <c r="K5" s="124"/>
      <c r="L5" s="156" t="s">
        <v>3</v>
      </c>
      <c r="M5" s="124"/>
      <c r="N5" s="159" t="s">
        <v>4271</v>
      </c>
      <c r="O5" s="160"/>
      <c r="P5" s="159" t="s">
        <v>4270</v>
      </c>
      <c r="Q5" s="163"/>
      <c r="R5" s="159" t="s">
        <v>4264</v>
      </c>
      <c r="S5" s="163"/>
      <c r="T5" s="9" t="s">
        <v>217</v>
      </c>
      <c r="U5" s="163"/>
      <c r="V5" s="9" t="s">
        <v>213</v>
      </c>
      <c r="W5" s="163"/>
      <c r="X5" s="164" t="s">
        <v>4266</v>
      </c>
      <c r="Y5" s="163"/>
      <c r="Z5" s="9" t="s">
        <v>218</v>
      </c>
      <c r="AA5" s="163"/>
      <c r="AB5" s="156" t="s">
        <v>4268</v>
      </c>
      <c r="AC5" s="157"/>
      <c r="AD5" s="156" t="s">
        <v>3970</v>
      </c>
      <c r="AE5" s="163"/>
      <c r="AF5" s="164" t="s">
        <v>4253</v>
      </c>
      <c r="AG5" s="163"/>
      <c r="AH5" s="156" t="s">
        <v>4254</v>
      </c>
      <c r="AI5" s="165"/>
      <c r="AJ5" s="164" t="s">
        <v>4249</v>
      </c>
      <c r="AK5" s="162"/>
      <c r="AL5" s="164" t="s">
        <v>2726</v>
      </c>
      <c r="AM5" s="163"/>
      <c r="AN5" s="164" t="s">
        <v>2239</v>
      </c>
      <c r="AO5" s="163"/>
      <c r="AP5" s="164" t="s">
        <v>2727</v>
      </c>
      <c r="AQ5" s="163"/>
    </row>
    <row r="6" spans="2:43" s="2" customFormat="1" x14ac:dyDescent="0.4">
      <c r="B6" s="175" t="s">
        <v>2728</v>
      </c>
      <c r="E6" s="70"/>
      <c r="F6" s="70"/>
      <c r="G6" s="70"/>
      <c r="H6" s="70"/>
      <c r="K6" s="70"/>
      <c r="L6" s="70"/>
      <c r="M6" s="70"/>
      <c r="S6" s="70"/>
      <c r="T6" s="70"/>
      <c r="U6" s="70"/>
      <c r="V6" s="70"/>
      <c r="W6" s="70"/>
      <c r="X6" s="70"/>
      <c r="Z6" s="70"/>
      <c r="AA6" s="70"/>
      <c r="AB6" s="70"/>
      <c r="AC6" s="70"/>
      <c r="AK6" s="70"/>
      <c r="AL6" s="70"/>
      <c r="AM6" s="70"/>
      <c r="AN6" s="70"/>
      <c r="AO6" s="70"/>
      <c r="AP6" s="70"/>
      <c r="AQ6" s="70"/>
    </row>
    <row r="7" spans="2:43" s="155" customFormat="1" x14ac:dyDescent="0.4">
      <c r="B7" s="67" t="s">
        <v>121</v>
      </c>
      <c r="D7" s="131"/>
      <c r="E7" s="141"/>
      <c r="F7" s="131"/>
      <c r="G7" s="141"/>
      <c r="H7" s="131"/>
      <c r="I7" s="141"/>
      <c r="J7" s="133"/>
      <c r="K7" s="69"/>
      <c r="L7" s="131"/>
      <c r="M7" s="69"/>
      <c r="N7" s="143"/>
      <c r="O7" s="169"/>
      <c r="P7" s="143"/>
      <c r="Q7" s="170"/>
      <c r="R7" s="143"/>
      <c r="S7" s="170"/>
      <c r="T7" s="143"/>
      <c r="U7" s="170"/>
      <c r="V7" s="143"/>
      <c r="W7" s="170"/>
      <c r="X7" s="143"/>
      <c r="Y7" s="170"/>
      <c r="Z7" s="214"/>
      <c r="AB7" s="131"/>
      <c r="AC7" s="37"/>
      <c r="AD7" s="131"/>
      <c r="AE7" s="29"/>
      <c r="AF7" s="138"/>
      <c r="AG7" s="29"/>
      <c r="AH7" s="138"/>
      <c r="AI7" s="132"/>
      <c r="AJ7" s="138"/>
      <c r="AK7" s="132"/>
      <c r="AL7" s="151" t="str">
        <f>IF($Z7=0,"",$Z7)</f>
        <v/>
      </c>
      <c r="AN7" s="151" t="str">
        <f t="shared" ref="AN7:AN70" si="0">IF(R7*$Z7=0,"",R7*$Z7)</f>
        <v/>
      </c>
      <c r="AP7" s="151" t="str">
        <f t="shared" ref="AP7:AP70" si="1">IF(T7*$Z7=0,"",T7*$Z7)</f>
        <v/>
      </c>
    </row>
    <row r="8" spans="2:43" x14ac:dyDescent="0.4">
      <c r="B8" s="67" t="s">
        <v>122</v>
      </c>
      <c r="D8" s="131"/>
      <c r="E8" s="52"/>
      <c r="F8" s="131"/>
      <c r="G8" s="52"/>
      <c r="H8" s="131"/>
      <c r="I8" s="52"/>
      <c r="J8" s="133"/>
      <c r="K8" s="64"/>
      <c r="L8" s="131"/>
      <c r="M8" s="64"/>
      <c r="N8" s="143"/>
      <c r="O8" s="62"/>
      <c r="P8" s="143"/>
      <c r="R8" s="143"/>
      <c r="T8" s="143"/>
      <c r="V8" s="143"/>
      <c r="X8" s="143"/>
      <c r="Z8" s="214"/>
      <c r="AB8" s="66"/>
      <c r="AC8" s="36"/>
      <c r="AD8" s="14"/>
      <c r="AF8" s="138"/>
      <c r="AH8" s="138"/>
      <c r="AI8" s="132"/>
      <c r="AJ8" s="138"/>
      <c r="AK8" s="132"/>
      <c r="AL8" s="151" t="str">
        <f t="shared" ref="AL8:AL71" si="2">IF($Z8=0,"",$Z8)</f>
        <v/>
      </c>
      <c r="AM8" s="155"/>
      <c r="AN8" s="151" t="str">
        <f t="shared" si="0"/>
        <v/>
      </c>
      <c r="AO8" s="155"/>
      <c r="AP8" s="151" t="str">
        <f t="shared" si="1"/>
        <v/>
      </c>
      <c r="AQ8" s="155"/>
    </row>
    <row r="9" spans="2:43" x14ac:dyDescent="0.4">
      <c r="B9" s="67" t="s">
        <v>123</v>
      </c>
      <c r="D9" s="131"/>
      <c r="E9" s="52"/>
      <c r="F9" s="131"/>
      <c r="G9" s="52"/>
      <c r="H9" s="131"/>
      <c r="I9" s="52"/>
      <c r="J9" s="133"/>
      <c r="K9" s="64"/>
      <c r="L9" s="131"/>
      <c r="M9" s="64"/>
      <c r="N9" s="238"/>
      <c r="O9" s="62"/>
      <c r="P9" s="143"/>
      <c r="R9" s="143"/>
      <c r="T9" s="143"/>
      <c r="V9" s="143"/>
      <c r="X9" s="143"/>
      <c r="Z9" s="214"/>
      <c r="AB9" s="66"/>
      <c r="AC9" s="36"/>
      <c r="AD9" s="14"/>
      <c r="AF9" s="138"/>
      <c r="AH9" s="138"/>
      <c r="AI9" s="132"/>
      <c r="AJ9" s="138"/>
      <c r="AK9" s="132"/>
      <c r="AL9" s="151" t="str">
        <f t="shared" si="2"/>
        <v/>
      </c>
      <c r="AM9" s="155"/>
      <c r="AN9" s="151" t="str">
        <f t="shared" si="0"/>
        <v/>
      </c>
      <c r="AO9" s="155"/>
      <c r="AP9" s="151" t="str">
        <f t="shared" si="1"/>
        <v/>
      </c>
      <c r="AQ9" s="155"/>
    </row>
    <row r="10" spans="2:43" x14ac:dyDescent="0.4">
      <c r="B10" s="67" t="s">
        <v>124</v>
      </c>
      <c r="D10" s="131"/>
      <c r="E10" s="52"/>
      <c r="F10" s="131"/>
      <c r="G10" s="52"/>
      <c r="H10" s="131"/>
      <c r="I10" s="52"/>
      <c r="J10" s="133"/>
      <c r="K10" s="64"/>
      <c r="L10" s="131"/>
      <c r="M10" s="64"/>
      <c r="N10" s="143"/>
      <c r="O10" s="62"/>
      <c r="P10" s="143"/>
      <c r="R10" s="143"/>
      <c r="T10" s="143"/>
      <c r="V10" s="143"/>
      <c r="X10" s="143"/>
      <c r="Z10" s="214"/>
      <c r="AB10" s="66"/>
      <c r="AC10" s="36"/>
      <c r="AD10" s="14"/>
      <c r="AF10" s="138"/>
      <c r="AH10" s="138"/>
      <c r="AI10" s="132"/>
      <c r="AJ10" s="138"/>
      <c r="AK10" s="132"/>
      <c r="AL10" s="151" t="str">
        <f t="shared" si="2"/>
        <v/>
      </c>
      <c r="AM10" s="155"/>
      <c r="AN10" s="151" t="str">
        <f t="shared" si="0"/>
        <v/>
      </c>
      <c r="AO10" s="155"/>
      <c r="AP10" s="151" t="str">
        <f t="shared" si="1"/>
        <v/>
      </c>
      <c r="AQ10" s="155"/>
    </row>
    <row r="11" spans="2:43" x14ac:dyDescent="0.4">
      <c r="B11" s="67" t="s">
        <v>125</v>
      </c>
      <c r="D11" s="131"/>
      <c r="E11" s="52"/>
      <c r="F11" s="131"/>
      <c r="G11" s="52"/>
      <c r="H11" s="131"/>
      <c r="I11" s="52"/>
      <c r="J11" s="133"/>
      <c r="K11" s="64"/>
      <c r="L11" s="131"/>
      <c r="M11" s="64"/>
      <c r="N11" s="143"/>
      <c r="O11" s="62"/>
      <c r="P11" s="143"/>
      <c r="R11" s="143"/>
      <c r="T11" s="143"/>
      <c r="V11" s="143"/>
      <c r="X11" s="143"/>
      <c r="Z11" s="214"/>
      <c r="AB11" s="66"/>
      <c r="AC11" s="36"/>
      <c r="AD11" s="14"/>
      <c r="AF11" s="138"/>
      <c r="AH11" s="138"/>
      <c r="AI11" s="132"/>
      <c r="AJ11" s="138"/>
      <c r="AK11" s="132"/>
      <c r="AL11" s="151" t="str">
        <f t="shared" si="2"/>
        <v/>
      </c>
      <c r="AM11" s="155"/>
      <c r="AN11" s="151" t="str">
        <f t="shared" si="0"/>
        <v/>
      </c>
      <c r="AO11" s="155"/>
      <c r="AP11" s="151" t="str">
        <f t="shared" si="1"/>
        <v/>
      </c>
      <c r="AQ11" s="155"/>
    </row>
    <row r="12" spans="2:43" x14ac:dyDescent="0.4">
      <c r="B12" s="67" t="s">
        <v>126</v>
      </c>
      <c r="D12" s="131"/>
      <c r="E12" s="52"/>
      <c r="F12" s="131"/>
      <c r="G12" s="52"/>
      <c r="H12" s="131"/>
      <c r="I12" s="52"/>
      <c r="J12" s="133"/>
      <c r="K12" s="64"/>
      <c r="L12" s="131"/>
      <c r="M12" s="64"/>
      <c r="N12" s="143"/>
      <c r="O12" s="62"/>
      <c r="P12" s="143"/>
      <c r="R12" s="143"/>
      <c r="T12" s="143"/>
      <c r="V12" s="143"/>
      <c r="X12" s="143"/>
      <c r="Z12" s="214"/>
      <c r="AB12" s="66"/>
      <c r="AC12" s="36"/>
      <c r="AD12" s="14"/>
      <c r="AF12" s="138"/>
      <c r="AH12" s="138"/>
      <c r="AI12" s="132"/>
      <c r="AJ12" s="138"/>
      <c r="AK12" s="132"/>
      <c r="AL12" s="151" t="str">
        <f t="shared" si="2"/>
        <v/>
      </c>
      <c r="AM12" s="155"/>
      <c r="AN12" s="151" t="str">
        <f t="shared" si="0"/>
        <v/>
      </c>
      <c r="AO12" s="155"/>
      <c r="AP12" s="151" t="str">
        <f t="shared" si="1"/>
        <v/>
      </c>
      <c r="AQ12" s="155"/>
    </row>
    <row r="13" spans="2:43" x14ac:dyDescent="0.4">
      <c r="B13" s="67" t="s">
        <v>127</v>
      </c>
      <c r="D13" s="131"/>
      <c r="E13" s="52"/>
      <c r="F13" s="131"/>
      <c r="G13" s="52"/>
      <c r="H13" s="131"/>
      <c r="I13" s="52"/>
      <c r="J13" s="133"/>
      <c r="K13" s="64"/>
      <c r="L13" s="131"/>
      <c r="M13" s="64"/>
      <c r="N13" s="143"/>
      <c r="O13" s="62"/>
      <c r="P13" s="143"/>
      <c r="R13" s="143"/>
      <c r="T13" s="143"/>
      <c r="V13" s="143"/>
      <c r="X13" s="143"/>
      <c r="Z13" s="214"/>
      <c r="AB13" s="66"/>
      <c r="AC13" s="36"/>
      <c r="AD13" s="14"/>
      <c r="AF13" s="138"/>
      <c r="AH13" s="138"/>
      <c r="AI13" s="132"/>
      <c r="AJ13" s="138"/>
      <c r="AK13" s="132"/>
      <c r="AL13" s="151" t="str">
        <f t="shared" si="2"/>
        <v/>
      </c>
      <c r="AM13" s="155"/>
      <c r="AN13" s="151" t="str">
        <f t="shared" si="0"/>
        <v/>
      </c>
      <c r="AO13" s="155"/>
      <c r="AP13" s="151" t="str">
        <f t="shared" si="1"/>
        <v/>
      </c>
      <c r="AQ13" s="155"/>
    </row>
    <row r="14" spans="2:43" x14ac:dyDescent="0.4">
      <c r="B14" s="67" t="s">
        <v>128</v>
      </c>
      <c r="D14" s="131"/>
      <c r="E14" s="52"/>
      <c r="F14" s="131"/>
      <c r="G14" s="52"/>
      <c r="H14" s="131"/>
      <c r="I14" s="52"/>
      <c r="J14" s="133"/>
      <c r="K14" s="64"/>
      <c r="L14" s="131"/>
      <c r="M14" s="64"/>
      <c r="N14" s="143"/>
      <c r="O14" s="62"/>
      <c r="P14" s="143"/>
      <c r="R14" s="143"/>
      <c r="T14" s="143"/>
      <c r="V14" s="143"/>
      <c r="X14" s="143"/>
      <c r="Z14" s="214"/>
      <c r="AB14" s="66"/>
      <c r="AC14" s="36"/>
      <c r="AD14" s="14"/>
      <c r="AF14" s="138"/>
      <c r="AH14" s="138"/>
      <c r="AI14" s="132"/>
      <c r="AJ14" s="138"/>
      <c r="AK14" s="132"/>
      <c r="AL14" s="151" t="str">
        <f t="shared" si="2"/>
        <v/>
      </c>
      <c r="AM14" s="155"/>
      <c r="AN14" s="151" t="str">
        <f t="shared" si="0"/>
        <v/>
      </c>
      <c r="AO14" s="155"/>
      <c r="AP14" s="151" t="str">
        <f t="shared" si="1"/>
        <v/>
      </c>
      <c r="AQ14" s="155"/>
    </row>
    <row r="15" spans="2:43" x14ac:dyDescent="0.4">
      <c r="B15" s="67" t="s">
        <v>2729</v>
      </c>
      <c r="D15" s="131"/>
      <c r="E15" s="52"/>
      <c r="F15" s="131"/>
      <c r="G15" s="52"/>
      <c r="H15" s="131"/>
      <c r="I15" s="52"/>
      <c r="J15" s="133"/>
      <c r="K15" s="64"/>
      <c r="L15" s="131"/>
      <c r="M15" s="64"/>
      <c r="N15" s="143"/>
      <c r="O15" s="62"/>
      <c r="P15" s="143"/>
      <c r="R15" s="143"/>
      <c r="T15" s="143"/>
      <c r="V15" s="143"/>
      <c r="X15" s="143"/>
      <c r="Z15" s="214"/>
      <c r="AB15" s="66"/>
      <c r="AC15" s="36"/>
      <c r="AD15" s="14"/>
      <c r="AF15" s="138"/>
      <c r="AH15" s="138"/>
      <c r="AI15" s="132"/>
      <c r="AJ15" s="138"/>
      <c r="AK15" s="132"/>
      <c r="AL15" s="151" t="str">
        <f t="shared" si="2"/>
        <v/>
      </c>
      <c r="AM15" s="155"/>
      <c r="AN15" s="151" t="str">
        <f t="shared" si="0"/>
        <v/>
      </c>
      <c r="AO15" s="155"/>
      <c r="AP15" s="151" t="str">
        <f t="shared" si="1"/>
        <v/>
      </c>
      <c r="AQ15" s="155"/>
    </row>
    <row r="16" spans="2:43" x14ac:dyDescent="0.4">
      <c r="B16" s="67" t="s">
        <v>2730</v>
      </c>
      <c r="D16" s="131"/>
      <c r="E16" s="52"/>
      <c r="F16" s="131"/>
      <c r="G16" s="52"/>
      <c r="H16" s="131"/>
      <c r="I16" s="52"/>
      <c r="J16" s="133"/>
      <c r="K16" s="64"/>
      <c r="L16" s="131"/>
      <c r="M16" s="64"/>
      <c r="N16" s="143"/>
      <c r="O16" s="62"/>
      <c r="P16" s="143"/>
      <c r="R16" s="143"/>
      <c r="T16" s="143"/>
      <c r="V16" s="143"/>
      <c r="X16" s="143"/>
      <c r="Z16" s="214"/>
      <c r="AB16" s="66"/>
      <c r="AC16" s="36"/>
      <c r="AD16" s="14"/>
      <c r="AF16" s="138"/>
      <c r="AH16" s="138"/>
      <c r="AI16" s="132"/>
      <c r="AJ16" s="138"/>
      <c r="AK16" s="132"/>
      <c r="AL16" s="151" t="str">
        <f t="shared" si="2"/>
        <v/>
      </c>
      <c r="AM16" s="155"/>
      <c r="AN16" s="151" t="str">
        <f t="shared" si="0"/>
        <v/>
      </c>
      <c r="AO16" s="155"/>
      <c r="AP16" s="151" t="str">
        <f t="shared" si="1"/>
        <v/>
      </c>
      <c r="AQ16" s="155"/>
    </row>
    <row r="17" spans="2:43" x14ac:dyDescent="0.4">
      <c r="B17" s="67" t="s">
        <v>2731</v>
      </c>
      <c r="D17" s="131"/>
      <c r="E17" s="52"/>
      <c r="F17" s="131"/>
      <c r="G17" s="52"/>
      <c r="H17" s="131"/>
      <c r="I17" s="52"/>
      <c r="J17" s="133"/>
      <c r="K17" s="64"/>
      <c r="L17" s="131"/>
      <c r="M17" s="64"/>
      <c r="N17" s="143"/>
      <c r="O17" s="62"/>
      <c r="P17" s="143"/>
      <c r="R17" s="143"/>
      <c r="T17" s="143"/>
      <c r="V17" s="143"/>
      <c r="X17" s="143"/>
      <c r="Z17" s="214"/>
      <c r="AB17" s="66"/>
      <c r="AC17" s="36"/>
      <c r="AD17" s="14"/>
      <c r="AF17" s="138"/>
      <c r="AH17" s="138"/>
      <c r="AI17" s="132"/>
      <c r="AJ17" s="138"/>
      <c r="AK17" s="132"/>
      <c r="AL17" s="151" t="str">
        <f t="shared" si="2"/>
        <v/>
      </c>
      <c r="AM17" s="155"/>
      <c r="AN17" s="151" t="str">
        <f t="shared" si="0"/>
        <v/>
      </c>
      <c r="AO17" s="155"/>
      <c r="AP17" s="151" t="str">
        <f t="shared" si="1"/>
        <v/>
      </c>
      <c r="AQ17" s="155"/>
    </row>
    <row r="18" spans="2:43" x14ac:dyDescent="0.4">
      <c r="B18" s="67" t="s">
        <v>2732</v>
      </c>
      <c r="D18" s="131"/>
      <c r="E18" s="52"/>
      <c r="F18" s="131"/>
      <c r="G18" s="52"/>
      <c r="H18" s="131"/>
      <c r="I18" s="52"/>
      <c r="J18" s="133"/>
      <c r="K18" s="64"/>
      <c r="L18" s="131"/>
      <c r="M18" s="64"/>
      <c r="N18" s="143"/>
      <c r="O18" s="62"/>
      <c r="P18" s="143"/>
      <c r="R18" s="143"/>
      <c r="T18" s="143"/>
      <c r="V18" s="143"/>
      <c r="X18" s="143"/>
      <c r="Z18" s="214"/>
      <c r="AB18" s="66"/>
      <c r="AC18" s="36"/>
      <c r="AD18" s="14"/>
      <c r="AF18" s="138"/>
      <c r="AH18" s="138"/>
      <c r="AI18" s="132"/>
      <c r="AJ18" s="138"/>
      <c r="AK18" s="132"/>
      <c r="AL18" s="151" t="str">
        <f t="shared" si="2"/>
        <v/>
      </c>
      <c r="AM18" s="155"/>
      <c r="AN18" s="151" t="str">
        <f t="shared" si="0"/>
        <v/>
      </c>
      <c r="AO18" s="155"/>
      <c r="AP18" s="151" t="str">
        <f t="shared" si="1"/>
        <v/>
      </c>
      <c r="AQ18" s="155"/>
    </row>
    <row r="19" spans="2:43" x14ac:dyDescent="0.4">
      <c r="B19" s="67" t="s">
        <v>2733</v>
      </c>
      <c r="D19" s="131"/>
      <c r="E19" s="52"/>
      <c r="F19" s="131"/>
      <c r="G19" s="52"/>
      <c r="H19" s="131"/>
      <c r="I19" s="52"/>
      <c r="J19" s="133"/>
      <c r="K19" s="64"/>
      <c r="L19" s="131"/>
      <c r="M19" s="64"/>
      <c r="N19" s="143"/>
      <c r="O19" s="62"/>
      <c r="P19" s="143"/>
      <c r="R19" s="143"/>
      <c r="T19" s="143"/>
      <c r="V19" s="143"/>
      <c r="X19" s="143"/>
      <c r="Z19" s="214"/>
      <c r="AB19" s="66"/>
      <c r="AC19" s="36"/>
      <c r="AD19" s="14"/>
      <c r="AF19" s="138"/>
      <c r="AH19" s="138"/>
      <c r="AI19" s="132"/>
      <c r="AJ19" s="138"/>
      <c r="AK19" s="132"/>
      <c r="AL19" s="151" t="str">
        <f t="shared" si="2"/>
        <v/>
      </c>
      <c r="AM19" s="155"/>
      <c r="AN19" s="151" t="str">
        <f t="shared" si="0"/>
        <v/>
      </c>
      <c r="AO19" s="155"/>
      <c r="AP19" s="151" t="str">
        <f t="shared" si="1"/>
        <v/>
      </c>
      <c r="AQ19" s="155"/>
    </row>
    <row r="20" spans="2:43" x14ac:dyDescent="0.4">
      <c r="B20" s="67" t="s">
        <v>2734</v>
      </c>
      <c r="D20" s="131"/>
      <c r="E20" s="52"/>
      <c r="F20" s="131"/>
      <c r="G20" s="52"/>
      <c r="H20" s="131"/>
      <c r="I20" s="52"/>
      <c r="J20" s="133"/>
      <c r="K20" s="64"/>
      <c r="L20" s="131"/>
      <c r="M20" s="64"/>
      <c r="N20" s="143"/>
      <c r="O20" s="62"/>
      <c r="P20" s="143"/>
      <c r="R20" s="143"/>
      <c r="T20" s="143"/>
      <c r="V20" s="143"/>
      <c r="X20" s="143"/>
      <c r="Z20" s="214"/>
      <c r="AB20" s="66"/>
      <c r="AC20" s="36"/>
      <c r="AD20" s="14"/>
      <c r="AF20" s="138"/>
      <c r="AH20" s="138"/>
      <c r="AI20" s="132"/>
      <c r="AJ20" s="138"/>
      <c r="AK20" s="132"/>
      <c r="AL20" s="151" t="str">
        <f t="shared" si="2"/>
        <v/>
      </c>
      <c r="AM20" s="155"/>
      <c r="AN20" s="151" t="str">
        <f t="shared" si="0"/>
        <v/>
      </c>
      <c r="AO20" s="155"/>
      <c r="AP20" s="151" t="str">
        <f t="shared" si="1"/>
        <v/>
      </c>
      <c r="AQ20" s="155"/>
    </row>
    <row r="21" spans="2:43" x14ac:dyDescent="0.4">
      <c r="B21" s="67" t="s">
        <v>2735</v>
      </c>
      <c r="D21" s="131"/>
      <c r="E21" s="52"/>
      <c r="F21" s="131"/>
      <c r="G21" s="52"/>
      <c r="H21" s="131"/>
      <c r="I21" s="52"/>
      <c r="J21" s="133"/>
      <c r="K21" s="64"/>
      <c r="L21" s="131"/>
      <c r="M21" s="64"/>
      <c r="N21" s="143"/>
      <c r="O21" s="62"/>
      <c r="P21" s="143"/>
      <c r="R21" s="143"/>
      <c r="T21" s="143"/>
      <c r="V21" s="143"/>
      <c r="X21" s="143"/>
      <c r="Z21" s="214"/>
      <c r="AB21" s="66"/>
      <c r="AC21" s="36"/>
      <c r="AD21" s="14"/>
      <c r="AF21" s="138"/>
      <c r="AH21" s="138"/>
      <c r="AI21" s="132"/>
      <c r="AJ21" s="138"/>
      <c r="AK21" s="132"/>
      <c r="AL21" s="151" t="str">
        <f t="shared" si="2"/>
        <v/>
      </c>
      <c r="AM21" s="155"/>
      <c r="AN21" s="151" t="str">
        <f t="shared" si="0"/>
        <v/>
      </c>
      <c r="AO21" s="155"/>
      <c r="AP21" s="151" t="str">
        <f t="shared" si="1"/>
        <v/>
      </c>
      <c r="AQ21" s="155"/>
    </row>
    <row r="22" spans="2:43" x14ac:dyDescent="0.4">
      <c r="B22" s="67" t="s">
        <v>2736</v>
      </c>
      <c r="D22" s="131"/>
      <c r="E22" s="52"/>
      <c r="F22" s="131"/>
      <c r="G22" s="52"/>
      <c r="H22" s="131"/>
      <c r="I22" s="52"/>
      <c r="J22" s="133"/>
      <c r="K22" s="64"/>
      <c r="L22" s="131"/>
      <c r="M22" s="64"/>
      <c r="N22" s="143"/>
      <c r="O22" s="62"/>
      <c r="P22" s="143"/>
      <c r="R22" s="143"/>
      <c r="T22" s="143"/>
      <c r="V22" s="143"/>
      <c r="X22" s="143"/>
      <c r="Z22" s="214"/>
      <c r="AB22" s="66"/>
      <c r="AC22" s="36"/>
      <c r="AD22" s="14"/>
      <c r="AF22" s="138"/>
      <c r="AH22" s="138"/>
      <c r="AI22" s="132"/>
      <c r="AJ22" s="138"/>
      <c r="AK22" s="132"/>
      <c r="AL22" s="151" t="str">
        <f t="shared" si="2"/>
        <v/>
      </c>
      <c r="AM22" s="155"/>
      <c r="AN22" s="151" t="str">
        <f t="shared" si="0"/>
        <v/>
      </c>
      <c r="AO22" s="155"/>
      <c r="AP22" s="151" t="str">
        <f t="shared" si="1"/>
        <v/>
      </c>
      <c r="AQ22" s="155"/>
    </row>
    <row r="23" spans="2:43" x14ac:dyDescent="0.4">
      <c r="B23" s="67" t="s">
        <v>2737</v>
      </c>
      <c r="D23" s="131"/>
      <c r="E23" s="52"/>
      <c r="F23" s="131"/>
      <c r="G23" s="52"/>
      <c r="H23" s="131"/>
      <c r="I23" s="52"/>
      <c r="J23" s="133"/>
      <c r="K23" s="64"/>
      <c r="L23" s="131"/>
      <c r="M23" s="64"/>
      <c r="N23" s="143"/>
      <c r="O23" s="62"/>
      <c r="P23" s="143"/>
      <c r="R23" s="143"/>
      <c r="T23" s="143"/>
      <c r="V23" s="143"/>
      <c r="X23" s="143"/>
      <c r="Z23" s="214"/>
      <c r="AB23" s="66"/>
      <c r="AC23" s="36"/>
      <c r="AD23" s="14"/>
      <c r="AF23" s="138"/>
      <c r="AH23" s="138"/>
      <c r="AI23" s="132"/>
      <c r="AJ23" s="138"/>
      <c r="AK23" s="132"/>
      <c r="AL23" s="151" t="str">
        <f t="shared" si="2"/>
        <v/>
      </c>
      <c r="AM23" s="155"/>
      <c r="AN23" s="151" t="str">
        <f t="shared" si="0"/>
        <v/>
      </c>
      <c r="AO23" s="155"/>
      <c r="AP23" s="151" t="str">
        <f t="shared" si="1"/>
        <v/>
      </c>
      <c r="AQ23" s="155"/>
    </row>
    <row r="24" spans="2:43" x14ac:dyDescent="0.4">
      <c r="B24" s="67" t="s">
        <v>2738</v>
      </c>
      <c r="D24" s="131"/>
      <c r="E24" s="52"/>
      <c r="F24" s="131"/>
      <c r="G24" s="52"/>
      <c r="H24" s="131"/>
      <c r="I24" s="52"/>
      <c r="J24" s="133"/>
      <c r="K24" s="64"/>
      <c r="L24" s="131"/>
      <c r="M24" s="64"/>
      <c r="N24" s="143"/>
      <c r="O24" s="62"/>
      <c r="P24" s="143"/>
      <c r="R24" s="143"/>
      <c r="T24" s="143"/>
      <c r="V24" s="143"/>
      <c r="X24" s="143"/>
      <c r="Z24" s="214"/>
      <c r="AB24" s="66"/>
      <c r="AC24" s="36"/>
      <c r="AD24" s="14"/>
      <c r="AF24" s="138"/>
      <c r="AH24" s="138"/>
      <c r="AI24" s="132"/>
      <c r="AJ24" s="138"/>
      <c r="AK24" s="132"/>
      <c r="AL24" s="151" t="str">
        <f t="shared" si="2"/>
        <v/>
      </c>
      <c r="AM24" s="155"/>
      <c r="AN24" s="151" t="str">
        <f t="shared" si="0"/>
        <v/>
      </c>
      <c r="AO24" s="155"/>
      <c r="AP24" s="151" t="str">
        <f t="shared" si="1"/>
        <v/>
      </c>
      <c r="AQ24" s="155"/>
    </row>
    <row r="25" spans="2:43" x14ac:dyDescent="0.4">
      <c r="B25" s="67" t="s">
        <v>2739</v>
      </c>
      <c r="D25" s="131"/>
      <c r="E25" s="52"/>
      <c r="F25" s="131"/>
      <c r="G25" s="52"/>
      <c r="H25" s="131"/>
      <c r="I25" s="52"/>
      <c r="J25" s="133"/>
      <c r="K25" s="64"/>
      <c r="L25" s="131"/>
      <c r="M25" s="64"/>
      <c r="N25" s="143"/>
      <c r="O25" s="62"/>
      <c r="P25" s="143"/>
      <c r="R25" s="143"/>
      <c r="T25" s="143"/>
      <c r="V25" s="143"/>
      <c r="X25" s="143"/>
      <c r="Z25" s="214"/>
      <c r="AB25" s="66"/>
      <c r="AC25" s="36"/>
      <c r="AD25" s="14"/>
      <c r="AF25" s="138"/>
      <c r="AH25" s="138"/>
      <c r="AI25" s="132"/>
      <c r="AJ25" s="138"/>
      <c r="AK25" s="132"/>
      <c r="AL25" s="151" t="str">
        <f t="shared" si="2"/>
        <v/>
      </c>
      <c r="AM25" s="155"/>
      <c r="AN25" s="151" t="str">
        <f t="shared" si="0"/>
        <v/>
      </c>
      <c r="AO25" s="155"/>
      <c r="AP25" s="151" t="str">
        <f t="shared" si="1"/>
        <v/>
      </c>
      <c r="AQ25" s="155"/>
    </row>
    <row r="26" spans="2:43" x14ac:dyDescent="0.4">
      <c r="B26" s="67" t="s">
        <v>2740</v>
      </c>
      <c r="D26" s="131"/>
      <c r="E26" s="52"/>
      <c r="F26" s="131"/>
      <c r="G26" s="52"/>
      <c r="H26" s="131"/>
      <c r="I26" s="52"/>
      <c r="J26" s="133"/>
      <c r="K26" s="64"/>
      <c r="L26" s="131"/>
      <c r="M26" s="64"/>
      <c r="N26" s="143"/>
      <c r="O26" s="62"/>
      <c r="P26" s="143"/>
      <c r="R26" s="143"/>
      <c r="T26" s="143"/>
      <c r="V26" s="143"/>
      <c r="X26" s="143"/>
      <c r="Z26" s="214"/>
      <c r="AB26" s="66"/>
      <c r="AC26" s="36"/>
      <c r="AD26" s="14"/>
      <c r="AF26" s="138"/>
      <c r="AH26" s="138"/>
      <c r="AI26" s="132"/>
      <c r="AJ26" s="138"/>
      <c r="AK26" s="132"/>
      <c r="AL26" s="151" t="str">
        <f t="shared" si="2"/>
        <v/>
      </c>
      <c r="AM26" s="155"/>
      <c r="AN26" s="151" t="str">
        <f t="shared" si="0"/>
        <v/>
      </c>
      <c r="AO26" s="155"/>
      <c r="AP26" s="151" t="str">
        <f t="shared" si="1"/>
        <v/>
      </c>
      <c r="AQ26" s="155"/>
    </row>
    <row r="27" spans="2:43" x14ac:dyDescent="0.4">
      <c r="B27" s="67" t="s">
        <v>2741</v>
      </c>
      <c r="D27" s="131"/>
      <c r="E27" s="52"/>
      <c r="F27" s="131"/>
      <c r="G27" s="52"/>
      <c r="H27" s="131"/>
      <c r="I27" s="52"/>
      <c r="J27" s="133"/>
      <c r="K27" s="64"/>
      <c r="L27" s="131"/>
      <c r="M27" s="64"/>
      <c r="N27" s="143"/>
      <c r="O27" s="62"/>
      <c r="P27" s="143"/>
      <c r="R27" s="143"/>
      <c r="T27" s="143"/>
      <c r="V27" s="143"/>
      <c r="X27" s="143"/>
      <c r="Z27" s="214"/>
      <c r="AB27" s="66"/>
      <c r="AC27" s="36"/>
      <c r="AD27" s="14"/>
      <c r="AF27" s="138"/>
      <c r="AH27" s="138"/>
      <c r="AI27" s="132"/>
      <c r="AJ27" s="138"/>
      <c r="AK27" s="132"/>
      <c r="AL27" s="151" t="str">
        <f t="shared" si="2"/>
        <v/>
      </c>
      <c r="AM27" s="155"/>
      <c r="AN27" s="151" t="str">
        <f t="shared" si="0"/>
        <v/>
      </c>
      <c r="AO27" s="155"/>
      <c r="AP27" s="151" t="str">
        <f t="shared" si="1"/>
        <v/>
      </c>
      <c r="AQ27" s="155"/>
    </row>
    <row r="28" spans="2:43" x14ac:dyDescent="0.4">
      <c r="B28" s="67" t="s">
        <v>2742</v>
      </c>
      <c r="D28" s="131"/>
      <c r="E28" s="52"/>
      <c r="F28" s="131"/>
      <c r="G28" s="52"/>
      <c r="H28" s="131"/>
      <c r="I28" s="52"/>
      <c r="J28" s="133"/>
      <c r="K28" s="64"/>
      <c r="L28" s="131"/>
      <c r="M28" s="64"/>
      <c r="N28" s="143"/>
      <c r="O28" s="62"/>
      <c r="P28" s="143"/>
      <c r="R28" s="143"/>
      <c r="T28" s="143"/>
      <c r="V28" s="143"/>
      <c r="X28" s="143"/>
      <c r="Z28" s="214"/>
      <c r="AB28" s="66"/>
      <c r="AC28" s="36"/>
      <c r="AD28" s="14"/>
      <c r="AF28" s="138"/>
      <c r="AH28" s="138"/>
      <c r="AI28" s="132"/>
      <c r="AJ28" s="138"/>
      <c r="AK28" s="132"/>
      <c r="AL28" s="151" t="str">
        <f t="shared" si="2"/>
        <v/>
      </c>
      <c r="AM28" s="155"/>
      <c r="AN28" s="151" t="str">
        <f t="shared" si="0"/>
        <v/>
      </c>
      <c r="AO28" s="155"/>
      <c r="AP28" s="151" t="str">
        <f t="shared" si="1"/>
        <v/>
      </c>
      <c r="AQ28" s="155"/>
    </row>
    <row r="29" spans="2:43" x14ac:dyDescent="0.4">
      <c r="B29" s="67" t="s">
        <v>2743</v>
      </c>
      <c r="D29" s="131"/>
      <c r="E29" s="52"/>
      <c r="F29" s="131"/>
      <c r="G29" s="52"/>
      <c r="H29" s="131"/>
      <c r="I29" s="52"/>
      <c r="J29" s="133"/>
      <c r="K29" s="64"/>
      <c r="L29" s="131"/>
      <c r="M29" s="64"/>
      <c r="N29" s="143"/>
      <c r="O29" s="62"/>
      <c r="P29" s="143"/>
      <c r="R29" s="143"/>
      <c r="T29" s="143"/>
      <c r="V29" s="143"/>
      <c r="X29" s="143"/>
      <c r="Z29" s="214"/>
      <c r="AB29" s="66"/>
      <c r="AC29" s="36"/>
      <c r="AD29" s="14"/>
      <c r="AF29" s="138"/>
      <c r="AH29" s="138"/>
      <c r="AI29" s="132"/>
      <c r="AJ29" s="138"/>
      <c r="AK29" s="132"/>
      <c r="AL29" s="151" t="str">
        <f t="shared" si="2"/>
        <v/>
      </c>
      <c r="AM29" s="155"/>
      <c r="AN29" s="151" t="str">
        <f t="shared" si="0"/>
        <v/>
      </c>
      <c r="AO29" s="155"/>
      <c r="AP29" s="151" t="str">
        <f t="shared" si="1"/>
        <v/>
      </c>
      <c r="AQ29" s="155"/>
    </row>
    <row r="30" spans="2:43" x14ac:dyDescent="0.4">
      <c r="B30" s="67" t="s">
        <v>2744</v>
      </c>
      <c r="D30" s="131"/>
      <c r="E30" s="52"/>
      <c r="F30" s="131"/>
      <c r="G30" s="52"/>
      <c r="H30" s="131"/>
      <c r="I30" s="52"/>
      <c r="J30" s="133"/>
      <c r="K30" s="64"/>
      <c r="L30" s="131"/>
      <c r="M30" s="64"/>
      <c r="N30" s="143"/>
      <c r="O30" s="62"/>
      <c r="P30" s="143"/>
      <c r="R30" s="143"/>
      <c r="T30" s="143"/>
      <c r="V30" s="143"/>
      <c r="X30" s="143"/>
      <c r="Z30" s="214"/>
      <c r="AB30" s="66"/>
      <c r="AC30" s="36"/>
      <c r="AD30" s="14"/>
      <c r="AF30" s="138"/>
      <c r="AH30" s="138"/>
      <c r="AI30" s="132"/>
      <c r="AJ30" s="138"/>
      <c r="AK30" s="132"/>
      <c r="AL30" s="151" t="str">
        <f t="shared" si="2"/>
        <v/>
      </c>
      <c r="AM30" s="155"/>
      <c r="AN30" s="151" t="str">
        <f t="shared" si="0"/>
        <v/>
      </c>
      <c r="AO30" s="155"/>
      <c r="AP30" s="151" t="str">
        <f t="shared" si="1"/>
        <v/>
      </c>
      <c r="AQ30" s="155"/>
    </row>
    <row r="31" spans="2:43" x14ac:dyDescent="0.4">
      <c r="B31" s="67" t="s">
        <v>2745</v>
      </c>
      <c r="D31" s="131"/>
      <c r="E31" s="52"/>
      <c r="F31" s="131"/>
      <c r="G31" s="52"/>
      <c r="H31" s="131"/>
      <c r="I31" s="52"/>
      <c r="J31" s="133"/>
      <c r="K31" s="64"/>
      <c r="L31" s="131"/>
      <c r="M31" s="64"/>
      <c r="N31" s="143"/>
      <c r="O31" s="62"/>
      <c r="P31" s="143"/>
      <c r="R31" s="143"/>
      <c r="T31" s="143"/>
      <c r="V31" s="143"/>
      <c r="X31" s="143"/>
      <c r="Z31" s="214"/>
      <c r="AB31" s="66"/>
      <c r="AC31" s="36"/>
      <c r="AD31" s="14"/>
      <c r="AF31" s="138"/>
      <c r="AH31" s="138"/>
      <c r="AI31" s="132"/>
      <c r="AJ31" s="138"/>
      <c r="AK31" s="132"/>
      <c r="AL31" s="151" t="str">
        <f t="shared" si="2"/>
        <v/>
      </c>
      <c r="AM31" s="155"/>
      <c r="AN31" s="151" t="str">
        <f t="shared" si="0"/>
        <v/>
      </c>
      <c r="AO31" s="155"/>
      <c r="AP31" s="151" t="str">
        <f t="shared" si="1"/>
        <v/>
      </c>
      <c r="AQ31" s="155"/>
    </row>
    <row r="32" spans="2:43" x14ac:dyDescent="0.4">
      <c r="B32" s="67" t="s">
        <v>2746</v>
      </c>
      <c r="D32" s="131"/>
      <c r="E32" s="52"/>
      <c r="F32" s="131"/>
      <c r="G32" s="52"/>
      <c r="H32" s="131"/>
      <c r="I32" s="52"/>
      <c r="J32" s="133"/>
      <c r="K32" s="64"/>
      <c r="L32" s="131"/>
      <c r="M32" s="64"/>
      <c r="N32" s="143"/>
      <c r="O32" s="62"/>
      <c r="P32" s="143"/>
      <c r="R32" s="143"/>
      <c r="T32" s="143"/>
      <c r="V32" s="143"/>
      <c r="X32" s="143"/>
      <c r="Z32" s="214"/>
      <c r="AB32" s="66"/>
      <c r="AC32" s="36"/>
      <c r="AD32" s="14"/>
      <c r="AF32" s="138"/>
      <c r="AH32" s="138"/>
      <c r="AI32" s="132"/>
      <c r="AJ32" s="138"/>
      <c r="AK32" s="132"/>
      <c r="AL32" s="151" t="str">
        <f t="shared" si="2"/>
        <v/>
      </c>
      <c r="AM32" s="155"/>
      <c r="AN32" s="151" t="str">
        <f t="shared" si="0"/>
        <v/>
      </c>
      <c r="AO32" s="155"/>
      <c r="AP32" s="151" t="str">
        <f t="shared" si="1"/>
        <v/>
      </c>
      <c r="AQ32" s="155"/>
    </row>
    <row r="33" spans="2:43" x14ac:dyDescent="0.4">
      <c r="B33" s="67" t="s">
        <v>2747</v>
      </c>
      <c r="D33" s="131"/>
      <c r="E33" s="52"/>
      <c r="F33" s="131"/>
      <c r="G33" s="52"/>
      <c r="H33" s="131"/>
      <c r="I33" s="52"/>
      <c r="J33" s="133"/>
      <c r="K33" s="64"/>
      <c r="L33" s="131"/>
      <c r="M33" s="64"/>
      <c r="N33" s="143"/>
      <c r="O33" s="62"/>
      <c r="P33" s="143"/>
      <c r="R33" s="143"/>
      <c r="T33" s="143"/>
      <c r="V33" s="143"/>
      <c r="X33" s="143"/>
      <c r="Z33" s="214"/>
      <c r="AB33" s="66"/>
      <c r="AC33" s="36"/>
      <c r="AD33" s="14"/>
      <c r="AF33" s="138"/>
      <c r="AH33" s="138"/>
      <c r="AI33" s="132"/>
      <c r="AJ33" s="138"/>
      <c r="AK33" s="132"/>
      <c r="AL33" s="151" t="str">
        <f t="shared" si="2"/>
        <v/>
      </c>
      <c r="AM33" s="155"/>
      <c r="AN33" s="151" t="str">
        <f t="shared" si="0"/>
        <v/>
      </c>
      <c r="AO33" s="155"/>
      <c r="AP33" s="151" t="str">
        <f t="shared" si="1"/>
        <v/>
      </c>
      <c r="AQ33" s="155"/>
    </row>
    <row r="34" spans="2:43" x14ac:dyDescent="0.4">
      <c r="B34" s="67" t="s">
        <v>2748</v>
      </c>
      <c r="D34" s="131"/>
      <c r="E34" s="52"/>
      <c r="F34" s="131"/>
      <c r="G34" s="52"/>
      <c r="H34" s="131"/>
      <c r="I34" s="52"/>
      <c r="J34" s="133"/>
      <c r="K34" s="64"/>
      <c r="L34" s="131"/>
      <c r="M34" s="64"/>
      <c r="N34" s="143"/>
      <c r="O34" s="62"/>
      <c r="P34" s="143"/>
      <c r="R34" s="143"/>
      <c r="T34" s="143"/>
      <c r="V34" s="143"/>
      <c r="X34" s="143"/>
      <c r="Z34" s="214"/>
      <c r="AB34" s="66"/>
      <c r="AC34" s="36"/>
      <c r="AD34" s="14"/>
      <c r="AF34" s="138"/>
      <c r="AH34" s="138"/>
      <c r="AI34" s="132"/>
      <c r="AJ34" s="138"/>
      <c r="AK34" s="132"/>
      <c r="AL34" s="151" t="str">
        <f t="shared" si="2"/>
        <v/>
      </c>
      <c r="AM34" s="155"/>
      <c r="AN34" s="151" t="str">
        <f t="shared" si="0"/>
        <v/>
      </c>
      <c r="AO34" s="155"/>
      <c r="AP34" s="151" t="str">
        <f t="shared" si="1"/>
        <v/>
      </c>
      <c r="AQ34" s="155"/>
    </row>
    <row r="35" spans="2:43" x14ac:dyDescent="0.4">
      <c r="B35" s="67" t="s">
        <v>2749</v>
      </c>
      <c r="D35" s="131"/>
      <c r="E35" s="52"/>
      <c r="F35" s="131"/>
      <c r="G35" s="52"/>
      <c r="H35" s="131"/>
      <c r="I35" s="52"/>
      <c r="J35" s="133"/>
      <c r="K35" s="64"/>
      <c r="L35" s="131"/>
      <c r="M35" s="64"/>
      <c r="N35" s="143"/>
      <c r="O35" s="62"/>
      <c r="P35" s="143"/>
      <c r="R35" s="143"/>
      <c r="T35" s="143"/>
      <c r="V35" s="143"/>
      <c r="X35" s="143"/>
      <c r="Z35" s="214"/>
      <c r="AB35" s="66"/>
      <c r="AC35" s="36"/>
      <c r="AD35" s="14"/>
      <c r="AF35" s="138"/>
      <c r="AH35" s="138"/>
      <c r="AI35" s="132"/>
      <c r="AJ35" s="138"/>
      <c r="AK35" s="132"/>
      <c r="AL35" s="151" t="str">
        <f t="shared" si="2"/>
        <v/>
      </c>
      <c r="AM35" s="155"/>
      <c r="AN35" s="151" t="str">
        <f t="shared" si="0"/>
        <v/>
      </c>
      <c r="AO35" s="155"/>
      <c r="AP35" s="151" t="str">
        <f t="shared" si="1"/>
        <v/>
      </c>
      <c r="AQ35" s="155"/>
    </row>
    <row r="36" spans="2:43" x14ac:dyDescent="0.4">
      <c r="B36" s="67" t="s">
        <v>2750</v>
      </c>
      <c r="D36" s="131"/>
      <c r="E36" s="52"/>
      <c r="F36" s="131"/>
      <c r="G36" s="52"/>
      <c r="H36" s="131"/>
      <c r="I36" s="52"/>
      <c r="J36" s="133"/>
      <c r="K36" s="64"/>
      <c r="L36" s="131"/>
      <c r="M36" s="64"/>
      <c r="N36" s="143"/>
      <c r="O36" s="62"/>
      <c r="P36" s="143"/>
      <c r="R36" s="143"/>
      <c r="T36" s="143"/>
      <c r="V36" s="143"/>
      <c r="X36" s="143"/>
      <c r="Z36" s="214"/>
      <c r="AB36" s="66"/>
      <c r="AC36" s="36"/>
      <c r="AD36" s="14"/>
      <c r="AF36" s="138"/>
      <c r="AH36" s="138"/>
      <c r="AI36" s="132"/>
      <c r="AJ36" s="138"/>
      <c r="AK36" s="132"/>
      <c r="AL36" s="151" t="str">
        <f t="shared" si="2"/>
        <v/>
      </c>
      <c r="AM36" s="155"/>
      <c r="AN36" s="151" t="str">
        <f t="shared" si="0"/>
        <v/>
      </c>
      <c r="AO36" s="155"/>
      <c r="AP36" s="151" t="str">
        <f t="shared" si="1"/>
        <v/>
      </c>
      <c r="AQ36" s="155"/>
    </row>
    <row r="37" spans="2:43" x14ac:dyDescent="0.4">
      <c r="B37" s="67" t="s">
        <v>2751</v>
      </c>
      <c r="D37" s="131"/>
      <c r="E37" s="52"/>
      <c r="F37" s="131"/>
      <c r="G37" s="52"/>
      <c r="H37" s="131"/>
      <c r="I37" s="52"/>
      <c r="J37" s="133"/>
      <c r="K37" s="64"/>
      <c r="L37" s="131"/>
      <c r="M37" s="64"/>
      <c r="N37" s="143"/>
      <c r="O37" s="62"/>
      <c r="P37" s="143"/>
      <c r="R37" s="143"/>
      <c r="T37" s="143"/>
      <c r="V37" s="143"/>
      <c r="X37" s="143"/>
      <c r="Z37" s="214"/>
      <c r="AB37" s="66"/>
      <c r="AC37" s="36"/>
      <c r="AD37" s="14"/>
      <c r="AF37" s="138"/>
      <c r="AH37" s="138"/>
      <c r="AI37" s="132"/>
      <c r="AJ37" s="138"/>
      <c r="AK37" s="132"/>
      <c r="AL37" s="151" t="str">
        <f t="shared" si="2"/>
        <v/>
      </c>
      <c r="AM37" s="155"/>
      <c r="AN37" s="151" t="str">
        <f t="shared" si="0"/>
        <v/>
      </c>
      <c r="AO37" s="155"/>
      <c r="AP37" s="151" t="str">
        <f t="shared" si="1"/>
        <v/>
      </c>
      <c r="AQ37" s="155"/>
    </row>
    <row r="38" spans="2:43" x14ac:dyDescent="0.4">
      <c r="B38" s="67" t="s">
        <v>2752</v>
      </c>
      <c r="D38" s="131"/>
      <c r="E38" s="52"/>
      <c r="F38" s="131"/>
      <c r="G38" s="52"/>
      <c r="H38" s="131"/>
      <c r="I38" s="52"/>
      <c r="J38" s="133"/>
      <c r="K38" s="64"/>
      <c r="L38" s="131"/>
      <c r="M38" s="64"/>
      <c r="N38" s="143"/>
      <c r="O38" s="62"/>
      <c r="P38" s="143"/>
      <c r="R38" s="143"/>
      <c r="T38" s="143"/>
      <c r="V38" s="143"/>
      <c r="X38" s="143"/>
      <c r="Z38" s="214"/>
      <c r="AB38" s="66"/>
      <c r="AC38" s="36"/>
      <c r="AD38" s="14"/>
      <c r="AF38" s="138"/>
      <c r="AH38" s="138"/>
      <c r="AI38" s="132"/>
      <c r="AJ38" s="138"/>
      <c r="AK38" s="132"/>
      <c r="AL38" s="151" t="str">
        <f t="shared" si="2"/>
        <v/>
      </c>
      <c r="AM38" s="155"/>
      <c r="AN38" s="151" t="str">
        <f t="shared" si="0"/>
        <v/>
      </c>
      <c r="AO38" s="155"/>
      <c r="AP38" s="151" t="str">
        <f t="shared" si="1"/>
        <v/>
      </c>
      <c r="AQ38" s="155"/>
    </row>
    <row r="39" spans="2:43" x14ac:dyDescent="0.4">
      <c r="B39" s="67" t="s">
        <v>2753</v>
      </c>
      <c r="D39" s="131"/>
      <c r="E39" s="52"/>
      <c r="F39" s="131"/>
      <c r="G39" s="52"/>
      <c r="H39" s="131"/>
      <c r="I39" s="52"/>
      <c r="J39" s="133"/>
      <c r="K39" s="64"/>
      <c r="L39" s="131"/>
      <c r="M39" s="64"/>
      <c r="N39" s="143"/>
      <c r="O39" s="62"/>
      <c r="P39" s="143"/>
      <c r="R39" s="143"/>
      <c r="T39" s="143"/>
      <c r="V39" s="143"/>
      <c r="X39" s="143"/>
      <c r="Z39" s="214"/>
      <c r="AB39" s="66"/>
      <c r="AC39" s="36"/>
      <c r="AD39" s="14"/>
      <c r="AF39" s="138"/>
      <c r="AH39" s="138"/>
      <c r="AI39" s="132"/>
      <c r="AJ39" s="138"/>
      <c r="AK39" s="132"/>
      <c r="AL39" s="151" t="str">
        <f t="shared" si="2"/>
        <v/>
      </c>
      <c r="AM39" s="155"/>
      <c r="AN39" s="151" t="str">
        <f t="shared" si="0"/>
        <v/>
      </c>
      <c r="AO39" s="155"/>
      <c r="AP39" s="151" t="str">
        <f t="shared" si="1"/>
        <v/>
      </c>
      <c r="AQ39" s="155"/>
    </row>
    <row r="40" spans="2:43" x14ac:dyDescent="0.4">
      <c r="B40" s="67" t="s">
        <v>2754</v>
      </c>
      <c r="D40" s="131"/>
      <c r="E40" s="52"/>
      <c r="F40" s="131"/>
      <c r="G40" s="52"/>
      <c r="H40" s="131"/>
      <c r="I40" s="52"/>
      <c r="J40" s="133"/>
      <c r="K40" s="64"/>
      <c r="L40" s="131"/>
      <c r="M40" s="64"/>
      <c r="N40" s="143"/>
      <c r="O40" s="62"/>
      <c r="P40" s="143"/>
      <c r="R40" s="143"/>
      <c r="T40" s="143"/>
      <c r="V40" s="143"/>
      <c r="X40" s="143"/>
      <c r="Z40" s="214"/>
      <c r="AB40" s="66"/>
      <c r="AC40" s="36"/>
      <c r="AD40" s="14"/>
      <c r="AF40" s="138"/>
      <c r="AH40" s="138"/>
      <c r="AI40" s="132"/>
      <c r="AJ40" s="138"/>
      <c r="AK40" s="132"/>
      <c r="AL40" s="151" t="str">
        <f t="shared" si="2"/>
        <v/>
      </c>
      <c r="AM40" s="155"/>
      <c r="AN40" s="151" t="str">
        <f t="shared" si="0"/>
        <v/>
      </c>
      <c r="AO40" s="155"/>
      <c r="AP40" s="151" t="str">
        <f t="shared" si="1"/>
        <v/>
      </c>
      <c r="AQ40" s="155"/>
    </row>
    <row r="41" spans="2:43" x14ac:dyDescent="0.4">
      <c r="B41" s="67" t="s">
        <v>2755</v>
      </c>
      <c r="D41" s="131"/>
      <c r="E41" s="52"/>
      <c r="F41" s="131"/>
      <c r="G41" s="52"/>
      <c r="H41" s="131"/>
      <c r="I41" s="52"/>
      <c r="J41" s="133"/>
      <c r="K41" s="64"/>
      <c r="L41" s="131"/>
      <c r="M41" s="64"/>
      <c r="N41" s="143"/>
      <c r="O41" s="62"/>
      <c r="P41" s="143"/>
      <c r="R41" s="143"/>
      <c r="T41" s="143"/>
      <c r="V41" s="143"/>
      <c r="X41" s="143"/>
      <c r="Z41" s="214"/>
      <c r="AB41" s="66"/>
      <c r="AC41" s="36"/>
      <c r="AD41" s="14"/>
      <c r="AF41" s="138"/>
      <c r="AH41" s="138"/>
      <c r="AI41" s="132"/>
      <c r="AJ41" s="138"/>
      <c r="AK41" s="132"/>
      <c r="AL41" s="151" t="str">
        <f t="shared" si="2"/>
        <v/>
      </c>
      <c r="AM41" s="155"/>
      <c r="AN41" s="151" t="str">
        <f t="shared" si="0"/>
        <v/>
      </c>
      <c r="AO41" s="155"/>
      <c r="AP41" s="151" t="str">
        <f t="shared" si="1"/>
        <v/>
      </c>
      <c r="AQ41" s="155"/>
    </row>
    <row r="42" spans="2:43" x14ac:dyDescent="0.4">
      <c r="B42" s="67" t="s">
        <v>2756</v>
      </c>
      <c r="D42" s="131"/>
      <c r="E42" s="52"/>
      <c r="F42" s="131"/>
      <c r="G42" s="52"/>
      <c r="H42" s="131"/>
      <c r="I42" s="52"/>
      <c r="J42" s="133"/>
      <c r="K42" s="64"/>
      <c r="L42" s="131"/>
      <c r="M42" s="64"/>
      <c r="N42" s="143"/>
      <c r="O42" s="62"/>
      <c r="P42" s="143"/>
      <c r="R42" s="143"/>
      <c r="T42" s="143"/>
      <c r="V42" s="143"/>
      <c r="X42" s="143"/>
      <c r="Z42" s="214"/>
      <c r="AB42" s="66"/>
      <c r="AC42" s="36"/>
      <c r="AD42" s="14"/>
      <c r="AF42" s="138"/>
      <c r="AH42" s="138"/>
      <c r="AI42" s="132"/>
      <c r="AJ42" s="138"/>
      <c r="AK42" s="132"/>
      <c r="AL42" s="151" t="str">
        <f t="shared" si="2"/>
        <v/>
      </c>
      <c r="AM42" s="155"/>
      <c r="AN42" s="151" t="str">
        <f t="shared" si="0"/>
        <v/>
      </c>
      <c r="AO42" s="155"/>
      <c r="AP42" s="151" t="str">
        <f t="shared" si="1"/>
        <v/>
      </c>
      <c r="AQ42" s="155"/>
    </row>
    <row r="43" spans="2:43" x14ac:dyDescent="0.4">
      <c r="B43" s="67" t="s">
        <v>2757</v>
      </c>
      <c r="D43" s="131"/>
      <c r="E43" s="52"/>
      <c r="F43" s="131"/>
      <c r="G43" s="52"/>
      <c r="H43" s="131"/>
      <c r="I43" s="52"/>
      <c r="J43" s="133"/>
      <c r="K43" s="64"/>
      <c r="L43" s="131"/>
      <c r="M43" s="64"/>
      <c r="N43" s="143"/>
      <c r="O43" s="62"/>
      <c r="P43" s="143"/>
      <c r="R43" s="143"/>
      <c r="T43" s="143"/>
      <c r="V43" s="143"/>
      <c r="X43" s="143"/>
      <c r="Z43" s="214"/>
      <c r="AB43" s="66"/>
      <c r="AC43" s="36"/>
      <c r="AD43" s="14"/>
      <c r="AF43" s="138"/>
      <c r="AH43" s="138"/>
      <c r="AI43" s="132"/>
      <c r="AJ43" s="138"/>
      <c r="AK43" s="132"/>
      <c r="AL43" s="151" t="str">
        <f t="shared" si="2"/>
        <v/>
      </c>
      <c r="AM43" s="155"/>
      <c r="AN43" s="151" t="str">
        <f t="shared" si="0"/>
        <v/>
      </c>
      <c r="AO43" s="155"/>
      <c r="AP43" s="151" t="str">
        <f t="shared" si="1"/>
        <v/>
      </c>
      <c r="AQ43" s="155"/>
    </row>
    <row r="44" spans="2:43" x14ac:dyDescent="0.4">
      <c r="B44" s="67" t="s">
        <v>2758</v>
      </c>
      <c r="D44" s="131"/>
      <c r="E44" s="52"/>
      <c r="F44" s="131"/>
      <c r="G44" s="52"/>
      <c r="H44" s="131"/>
      <c r="I44" s="52"/>
      <c r="J44" s="133"/>
      <c r="K44" s="64"/>
      <c r="L44" s="131"/>
      <c r="M44" s="64"/>
      <c r="N44" s="143"/>
      <c r="O44" s="62"/>
      <c r="P44" s="143"/>
      <c r="R44" s="143"/>
      <c r="T44" s="143"/>
      <c r="V44" s="143"/>
      <c r="X44" s="143"/>
      <c r="Z44" s="214"/>
      <c r="AB44" s="66"/>
      <c r="AC44" s="36"/>
      <c r="AD44" s="14"/>
      <c r="AF44" s="138"/>
      <c r="AH44" s="138"/>
      <c r="AI44" s="132"/>
      <c r="AJ44" s="138"/>
      <c r="AK44" s="132"/>
      <c r="AL44" s="151" t="str">
        <f t="shared" si="2"/>
        <v/>
      </c>
      <c r="AM44" s="155"/>
      <c r="AN44" s="151" t="str">
        <f t="shared" si="0"/>
        <v/>
      </c>
      <c r="AO44" s="155"/>
      <c r="AP44" s="151" t="str">
        <f t="shared" si="1"/>
        <v/>
      </c>
      <c r="AQ44" s="155"/>
    </row>
    <row r="45" spans="2:43" x14ac:dyDescent="0.4">
      <c r="B45" s="67" t="s">
        <v>2759</v>
      </c>
      <c r="D45" s="131"/>
      <c r="E45" s="52"/>
      <c r="F45" s="131"/>
      <c r="G45" s="52"/>
      <c r="H45" s="131"/>
      <c r="I45" s="52"/>
      <c r="J45" s="133"/>
      <c r="K45" s="64"/>
      <c r="L45" s="131"/>
      <c r="M45" s="64"/>
      <c r="N45" s="143"/>
      <c r="O45" s="62"/>
      <c r="P45" s="143"/>
      <c r="R45" s="143"/>
      <c r="T45" s="143"/>
      <c r="V45" s="143"/>
      <c r="X45" s="143"/>
      <c r="Z45" s="214"/>
      <c r="AB45" s="66"/>
      <c r="AC45" s="36"/>
      <c r="AD45" s="14"/>
      <c r="AF45" s="138"/>
      <c r="AH45" s="138"/>
      <c r="AI45" s="132"/>
      <c r="AJ45" s="138"/>
      <c r="AK45" s="132"/>
      <c r="AL45" s="151" t="str">
        <f t="shared" si="2"/>
        <v/>
      </c>
      <c r="AM45" s="155"/>
      <c r="AN45" s="151" t="str">
        <f t="shared" si="0"/>
        <v/>
      </c>
      <c r="AO45" s="155"/>
      <c r="AP45" s="151" t="str">
        <f t="shared" si="1"/>
        <v/>
      </c>
      <c r="AQ45" s="155"/>
    </row>
    <row r="46" spans="2:43" x14ac:dyDescent="0.4">
      <c r="B46" s="67" t="s">
        <v>2760</v>
      </c>
      <c r="D46" s="131"/>
      <c r="E46" s="52"/>
      <c r="F46" s="131"/>
      <c r="G46" s="52"/>
      <c r="H46" s="131"/>
      <c r="I46" s="52"/>
      <c r="J46" s="133"/>
      <c r="K46" s="64"/>
      <c r="L46" s="131"/>
      <c r="M46" s="64"/>
      <c r="N46" s="143"/>
      <c r="O46" s="62"/>
      <c r="P46" s="143"/>
      <c r="R46" s="143"/>
      <c r="T46" s="143"/>
      <c r="V46" s="143"/>
      <c r="X46" s="143"/>
      <c r="Z46" s="214"/>
      <c r="AB46" s="66"/>
      <c r="AC46" s="36"/>
      <c r="AD46" s="14"/>
      <c r="AF46" s="138"/>
      <c r="AH46" s="138"/>
      <c r="AI46" s="132"/>
      <c r="AJ46" s="138"/>
      <c r="AK46" s="132"/>
      <c r="AL46" s="151" t="str">
        <f t="shared" si="2"/>
        <v/>
      </c>
      <c r="AM46" s="155"/>
      <c r="AN46" s="151" t="str">
        <f t="shared" si="0"/>
        <v/>
      </c>
      <c r="AO46" s="155"/>
      <c r="AP46" s="151" t="str">
        <f t="shared" si="1"/>
        <v/>
      </c>
      <c r="AQ46" s="155"/>
    </row>
    <row r="47" spans="2:43" x14ac:dyDescent="0.4">
      <c r="B47" s="67" t="s">
        <v>2761</v>
      </c>
      <c r="D47" s="131"/>
      <c r="E47" s="52"/>
      <c r="F47" s="131"/>
      <c r="G47" s="52"/>
      <c r="H47" s="131"/>
      <c r="I47" s="52"/>
      <c r="J47" s="133"/>
      <c r="K47" s="64"/>
      <c r="L47" s="131"/>
      <c r="M47" s="64"/>
      <c r="N47" s="143"/>
      <c r="O47" s="62"/>
      <c r="P47" s="143"/>
      <c r="R47" s="143"/>
      <c r="T47" s="143"/>
      <c r="V47" s="143"/>
      <c r="X47" s="143"/>
      <c r="Z47" s="214"/>
      <c r="AB47" s="66"/>
      <c r="AC47" s="36"/>
      <c r="AD47" s="14"/>
      <c r="AF47" s="138"/>
      <c r="AH47" s="138"/>
      <c r="AI47" s="132"/>
      <c r="AJ47" s="138"/>
      <c r="AK47" s="132"/>
      <c r="AL47" s="151" t="str">
        <f t="shared" si="2"/>
        <v/>
      </c>
      <c r="AM47" s="155"/>
      <c r="AN47" s="151" t="str">
        <f t="shared" si="0"/>
        <v/>
      </c>
      <c r="AO47" s="155"/>
      <c r="AP47" s="151" t="str">
        <f t="shared" si="1"/>
        <v/>
      </c>
      <c r="AQ47" s="155"/>
    </row>
    <row r="48" spans="2:43" x14ac:dyDescent="0.4">
      <c r="B48" s="67" t="s">
        <v>2762</v>
      </c>
      <c r="D48" s="131"/>
      <c r="E48" s="52"/>
      <c r="F48" s="131"/>
      <c r="G48" s="52"/>
      <c r="H48" s="131"/>
      <c r="I48" s="52"/>
      <c r="J48" s="133"/>
      <c r="K48" s="64"/>
      <c r="L48" s="131"/>
      <c r="M48" s="64"/>
      <c r="N48" s="143"/>
      <c r="O48" s="62"/>
      <c r="P48" s="143"/>
      <c r="R48" s="143"/>
      <c r="T48" s="143"/>
      <c r="V48" s="143"/>
      <c r="X48" s="143"/>
      <c r="Z48" s="214"/>
      <c r="AB48" s="66"/>
      <c r="AC48" s="36"/>
      <c r="AD48" s="14"/>
      <c r="AF48" s="138"/>
      <c r="AH48" s="138"/>
      <c r="AI48" s="132"/>
      <c r="AJ48" s="138"/>
      <c r="AK48" s="132"/>
      <c r="AL48" s="151" t="str">
        <f t="shared" si="2"/>
        <v/>
      </c>
      <c r="AM48" s="155"/>
      <c r="AN48" s="151" t="str">
        <f t="shared" si="0"/>
        <v/>
      </c>
      <c r="AO48" s="155"/>
      <c r="AP48" s="151" t="str">
        <f t="shared" si="1"/>
        <v/>
      </c>
      <c r="AQ48" s="155"/>
    </row>
    <row r="49" spans="2:43" x14ac:dyDescent="0.4">
      <c r="B49" s="67" t="s">
        <v>2763</v>
      </c>
      <c r="D49" s="131"/>
      <c r="E49" s="52"/>
      <c r="F49" s="131"/>
      <c r="G49" s="52"/>
      <c r="H49" s="131"/>
      <c r="I49" s="52"/>
      <c r="J49" s="133"/>
      <c r="K49" s="64"/>
      <c r="L49" s="131"/>
      <c r="M49" s="64"/>
      <c r="N49" s="143"/>
      <c r="O49" s="62"/>
      <c r="P49" s="143"/>
      <c r="R49" s="143"/>
      <c r="T49" s="143"/>
      <c r="V49" s="143"/>
      <c r="X49" s="143"/>
      <c r="Z49" s="214"/>
      <c r="AB49" s="66"/>
      <c r="AC49" s="36"/>
      <c r="AD49" s="14"/>
      <c r="AF49" s="138"/>
      <c r="AH49" s="138"/>
      <c r="AI49" s="132"/>
      <c r="AJ49" s="138"/>
      <c r="AK49" s="132"/>
      <c r="AL49" s="151" t="str">
        <f t="shared" si="2"/>
        <v/>
      </c>
      <c r="AM49" s="155"/>
      <c r="AN49" s="151" t="str">
        <f t="shared" si="0"/>
        <v/>
      </c>
      <c r="AO49" s="155"/>
      <c r="AP49" s="151" t="str">
        <f t="shared" si="1"/>
        <v/>
      </c>
      <c r="AQ49" s="155"/>
    </row>
    <row r="50" spans="2:43" x14ac:dyDescent="0.4">
      <c r="B50" s="67" t="s">
        <v>2764</v>
      </c>
      <c r="D50" s="131"/>
      <c r="E50" s="52"/>
      <c r="F50" s="131"/>
      <c r="G50" s="52"/>
      <c r="H50" s="131"/>
      <c r="I50" s="52"/>
      <c r="J50" s="133"/>
      <c r="K50" s="64"/>
      <c r="L50" s="131"/>
      <c r="M50" s="64"/>
      <c r="N50" s="143"/>
      <c r="O50" s="62"/>
      <c r="P50" s="143"/>
      <c r="R50" s="143"/>
      <c r="T50" s="143"/>
      <c r="V50" s="143"/>
      <c r="X50" s="143"/>
      <c r="Z50" s="214"/>
      <c r="AB50" s="66"/>
      <c r="AC50" s="36"/>
      <c r="AD50" s="14"/>
      <c r="AF50" s="138"/>
      <c r="AH50" s="138"/>
      <c r="AI50" s="132"/>
      <c r="AJ50" s="138"/>
      <c r="AK50" s="132"/>
      <c r="AL50" s="151" t="str">
        <f t="shared" si="2"/>
        <v/>
      </c>
      <c r="AM50" s="155"/>
      <c r="AN50" s="151" t="str">
        <f t="shared" si="0"/>
        <v/>
      </c>
      <c r="AO50" s="155"/>
      <c r="AP50" s="151" t="str">
        <f t="shared" si="1"/>
        <v/>
      </c>
      <c r="AQ50" s="155"/>
    </row>
    <row r="51" spans="2:43" x14ac:dyDescent="0.4">
      <c r="B51" s="67" t="s">
        <v>2765</v>
      </c>
      <c r="D51" s="131"/>
      <c r="E51" s="52"/>
      <c r="F51" s="131"/>
      <c r="G51" s="52"/>
      <c r="H51" s="131"/>
      <c r="I51" s="52"/>
      <c r="J51" s="133"/>
      <c r="K51" s="64"/>
      <c r="L51" s="131"/>
      <c r="M51" s="64"/>
      <c r="N51" s="143"/>
      <c r="O51" s="62"/>
      <c r="P51" s="143"/>
      <c r="R51" s="143"/>
      <c r="T51" s="143"/>
      <c r="V51" s="143"/>
      <c r="X51" s="143"/>
      <c r="Z51" s="214"/>
      <c r="AB51" s="66"/>
      <c r="AC51" s="36"/>
      <c r="AD51" s="14"/>
      <c r="AF51" s="138"/>
      <c r="AH51" s="138"/>
      <c r="AI51" s="132"/>
      <c r="AJ51" s="138"/>
      <c r="AK51" s="132"/>
      <c r="AL51" s="151" t="str">
        <f t="shared" si="2"/>
        <v/>
      </c>
      <c r="AM51" s="155"/>
      <c r="AN51" s="151" t="str">
        <f t="shared" si="0"/>
        <v/>
      </c>
      <c r="AO51" s="155"/>
      <c r="AP51" s="151" t="str">
        <f t="shared" si="1"/>
        <v/>
      </c>
      <c r="AQ51" s="155"/>
    </row>
    <row r="52" spans="2:43" x14ac:dyDescent="0.4">
      <c r="B52" s="67" t="s">
        <v>2766</v>
      </c>
      <c r="D52" s="131"/>
      <c r="E52" s="52"/>
      <c r="F52" s="131"/>
      <c r="G52" s="52"/>
      <c r="H52" s="131"/>
      <c r="I52" s="52"/>
      <c r="J52" s="133"/>
      <c r="K52" s="64"/>
      <c r="L52" s="131"/>
      <c r="M52" s="64"/>
      <c r="N52" s="143"/>
      <c r="O52" s="62"/>
      <c r="P52" s="143"/>
      <c r="R52" s="143"/>
      <c r="T52" s="143"/>
      <c r="V52" s="143"/>
      <c r="X52" s="143"/>
      <c r="Z52" s="214"/>
      <c r="AB52" s="66"/>
      <c r="AC52" s="36"/>
      <c r="AD52" s="14"/>
      <c r="AF52" s="138"/>
      <c r="AH52" s="138"/>
      <c r="AI52" s="132"/>
      <c r="AJ52" s="138"/>
      <c r="AK52" s="132"/>
      <c r="AL52" s="151" t="str">
        <f t="shared" si="2"/>
        <v/>
      </c>
      <c r="AM52" s="155"/>
      <c r="AN52" s="151" t="str">
        <f t="shared" si="0"/>
        <v/>
      </c>
      <c r="AO52" s="155"/>
      <c r="AP52" s="151" t="str">
        <f t="shared" si="1"/>
        <v/>
      </c>
      <c r="AQ52" s="155"/>
    </row>
    <row r="53" spans="2:43" x14ac:dyDescent="0.4">
      <c r="B53" s="67" t="s">
        <v>2767</v>
      </c>
      <c r="D53" s="131"/>
      <c r="E53" s="52"/>
      <c r="F53" s="131"/>
      <c r="G53" s="52"/>
      <c r="H53" s="131"/>
      <c r="I53" s="52"/>
      <c r="J53" s="133"/>
      <c r="K53" s="64"/>
      <c r="L53" s="131"/>
      <c r="M53" s="64"/>
      <c r="N53" s="143"/>
      <c r="O53" s="62"/>
      <c r="P53" s="143"/>
      <c r="R53" s="143"/>
      <c r="T53" s="143"/>
      <c r="V53" s="143"/>
      <c r="X53" s="143"/>
      <c r="Z53" s="214"/>
      <c r="AB53" s="66"/>
      <c r="AC53" s="36"/>
      <c r="AD53" s="14"/>
      <c r="AF53" s="138"/>
      <c r="AH53" s="138"/>
      <c r="AI53" s="132"/>
      <c r="AJ53" s="138"/>
      <c r="AK53" s="132"/>
      <c r="AL53" s="151" t="str">
        <f t="shared" si="2"/>
        <v/>
      </c>
      <c r="AM53" s="155"/>
      <c r="AN53" s="151" t="str">
        <f t="shared" si="0"/>
        <v/>
      </c>
      <c r="AO53" s="155"/>
      <c r="AP53" s="151" t="str">
        <f t="shared" si="1"/>
        <v/>
      </c>
      <c r="AQ53" s="155"/>
    </row>
    <row r="54" spans="2:43" x14ac:dyDescent="0.4">
      <c r="B54" s="67" t="s">
        <v>2768</v>
      </c>
      <c r="D54" s="131"/>
      <c r="E54" s="52"/>
      <c r="F54" s="131"/>
      <c r="G54" s="52"/>
      <c r="H54" s="131"/>
      <c r="I54" s="52"/>
      <c r="J54" s="133"/>
      <c r="K54" s="64"/>
      <c r="L54" s="131"/>
      <c r="M54" s="64"/>
      <c r="N54" s="143"/>
      <c r="O54" s="62"/>
      <c r="P54" s="143"/>
      <c r="R54" s="143"/>
      <c r="T54" s="143"/>
      <c r="V54" s="143"/>
      <c r="X54" s="143"/>
      <c r="Z54" s="214"/>
      <c r="AB54" s="66"/>
      <c r="AC54" s="36"/>
      <c r="AD54" s="14"/>
      <c r="AF54" s="138"/>
      <c r="AH54" s="138"/>
      <c r="AI54" s="132"/>
      <c r="AJ54" s="138"/>
      <c r="AK54" s="132"/>
      <c r="AL54" s="151" t="str">
        <f t="shared" si="2"/>
        <v/>
      </c>
      <c r="AM54" s="155"/>
      <c r="AN54" s="151" t="str">
        <f t="shared" si="0"/>
        <v/>
      </c>
      <c r="AO54" s="155"/>
      <c r="AP54" s="151" t="str">
        <f t="shared" si="1"/>
        <v/>
      </c>
      <c r="AQ54" s="155"/>
    </row>
    <row r="55" spans="2:43" x14ac:dyDescent="0.4">
      <c r="B55" s="67" t="s">
        <v>2769</v>
      </c>
      <c r="D55" s="131"/>
      <c r="E55" s="52"/>
      <c r="F55" s="131"/>
      <c r="G55" s="52"/>
      <c r="H55" s="131"/>
      <c r="I55" s="52"/>
      <c r="J55" s="133"/>
      <c r="K55" s="64"/>
      <c r="L55" s="131"/>
      <c r="M55" s="64"/>
      <c r="N55" s="143"/>
      <c r="O55" s="62"/>
      <c r="P55" s="143"/>
      <c r="R55" s="143"/>
      <c r="T55" s="143"/>
      <c r="V55" s="143"/>
      <c r="X55" s="143"/>
      <c r="Z55" s="214"/>
      <c r="AB55" s="66"/>
      <c r="AC55" s="36"/>
      <c r="AD55" s="14"/>
      <c r="AF55" s="138"/>
      <c r="AH55" s="138"/>
      <c r="AI55" s="132"/>
      <c r="AJ55" s="138"/>
      <c r="AK55" s="132"/>
      <c r="AL55" s="151" t="str">
        <f t="shared" si="2"/>
        <v/>
      </c>
      <c r="AM55" s="155"/>
      <c r="AN55" s="151" t="str">
        <f t="shared" si="0"/>
        <v/>
      </c>
      <c r="AO55" s="155"/>
      <c r="AP55" s="151" t="str">
        <f t="shared" si="1"/>
        <v/>
      </c>
      <c r="AQ55" s="155"/>
    </row>
    <row r="56" spans="2:43" x14ac:dyDescent="0.4">
      <c r="B56" s="67" t="s">
        <v>2770</v>
      </c>
      <c r="D56" s="131"/>
      <c r="E56" s="52"/>
      <c r="F56" s="131"/>
      <c r="G56" s="52"/>
      <c r="H56" s="131"/>
      <c r="I56" s="52"/>
      <c r="J56" s="133"/>
      <c r="K56" s="64"/>
      <c r="L56" s="131"/>
      <c r="M56" s="64"/>
      <c r="N56" s="143"/>
      <c r="O56" s="62"/>
      <c r="P56" s="143"/>
      <c r="R56" s="143"/>
      <c r="T56" s="143"/>
      <c r="V56" s="143"/>
      <c r="X56" s="143"/>
      <c r="Z56" s="214"/>
      <c r="AB56" s="66"/>
      <c r="AC56" s="36"/>
      <c r="AD56" s="14"/>
      <c r="AF56" s="138"/>
      <c r="AH56" s="138"/>
      <c r="AI56" s="132"/>
      <c r="AJ56" s="138"/>
      <c r="AK56" s="132"/>
      <c r="AL56" s="151" t="str">
        <f t="shared" si="2"/>
        <v/>
      </c>
      <c r="AM56" s="155"/>
      <c r="AN56" s="151" t="str">
        <f t="shared" si="0"/>
        <v/>
      </c>
      <c r="AO56" s="155"/>
      <c r="AP56" s="151" t="str">
        <f t="shared" si="1"/>
        <v/>
      </c>
      <c r="AQ56" s="155"/>
    </row>
    <row r="57" spans="2:43" x14ac:dyDescent="0.4">
      <c r="B57" s="67" t="s">
        <v>2771</v>
      </c>
      <c r="D57" s="131"/>
      <c r="E57" s="52"/>
      <c r="F57" s="131"/>
      <c r="G57" s="52"/>
      <c r="H57" s="131"/>
      <c r="I57" s="52"/>
      <c r="J57" s="133"/>
      <c r="K57" s="64"/>
      <c r="L57" s="131"/>
      <c r="M57" s="64"/>
      <c r="N57" s="143"/>
      <c r="O57" s="62"/>
      <c r="P57" s="143"/>
      <c r="R57" s="143"/>
      <c r="T57" s="143"/>
      <c r="V57" s="143"/>
      <c r="X57" s="143"/>
      <c r="Z57" s="214"/>
      <c r="AB57" s="66"/>
      <c r="AC57" s="36"/>
      <c r="AD57" s="14"/>
      <c r="AF57" s="138"/>
      <c r="AH57" s="138"/>
      <c r="AI57" s="132"/>
      <c r="AJ57" s="138"/>
      <c r="AK57" s="132"/>
      <c r="AL57" s="151" t="str">
        <f t="shared" si="2"/>
        <v/>
      </c>
      <c r="AM57" s="155"/>
      <c r="AN57" s="151" t="str">
        <f t="shared" si="0"/>
        <v/>
      </c>
      <c r="AO57" s="155"/>
      <c r="AP57" s="151" t="str">
        <f t="shared" si="1"/>
        <v/>
      </c>
      <c r="AQ57" s="155"/>
    </row>
    <row r="58" spans="2:43" x14ac:dyDescent="0.4">
      <c r="B58" s="67" t="s">
        <v>2772</v>
      </c>
      <c r="D58" s="131"/>
      <c r="E58" s="52"/>
      <c r="F58" s="131"/>
      <c r="G58" s="52"/>
      <c r="H58" s="131"/>
      <c r="I58" s="52"/>
      <c r="J58" s="133"/>
      <c r="K58" s="64"/>
      <c r="L58" s="131"/>
      <c r="M58" s="64"/>
      <c r="N58" s="143"/>
      <c r="O58" s="62"/>
      <c r="P58" s="143"/>
      <c r="R58" s="143"/>
      <c r="T58" s="143"/>
      <c r="V58" s="143"/>
      <c r="X58" s="143"/>
      <c r="Z58" s="214"/>
      <c r="AB58" s="66"/>
      <c r="AC58" s="36"/>
      <c r="AD58" s="14"/>
      <c r="AF58" s="138"/>
      <c r="AH58" s="138"/>
      <c r="AI58" s="132"/>
      <c r="AJ58" s="138"/>
      <c r="AK58" s="132"/>
      <c r="AL58" s="151" t="str">
        <f t="shared" si="2"/>
        <v/>
      </c>
      <c r="AM58" s="155"/>
      <c r="AN58" s="151" t="str">
        <f t="shared" si="0"/>
        <v/>
      </c>
      <c r="AO58" s="155"/>
      <c r="AP58" s="151" t="str">
        <f t="shared" si="1"/>
        <v/>
      </c>
      <c r="AQ58" s="155"/>
    </row>
    <row r="59" spans="2:43" x14ac:dyDescent="0.4">
      <c r="B59" s="67" t="s">
        <v>2773</v>
      </c>
      <c r="D59" s="131"/>
      <c r="E59" s="52"/>
      <c r="F59" s="131"/>
      <c r="G59" s="52"/>
      <c r="H59" s="131"/>
      <c r="I59" s="52"/>
      <c r="J59" s="133"/>
      <c r="K59" s="64"/>
      <c r="L59" s="131"/>
      <c r="M59" s="64"/>
      <c r="N59" s="143"/>
      <c r="O59" s="62"/>
      <c r="P59" s="143"/>
      <c r="R59" s="143"/>
      <c r="T59" s="143"/>
      <c r="V59" s="143"/>
      <c r="X59" s="143"/>
      <c r="Z59" s="214"/>
      <c r="AB59" s="66"/>
      <c r="AC59" s="36"/>
      <c r="AD59" s="14"/>
      <c r="AF59" s="138"/>
      <c r="AH59" s="138"/>
      <c r="AI59" s="132"/>
      <c r="AJ59" s="138"/>
      <c r="AK59" s="132"/>
      <c r="AL59" s="151" t="str">
        <f t="shared" si="2"/>
        <v/>
      </c>
      <c r="AM59" s="155"/>
      <c r="AN59" s="151" t="str">
        <f t="shared" si="0"/>
        <v/>
      </c>
      <c r="AO59" s="155"/>
      <c r="AP59" s="151" t="str">
        <f t="shared" si="1"/>
        <v/>
      </c>
      <c r="AQ59" s="155"/>
    </row>
    <row r="60" spans="2:43" x14ac:dyDescent="0.4">
      <c r="B60" s="67" t="s">
        <v>2774</v>
      </c>
      <c r="D60" s="131"/>
      <c r="E60" s="52"/>
      <c r="F60" s="131"/>
      <c r="G60" s="52"/>
      <c r="H60" s="131"/>
      <c r="I60" s="52"/>
      <c r="J60" s="133"/>
      <c r="K60" s="64"/>
      <c r="L60" s="131"/>
      <c r="M60" s="64"/>
      <c r="N60" s="143"/>
      <c r="O60" s="62"/>
      <c r="P60" s="143"/>
      <c r="R60" s="143"/>
      <c r="T60" s="143"/>
      <c r="V60" s="143"/>
      <c r="X60" s="143"/>
      <c r="Z60" s="214"/>
      <c r="AB60" s="66"/>
      <c r="AC60" s="36"/>
      <c r="AD60" s="14"/>
      <c r="AF60" s="138"/>
      <c r="AH60" s="138"/>
      <c r="AI60" s="132"/>
      <c r="AJ60" s="138"/>
      <c r="AK60" s="132"/>
      <c r="AL60" s="151" t="str">
        <f t="shared" si="2"/>
        <v/>
      </c>
      <c r="AM60" s="155"/>
      <c r="AN60" s="151" t="str">
        <f t="shared" si="0"/>
        <v/>
      </c>
      <c r="AO60" s="155"/>
      <c r="AP60" s="151" t="str">
        <f t="shared" si="1"/>
        <v/>
      </c>
      <c r="AQ60" s="155"/>
    </row>
    <row r="61" spans="2:43" x14ac:dyDescent="0.4">
      <c r="B61" s="67" t="s">
        <v>2775</v>
      </c>
      <c r="D61" s="131"/>
      <c r="E61" s="52"/>
      <c r="F61" s="131"/>
      <c r="G61" s="52"/>
      <c r="H61" s="131"/>
      <c r="I61" s="52"/>
      <c r="J61" s="133"/>
      <c r="K61" s="64"/>
      <c r="L61" s="131"/>
      <c r="M61" s="64"/>
      <c r="N61" s="143"/>
      <c r="O61" s="62"/>
      <c r="P61" s="143"/>
      <c r="R61" s="143"/>
      <c r="T61" s="143"/>
      <c r="V61" s="143"/>
      <c r="X61" s="143"/>
      <c r="Z61" s="214"/>
      <c r="AB61" s="66"/>
      <c r="AC61" s="36"/>
      <c r="AD61" s="14"/>
      <c r="AF61" s="138"/>
      <c r="AH61" s="138"/>
      <c r="AI61" s="132"/>
      <c r="AJ61" s="138"/>
      <c r="AK61" s="132"/>
      <c r="AL61" s="151" t="str">
        <f t="shared" si="2"/>
        <v/>
      </c>
      <c r="AM61" s="155"/>
      <c r="AN61" s="151" t="str">
        <f t="shared" si="0"/>
        <v/>
      </c>
      <c r="AO61" s="155"/>
      <c r="AP61" s="151" t="str">
        <f t="shared" si="1"/>
        <v/>
      </c>
      <c r="AQ61" s="155"/>
    </row>
    <row r="62" spans="2:43" x14ac:dyDescent="0.4">
      <c r="B62" s="67" t="s">
        <v>2776</v>
      </c>
      <c r="D62" s="131"/>
      <c r="E62" s="52"/>
      <c r="F62" s="131"/>
      <c r="G62" s="52"/>
      <c r="H62" s="131"/>
      <c r="I62" s="52"/>
      <c r="J62" s="133"/>
      <c r="K62" s="64"/>
      <c r="L62" s="131"/>
      <c r="M62" s="64"/>
      <c r="N62" s="143"/>
      <c r="O62" s="62"/>
      <c r="P62" s="143"/>
      <c r="R62" s="143"/>
      <c r="T62" s="143"/>
      <c r="V62" s="143"/>
      <c r="X62" s="143"/>
      <c r="Z62" s="214"/>
      <c r="AB62" s="66"/>
      <c r="AC62" s="36"/>
      <c r="AD62" s="14"/>
      <c r="AF62" s="138"/>
      <c r="AH62" s="138"/>
      <c r="AI62" s="132"/>
      <c r="AJ62" s="138"/>
      <c r="AK62" s="132"/>
      <c r="AL62" s="151" t="str">
        <f t="shared" si="2"/>
        <v/>
      </c>
      <c r="AM62" s="155"/>
      <c r="AN62" s="151" t="str">
        <f t="shared" si="0"/>
        <v/>
      </c>
      <c r="AO62" s="155"/>
      <c r="AP62" s="151" t="str">
        <f t="shared" si="1"/>
        <v/>
      </c>
      <c r="AQ62" s="155"/>
    </row>
    <row r="63" spans="2:43" x14ac:dyDescent="0.4">
      <c r="B63" s="67" t="s">
        <v>2777</v>
      </c>
      <c r="D63" s="131"/>
      <c r="E63" s="52"/>
      <c r="F63" s="131"/>
      <c r="G63" s="52"/>
      <c r="H63" s="131"/>
      <c r="I63" s="52"/>
      <c r="J63" s="133"/>
      <c r="K63" s="64"/>
      <c r="L63" s="131"/>
      <c r="M63" s="64"/>
      <c r="N63" s="143"/>
      <c r="O63" s="62"/>
      <c r="P63" s="143"/>
      <c r="R63" s="143"/>
      <c r="T63" s="143"/>
      <c r="V63" s="143"/>
      <c r="X63" s="143"/>
      <c r="Z63" s="214"/>
      <c r="AB63" s="66"/>
      <c r="AC63" s="36"/>
      <c r="AD63" s="14"/>
      <c r="AF63" s="138"/>
      <c r="AH63" s="138"/>
      <c r="AI63" s="132"/>
      <c r="AJ63" s="138"/>
      <c r="AK63" s="132"/>
      <c r="AL63" s="151" t="str">
        <f t="shared" si="2"/>
        <v/>
      </c>
      <c r="AM63" s="155"/>
      <c r="AN63" s="151" t="str">
        <f t="shared" si="0"/>
        <v/>
      </c>
      <c r="AO63" s="155"/>
      <c r="AP63" s="151" t="str">
        <f t="shared" si="1"/>
        <v/>
      </c>
      <c r="AQ63" s="155"/>
    </row>
    <row r="64" spans="2:43" x14ac:dyDescent="0.4">
      <c r="B64" s="67" t="s">
        <v>2778</v>
      </c>
      <c r="D64" s="131"/>
      <c r="E64" s="52"/>
      <c r="F64" s="131"/>
      <c r="G64" s="52"/>
      <c r="H64" s="131"/>
      <c r="I64" s="52"/>
      <c r="J64" s="133"/>
      <c r="K64" s="64"/>
      <c r="L64" s="131"/>
      <c r="M64" s="64"/>
      <c r="N64" s="143"/>
      <c r="O64" s="62"/>
      <c r="P64" s="143"/>
      <c r="R64" s="143"/>
      <c r="T64" s="143"/>
      <c r="V64" s="143"/>
      <c r="X64" s="143"/>
      <c r="Z64" s="214"/>
      <c r="AB64" s="66"/>
      <c r="AC64" s="36"/>
      <c r="AD64" s="14"/>
      <c r="AF64" s="138"/>
      <c r="AH64" s="138"/>
      <c r="AI64" s="132"/>
      <c r="AJ64" s="138"/>
      <c r="AK64" s="132"/>
      <c r="AL64" s="151" t="str">
        <f t="shared" si="2"/>
        <v/>
      </c>
      <c r="AM64" s="155"/>
      <c r="AN64" s="151" t="str">
        <f t="shared" si="0"/>
        <v/>
      </c>
      <c r="AO64" s="155"/>
      <c r="AP64" s="151" t="str">
        <f t="shared" si="1"/>
        <v/>
      </c>
      <c r="AQ64" s="155"/>
    </row>
    <row r="65" spans="2:43" x14ac:dyDescent="0.4">
      <c r="B65" s="67" t="s">
        <v>2779</v>
      </c>
      <c r="D65" s="131"/>
      <c r="E65" s="52"/>
      <c r="F65" s="131"/>
      <c r="G65" s="52"/>
      <c r="H65" s="131"/>
      <c r="I65" s="52"/>
      <c r="J65" s="133"/>
      <c r="K65" s="64"/>
      <c r="L65" s="131"/>
      <c r="M65" s="64"/>
      <c r="N65" s="143"/>
      <c r="O65" s="62"/>
      <c r="P65" s="143"/>
      <c r="R65" s="143"/>
      <c r="T65" s="143"/>
      <c r="V65" s="143"/>
      <c r="X65" s="143"/>
      <c r="Z65" s="214"/>
      <c r="AB65" s="66"/>
      <c r="AC65" s="36"/>
      <c r="AD65" s="14"/>
      <c r="AF65" s="138"/>
      <c r="AH65" s="138"/>
      <c r="AI65" s="132"/>
      <c r="AJ65" s="138"/>
      <c r="AK65" s="132"/>
      <c r="AL65" s="151" t="str">
        <f t="shared" si="2"/>
        <v/>
      </c>
      <c r="AM65" s="155"/>
      <c r="AN65" s="151" t="str">
        <f t="shared" si="0"/>
        <v/>
      </c>
      <c r="AO65" s="155"/>
      <c r="AP65" s="151" t="str">
        <f t="shared" si="1"/>
        <v/>
      </c>
      <c r="AQ65" s="155"/>
    </row>
    <row r="66" spans="2:43" x14ac:dyDescent="0.4">
      <c r="B66" s="67" t="s">
        <v>2780</v>
      </c>
      <c r="D66" s="131"/>
      <c r="E66" s="52"/>
      <c r="F66" s="131"/>
      <c r="G66" s="52"/>
      <c r="H66" s="131"/>
      <c r="I66" s="52"/>
      <c r="J66" s="133"/>
      <c r="K66" s="64"/>
      <c r="L66" s="131"/>
      <c r="M66" s="64"/>
      <c r="N66" s="143"/>
      <c r="O66" s="62"/>
      <c r="P66" s="143"/>
      <c r="R66" s="143"/>
      <c r="T66" s="143"/>
      <c r="V66" s="143"/>
      <c r="X66" s="143"/>
      <c r="Z66" s="214"/>
      <c r="AB66" s="66"/>
      <c r="AC66" s="36"/>
      <c r="AD66" s="14"/>
      <c r="AF66" s="138"/>
      <c r="AH66" s="138"/>
      <c r="AI66" s="132"/>
      <c r="AJ66" s="138"/>
      <c r="AK66" s="132"/>
      <c r="AL66" s="151" t="str">
        <f t="shared" si="2"/>
        <v/>
      </c>
      <c r="AM66" s="155"/>
      <c r="AN66" s="151" t="str">
        <f t="shared" si="0"/>
        <v/>
      </c>
      <c r="AO66" s="155"/>
      <c r="AP66" s="151" t="str">
        <f t="shared" si="1"/>
        <v/>
      </c>
      <c r="AQ66" s="155"/>
    </row>
    <row r="67" spans="2:43" x14ac:dyDescent="0.4">
      <c r="B67" s="67" t="s">
        <v>2781</v>
      </c>
      <c r="D67" s="131"/>
      <c r="E67" s="52"/>
      <c r="F67" s="131"/>
      <c r="G67" s="52"/>
      <c r="H67" s="131"/>
      <c r="I67" s="52"/>
      <c r="J67" s="133"/>
      <c r="K67" s="64"/>
      <c r="L67" s="131"/>
      <c r="M67" s="64"/>
      <c r="N67" s="143"/>
      <c r="O67" s="62"/>
      <c r="P67" s="143"/>
      <c r="R67" s="143"/>
      <c r="T67" s="143"/>
      <c r="V67" s="143"/>
      <c r="X67" s="143"/>
      <c r="Z67" s="214"/>
      <c r="AB67" s="66"/>
      <c r="AC67" s="36"/>
      <c r="AD67" s="14"/>
      <c r="AF67" s="138"/>
      <c r="AH67" s="138"/>
      <c r="AI67" s="132"/>
      <c r="AJ67" s="138"/>
      <c r="AK67" s="132"/>
      <c r="AL67" s="151" t="str">
        <f t="shared" si="2"/>
        <v/>
      </c>
      <c r="AM67" s="155"/>
      <c r="AN67" s="151" t="str">
        <f t="shared" si="0"/>
        <v/>
      </c>
      <c r="AO67" s="155"/>
      <c r="AP67" s="151" t="str">
        <f t="shared" si="1"/>
        <v/>
      </c>
      <c r="AQ67" s="155"/>
    </row>
    <row r="68" spans="2:43" x14ac:dyDescent="0.4">
      <c r="B68" s="67" t="s">
        <v>2782</v>
      </c>
      <c r="D68" s="131"/>
      <c r="E68" s="52"/>
      <c r="F68" s="131"/>
      <c r="G68" s="52"/>
      <c r="H68" s="131"/>
      <c r="I68" s="52"/>
      <c r="J68" s="133"/>
      <c r="K68" s="64"/>
      <c r="L68" s="131"/>
      <c r="M68" s="64"/>
      <c r="N68" s="143"/>
      <c r="O68" s="62"/>
      <c r="P68" s="143"/>
      <c r="R68" s="143"/>
      <c r="T68" s="143"/>
      <c r="V68" s="143"/>
      <c r="X68" s="143"/>
      <c r="Z68" s="214"/>
      <c r="AB68" s="66"/>
      <c r="AC68" s="36"/>
      <c r="AD68" s="14"/>
      <c r="AF68" s="138"/>
      <c r="AH68" s="138"/>
      <c r="AI68" s="132"/>
      <c r="AJ68" s="138"/>
      <c r="AK68" s="132"/>
      <c r="AL68" s="151" t="str">
        <f t="shared" si="2"/>
        <v/>
      </c>
      <c r="AM68" s="155"/>
      <c r="AN68" s="151" t="str">
        <f t="shared" si="0"/>
        <v/>
      </c>
      <c r="AO68" s="155"/>
      <c r="AP68" s="151" t="str">
        <f t="shared" si="1"/>
        <v/>
      </c>
      <c r="AQ68" s="155"/>
    </row>
    <row r="69" spans="2:43" x14ac:dyDescent="0.4">
      <c r="B69" s="67" t="s">
        <v>2783</v>
      </c>
      <c r="D69" s="131"/>
      <c r="E69" s="52"/>
      <c r="F69" s="131"/>
      <c r="G69" s="52"/>
      <c r="H69" s="131"/>
      <c r="I69" s="52"/>
      <c r="J69" s="133"/>
      <c r="K69" s="64"/>
      <c r="L69" s="131"/>
      <c r="M69" s="64"/>
      <c r="N69" s="143"/>
      <c r="O69" s="62"/>
      <c r="P69" s="143"/>
      <c r="R69" s="143"/>
      <c r="T69" s="143"/>
      <c r="V69" s="143"/>
      <c r="X69" s="143"/>
      <c r="Z69" s="214"/>
      <c r="AB69" s="66"/>
      <c r="AC69" s="36"/>
      <c r="AD69" s="14"/>
      <c r="AF69" s="138"/>
      <c r="AH69" s="138"/>
      <c r="AI69" s="132"/>
      <c r="AJ69" s="138"/>
      <c r="AK69" s="132"/>
      <c r="AL69" s="151" t="str">
        <f t="shared" si="2"/>
        <v/>
      </c>
      <c r="AM69" s="155"/>
      <c r="AN69" s="151" t="str">
        <f t="shared" si="0"/>
        <v/>
      </c>
      <c r="AO69" s="155"/>
      <c r="AP69" s="151" t="str">
        <f t="shared" si="1"/>
        <v/>
      </c>
      <c r="AQ69" s="155"/>
    </row>
    <row r="70" spans="2:43" x14ac:dyDescent="0.4">
      <c r="B70" s="67" t="s">
        <v>2784</v>
      </c>
      <c r="D70" s="131"/>
      <c r="E70" s="52"/>
      <c r="F70" s="131"/>
      <c r="G70" s="52"/>
      <c r="H70" s="131"/>
      <c r="I70" s="52"/>
      <c r="J70" s="133"/>
      <c r="K70" s="64"/>
      <c r="L70" s="131"/>
      <c r="M70" s="64"/>
      <c r="N70" s="143"/>
      <c r="O70" s="62"/>
      <c r="P70" s="143"/>
      <c r="R70" s="143"/>
      <c r="T70" s="143"/>
      <c r="V70" s="143"/>
      <c r="X70" s="143"/>
      <c r="Z70" s="214"/>
      <c r="AB70" s="66"/>
      <c r="AC70" s="36"/>
      <c r="AD70" s="14"/>
      <c r="AF70" s="138"/>
      <c r="AH70" s="138"/>
      <c r="AI70" s="132"/>
      <c r="AJ70" s="138"/>
      <c r="AK70" s="132"/>
      <c r="AL70" s="151" t="str">
        <f t="shared" si="2"/>
        <v/>
      </c>
      <c r="AM70" s="155"/>
      <c r="AN70" s="151" t="str">
        <f t="shared" si="0"/>
        <v/>
      </c>
      <c r="AO70" s="155"/>
      <c r="AP70" s="151" t="str">
        <f t="shared" si="1"/>
        <v/>
      </c>
      <c r="AQ70" s="155"/>
    </row>
    <row r="71" spans="2:43" x14ac:dyDescent="0.4">
      <c r="B71" s="67" t="s">
        <v>2785</v>
      </c>
      <c r="D71" s="131"/>
      <c r="E71" s="52"/>
      <c r="F71" s="131"/>
      <c r="G71" s="52"/>
      <c r="H71" s="131"/>
      <c r="I71" s="52"/>
      <c r="J71" s="133"/>
      <c r="K71" s="64"/>
      <c r="L71" s="131"/>
      <c r="M71" s="64"/>
      <c r="N71" s="143"/>
      <c r="O71" s="62"/>
      <c r="P71" s="143"/>
      <c r="R71" s="143"/>
      <c r="T71" s="143"/>
      <c r="V71" s="143"/>
      <c r="X71" s="143"/>
      <c r="Z71" s="214"/>
      <c r="AB71" s="66"/>
      <c r="AC71" s="36"/>
      <c r="AD71" s="14"/>
      <c r="AF71" s="138"/>
      <c r="AH71" s="138"/>
      <c r="AI71" s="132"/>
      <c r="AJ71" s="138"/>
      <c r="AK71" s="132"/>
      <c r="AL71" s="151" t="str">
        <f t="shared" si="2"/>
        <v/>
      </c>
      <c r="AM71" s="155"/>
      <c r="AN71" s="151" t="str">
        <f t="shared" ref="AN71:AN134" si="3">IF(R71*$Z71=0,"",R71*$Z71)</f>
        <v/>
      </c>
      <c r="AO71" s="155"/>
      <c r="AP71" s="151" t="str">
        <f t="shared" ref="AP71:AP134" si="4">IF(T71*$Z71=0,"",T71*$Z71)</f>
        <v/>
      </c>
      <c r="AQ71" s="155"/>
    </row>
    <row r="72" spans="2:43" x14ac:dyDescent="0.4">
      <c r="B72" s="67" t="s">
        <v>2786</v>
      </c>
      <c r="D72" s="131"/>
      <c r="E72" s="52"/>
      <c r="F72" s="131"/>
      <c r="G72" s="52"/>
      <c r="H72" s="131"/>
      <c r="I72" s="52"/>
      <c r="J72" s="133"/>
      <c r="K72" s="64"/>
      <c r="L72" s="131"/>
      <c r="M72" s="64"/>
      <c r="N72" s="143"/>
      <c r="O72" s="62"/>
      <c r="P72" s="143"/>
      <c r="R72" s="143"/>
      <c r="T72" s="143"/>
      <c r="V72" s="143"/>
      <c r="X72" s="143"/>
      <c r="Z72" s="214"/>
      <c r="AB72" s="66"/>
      <c r="AC72" s="36"/>
      <c r="AD72" s="14"/>
      <c r="AF72" s="138"/>
      <c r="AH72" s="138"/>
      <c r="AI72" s="132"/>
      <c r="AJ72" s="138"/>
      <c r="AK72" s="132"/>
      <c r="AL72" s="151" t="str">
        <f t="shared" ref="AL72:AL135" si="5">IF($Z72=0,"",$Z72)</f>
        <v/>
      </c>
      <c r="AM72" s="155"/>
      <c r="AN72" s="151" t="str">
        <f t="shared" si="3"/>
        <v/>
      </c>
      <c r="AO72" s="155"/>
      <c r="AP72" s="151" t="str">
        <f t="shared" si="4"/>
        <v/>
      </c>
      <c r="AQ72" s="155"/>
    </row>
    <row r="73" spans="2:43" x14ac:dyDescent="0.4">
      <c r="B73" s="67" t="s">
        <v>2787</v>
      </c>
      <c r="D73" s="131"/>
      <c r="E73" s="52"/>
      <c r="F73" s="131"/>
      <c r="G73" s="52"/>
      <c r="H73" s="131"/>
      <c r="I73" s="52"/>
      <c r="J73" s="133"/>
      <c r="K73" s="64"/>
      <c r="L73" s="131"/>
      <c r="M73" s="64"/>
      <c r="N73" s="143"/>
      <c r="O73" s="62"/>
      <c r="P73" s="143"/>
      <c r="R73" s="143"/>
      <c r="T73" s="143"/>
      <c r="V73" s="143"/>
      <c r="X73" s="143"/>
      <c r="Z73" s="214"/>
      <c r="AB73" s="66"/>
      <c r="AC73" s="36"/>
      <c r="AD73" s="14"/>
      <c r="AF73" s="138"/>
      <c r="AH73" s="138"/>
      <c r="AI73" s="132"/>
      <c r="AJ73" s="138"/>
      <c r="AK73" s="132"/>
      <c r="AL73" s="151" t="str">
        <f t="shared" si="5"/>
        <v/>
      </c>
      <c r="AM73" s="155"/>
      <c r="AN73" s="151" t="str">
        <f t="shared" si="3"/>
        <v/>
      </c>
      <c r="AO73" s="155"/>
      <c r="AP73" s="151" t="str">
        <f t="shared" si="4"/>
        <v/>
      </c>
      <c r="AQ73" s="155"/>
    </row>
    <row r="74" spans="2:43" x14ac:dyDescent="0.4">
      <c r="B74" s="67" t="s">
        <v>2788</v>
      </c>
      <c r="D74" s="131"/>
      <c r="E74" s="52"/>
      <c r="F74" s="131"/>
      <c r="G74" s="52"/>
      <c r="H74" s="131"/>
      <c r="I74" s="52"/>
      <c r="J74" s="133"/>
      <c r="K74" s="64"/>
      <c r="L74" s="131"/>
      <c r="M74" s="64"/>
      <c r="N74" s="143"/>
      <c r="O74" s="62"/>
      <c r="P74" s="143"/>
      <c r="R74" s="143"/>
      <c r="T74" s="143"/>
      <c r="V74" s="143"/>
      <c r="X74" s="143"/>
      <c r="Z74" s="214"/>
      <c r="AB74" s="66"/>
      <c r="AC74" s="36"/>
      <c r="AD74" s="14"/>
      <c r="AF74" s="138"/>
      <c r="AH74" s="138"/>
      <c r="AI74" s="132"/>
      <c r="AJ74" s="138"/>
      <c r="AK74" s="132"/>
      <c r="AL74" s="151" t="str">
        <f t="shared" si="5"/>
        <v/>
      </c>
      <c r="AM74" s="155"/>
      <c r="AN74" s="151" t="str">
        <f t="shared" si="3"/>
        <v/>
      </c>
      <c r="AO74" s="155"/>
      <c r="AP74" s="151" t="str">
        <f t="shared" si="4"/>
        <v/>
      </c>
      <c r="AQ74" s="155"/>
    </row>
    <row r="75" spans="2:43" x14ac:dyDescent="0.4">
      <c r="B75" s="67" t="s">
        <v>2789</v>
      </c>
      <c r="D75" s="131"/>
      <c r="E75" s="52"/>
      <c r="F75" s="131"/>
      <c r="G75" s="52"/>
      <c r="H75" s="131"/>
      <c r="I75" s="52"/>
      <c r="J75" s="133"/>
      <c r="K75" s="64"/>
      <c r="L75" s="131"/>
      <c r="M75" s="64"/>
      <c r="N75" s="143"/>
      <c r="O75" s="62"/>
      <c r="P75" s="143"/>
      <c r="R75" s="143"/>
      <c r="T75" s="143"/>
      <c r="V75" s="143"/>
      <c r="X75" s="143"/>
      <c r="Z75" s="214"/>
      <c r="AB75" s="66"/>
      <c r="AC75" s="36"/>
      <c r="AD75" s="14"/>
      <c r="AF75" s="138"/>
      <c r="AH75" s="138"/>
      <c r="AI75" s="132"/>
      <c r="AJ75" s="138"/>
      <c r="AK75" s="132"/>
      <c r="AL75" s="151" t="str">
        <f t="shared" si="5"/>
        <v/>
      </c>
      <c r="AM75" s="155"/>
      <c r="AN75" s="151" t="str">
        <f t="shared" si="3"/>
        <v/>
      </c>
      <c r="AO75" s="155"/>
      <c r="AP75" s="151" t="str">
        <f t="shared" si="4"/>
        <v/>
      </c>
      <c r="AQ75" s="155"/>
    </row>
    <row r="76" spans="2:43" x14ac:dyDescent="0.4">
      <c r="B76" s="67" t="s">
        <v>2790</v>
      </c>
      <c r="D76" s="131"/>
      <c r="E76" s="52"/>
      <c r="F76" s="131"/>
      <c r="G76" s="52"/>
      <c r="H76" s="131"/>
      <c r="I76" s="52"/>
      <c r="J76" s="133"/>
      <c r="K76" s="64"/>
      <c r="L76" s="131"/>
      <c r="M76" s="64"/>
      <c r="N76" s="143"/>
      <c r="O76" s="62"/>
      <c r="P76" s="143"/>
      <c r="R76" s="143"/>
      <c r="T76" s="143"/>
      <c r="V76" s="143"/>
      <c r="X76" s="143"/>
      <c r="Z76" s="214"/>
      <c r="AB76" s="66"/>
      <c r="AC76" s="36"/>
      <c r="AD76" s="14"/>
      <c r="AF76" s="138"/>
      <c r="AH76" s="138"/>
      <c r="AI76" s="132"/>
      <c r="AJ76" s="138"/>
      <c r="AK76" s="132"/>
      <c r="AL76" s="151" t="str">
        <f t="shared" si="5"/>
        <v/>
      </c>
      <c r="AM76" s="155"/>
      <c r="AN76" s="151" t="str">
        <f t="shared" si="3"/>
        <v/>
      </c>
      <c r="AO76" s="155"/>
      <c r="AP76" s="151" t="str">
        <f t="shared" si="4"/>
        <v/>
      </c>
      <c r="AQ76" s="155"/>
    </row>
    <row r="77" spans="2:43" x14ac:dyDescent="0.4">
      <c r="B77" s="67" t="s">
        <v>2791</v>
      </c>
      <c r="D77" s="131"/>
      <c r="E77" s="52"/>
      <c r="F77" s="131"/>
      <c r="G77" s="52"/>
      <c r="H77" s="131"/>
      <c r="I77" s="52"/>
      <c r="J77" s="133"/>
      <c r="K77" s="64"/>
      <c r="L77" s="131"/>
      <c r="M77" s="64"/>
      <c r="N77" s="143"/>
      <c r="O77" s="62"/>
      <c r="P77" s="143"/>
      <c r="R77" s="143"/>
      <c r="T77" s="143"/>
      <c r="V77" s="143"/>
      <c r="X77" s="143"/>
      <c r="Z77" s="214"/>
      <c r="AB77" s="66"/>
      <c r="AC77" s="36"/>
      <c r="AD77" s="14"/>
      <c r="AF77" s="138"/>
      <c r="AH77" s="138"/>
      <c r="AI77" s="132"/>
      <c r="AJ77" s="138"/>
      <c r="AK77" s="132"/>
      <c r="AL77" s="151" t="str">
        <f t="shared" si="5"/>
        <v/>
      </c>
      <c r="AM77" s="155"/>
      <c r="AN77" s="151" t="str">
        <f t="shared" si="3"/>
        <v/>
      </c>
      <c r="AO77" s="155"/>
      <c r="AP77" s="151" t="str">
        <f t="shared" si="4"/>
        <v/>
      </c>
      <c r="AQ77" s="155"/>
    </row>
    <row r="78" spans="2:43" x14ac:dyDescent="0.4">
      <c r="B78" s="67" t="s">
        <v>2792</v>
      </c>
      <c r="D78" s="131"/>
      <c r="E78" s="52"/>
      <c r="F78" s="131"/>
      <c r="G78" s="52"/>
      <c r="H78" s="131"/>
      <c r="I78" s="52"/>
      <c r="J78" s="133"/>
      <c r="K78" s="64"/>
      <c r="L78" s="131"/>
      <c r="M78" s="64"/>
      <c r="N78" s="143"/>
      <c r="O78" s="62"/>
      <c r="P78" s="143"/>
      <c r="R78" s="143"/>
      <c r="T78" s="143"/>
      <c r="V78" s="143"/>
      <c r="X78" s="143"/>
      <c r="Z78" s="214"/>
      <c r="AB78" s="66"/>
      <c r="AC78" s="36"/>
      <c r="AD78" s="14"/>
      <c r="AF78" s="138"/>
      <c r="AH78" s="138"/>
      <c r="AI78" s="132"/>
      <c r="AJ78" s="138"/>
      <c r="AK78" s="132"/>
      <c r="AL78" s="151" t="str">
        <f t="shared" si="5"/>
        <v/>
      </c>
      <c r="AM78" s="155"/>
      <c r="AN78" s="151" t="str">
        <f t="shared" si="3"/>
        <v/>
      </c>
      <c r="AO78" s="155"/>
      <c r="AP78" s="151" t="str">
        <f t="shared" si="4"/>
        <v/>
      </c>
      <c r="AQ78" s="155"/>
    </row>
    <row r="79" spans="2:43" x14ac:dyDescent="0.4">
      <c r="B79" s="67" t="s">
        <v>2793</v>
      </c>
      <c r="D79" s="131"/>
      <c r="E79" s="52"/>
      <c r="F79" s="131"/>
      <c r="G79" s="52"/>
      <c r="H79" s="131"/>
      <c r="I79" s="52"/>
      <c r="J79" s="133"/>
      <c r="K79" s="64"/>
      <c r="L79" s="131"/>
      <c r="M79" s="64"/>
      <c r="N79" s="143"/>
      <c r="O79" s="62"/>
      <c r="P79" s="143"/>
      <c r="R79" s="143"/>
      <c r="T79" s="143"/>
      <c r="V79" s="143"/>
      <c r="X79" s="143"/>
      <c r="Z79" s="214"/>
      <c r="AB79" s="66"/>
      <c r="AC79" s="36"/>
      <c r="AD79" s="14"/>
      <c r="AF79" s="138"/>
      <c r="AH79" s="138"/>
      <c r="AI79" s="132"/>
      <c r="AJ79" s="138"/>
      <c r="AK79" s="132"/>
      <c r="AL79" s="151" t="str">
        <f t="shared" si="5"/>
        <v/>
      </c>
      <c r="AM79" s="155"/>
      <c r="AN79" s="151" t="str">
        <f t="shared" si="3"/>
        <v/>
      </c>
      <c r="AO79" s="155"/>
      <c r="AP79" s="151" t="str">
        <f t="shared" si="4"/>
        <v/>
      </c>
      <c r="AQ79" s="155"/>
    </row>
    <row r="80" spans="2:43" x14ac:dyDescent="0.4">
      <c r="B80" s="67" t="s">
        <v>2794</v>
      </c>
      <c r="D80" s="131"/>
      <c r="E80" s="52"/>
      <c r="F80" s="131"/>
      <c r="G80" s="52"/>
      <c r="H80" s="131"/>
      <c r="I80" s="52"/>
      <c r="J80" s="133"/>
      <c r="K80" s="64"/>
      <c r="L80" s="131"/>
      <c r="M80" s="64"/>
      <c r="N80" s="143"/>
      <c r="O80" s="62"/>
      <c r="P80" s="143"/>
      <c r="R80" s="143"/>
      <c r="T80" s="143"/>
      <c r="V80" s="143"/>
      <c r="X80" s="143"/>
      <c r="Z80" s="214"/>
      <c r="AB80" s="66"/>
      <c r="AC80" s="36"/>
      <c r="AD80" s="14"/>
      <c r="AF80" s="138"/>
      <c r="AH80" s="138"/>
      <c r="AI80" s="132"/>
      <c r="AJ80" s="138"/>
      <c r="AK80" s="132"/>
      <c r="AL80" s="151" t="str">
        <f t="shared" si="5"/>
        <v/>
      </c>
      <c r="AM80" s="155"/>
      <c r="AN80" s="151" t="str">
        <f t="shared" si="3"/>
        <v/>
      </c>
      <c r="AO80" s="155"/>
      <c r="AP80" s="151" t="str">
        <f t="shared" si="4"/>
        <v/>
      </c>
      <c r="AQ80" s="155"/>
    </row>
    <row r="81" spans="2:43" x14ac:dyDescent="0.4">
      <c r="B81" s="67" t="s">
        <v>2795</v>
      </c>
      <c r="D81" s="131"/>
      <c r="E81" s="52"/>
      <c r="F81" s="131"/>
      <c r="G81" s="52"/>
      <c r="H81" s="131"/>
      <c r="I81" s="52"/>
      <c r="J81" s="133"/>
      <c r="K81" s="64"/>
      <c r="L81" s="131"/>
      <c r="M81" s="64"/>
      <c r="N81" s="143"/>
      <c r="O81" s="62"/>
      <c r="P81" s="143"/>
      <c r="R81" s="143"/>
      <c r="T81" s="143"/>
      <c r="V81" s="143"/>
      <c r="X81" s="143"/>
      <c r="Z81" s="214"/>
      <c r="AB81" s="66"/>
      <c r="AC81" s="36"/>
      <c r="AD81" s="14"/>
      <c r="AF81" s="138"/>
      <c r="AH81" s="138"/>
      <c r="AI81" s="132"/>
      <c r="AJ81" s="138"/>
      <c r="AK81" s="132"/>
      <c r="AL81" s="151" t="str">
        <f t="shared" si="5"/>
        <v/>
      </c>
      <c r="AM81" s="155"/>
      <c r="AN81" s="151" t="str">
        <f t="shared" si="3"/>
        <v/>
      </c>
      <c r="AO81" s="155"/>
      <c r="AP81" s="151" t="str">
        <f t="shared" si="4"/>
        <v/>
      </c>
      <c r="AQ81" s="155"/>
    </row>
    <row r="82" spans="2:43" x14ac:dyDescent="0.4">
      <c r="B82" s="67" t="s">
        <v>2796</v>
      </c>
      <c r="D82" s="131"/>
      <c r="E82" s="52"/>
      <c r="F82" s="131"/>
      <c r="G82" s="52"/>
      <c r="H82" s="131"/>
      <c r="I82" s="52"/>
      <c r="J82" s="133"/>
      <c r="K82" s="64"/>
      <c r="L82" s="131"/>
      <c r="M82" s="64"/>
      <c r="N82" s="143"/>
      <c r="O82" s="62"/>
      <c r="P82" s="143"/>
      <c r="R82" s="143"/>
      <c r="T82" s="143"/>
      <c r="V82" s="143"/>
      <c r="X82" s="143"/>
      <c r="Z82" s="214"/>
      <c r="AB82" s="66"/>
      <c r="AC82" s="36"/>
      <c r="AD82" s="14"/>
      <c r="AF82" s="138"/>
      <c r="AH82" s="138"/>
      <c r="AI82" s="132"/>
      <c r="AJ82" s="138"/>
      <c r="AK82" s="132"/>
      <c r="AL82" s="151" t="str">
        <f t="shared" si="5"/>
        <v/>
      </c>
      <c r="AM82" s="155"/>
      <c r="AN82" s="151" t="str">
        <f t="shared" si="3"/>
        <v/>
      </c>
      <c r="AO82" s="155"/>
      <c r="AP82" s="151" t="str">
        <f t="shared" si="4"/>
        <v/>
      </c>
      <c r="AQ82" s="155"/>
    </row>
    <row r="83" spans="2:43" x14ac:dyDescent="0.4">
      <c r="B83" s="67" t="s">
        <v>2797</v>
      </c>
      <c r="D83" s="131"/>
      <c r="E83" s="52"/>
      <c r="F83" s="131"/>
      <c r="G83" s="52"/>
      <c r="H83" s="131"/>
      <c r="I83" s="52"/>
      <c r="J83" s="133"/>
      <c r="K83" s="64"/>
      <c r="L83" s="131"/>
      <c r="M83" s="64"/>
      <c r="N83" s="143"/>
      <c r="O83" s="62"/>
      <c r="P83" s="143"/>
      <c r="R83" s="143"/>
      <c r="T83" s="143"/>
      <c r="V83" s="143"/>
      <c r="X83" s="143"/>
      <c r="Z83" s="214"/>
      <c r="AB83" s="66"/>
      <c r="AC83" s="36"/>
      <c r="AD83" s="14"/>
      <c r="AF83" s="138"/>
      <c r="AH83" s="138"/>
      <c r="AI83" s="132"/>
      <c r="AJ83" s="138"/>
      <c r="AK83" s="132"/>
      <c r="AL83" s="151" t="str">
        <f t="shared" si="5"/>
        <v/>
      </c>
      <c r="AM83" s="155"/>
      <c r="AN83" s="151" t="str">
        <f t="shared" si="3"/>
        <v/>
      </c>
      <c r="AO83" s="155"/>
      <c r="AP83" s="151" t="str">
        <f t="shared" si="4"/>
        <v/>
      </c>
      <c r="AQ83" s="155"/>
    </row>
    <row r="84" spans="2:43" x14ac:dyDescent="0.4">
      <c r="B84" s="67" t="s">
        <v>2798</v>
      </c>
      <c r="D84" s="131"/>
      <c r="E84" s="52"/>
      <c r="F84" s="131"/>
      <c r="G84" s="52"/>
      <c r="H84" s="131"/>
      <c r="I84" s="52"/>
      <c r="J84" s="133"/>
      <c r="K84" s="64"/>
      <c r="L84" s="131"/>
      <c r="M84" s="64"/>
      <c r="N84" s="143"/>
      <c r="O84" s="62"/>
      <c r="P84" s="143"/>
      <c r="R84" s="143"/>
      <c r="T84" s="143"/>
      <c r="V84" s="143"/>
      <c r="X84" s="143"/>
      <c r="Z84" s="214"/>
      <c r="AB84" s="66"/>
      <c r="AC84" s="36"/>
      <c r="AD84" s="14"/>
      <c r="AF84" s="138"/>
      <c r="AH84" s="138"/>
      <c r="AI84" s="132"/>
      <c r="AJ84" s="138"/>
      <c r="AK84" s="132"/>
      <c r="AL84" s="151" t="str">
        <f t="shared" si="5"/>
        <v/>
      </c>
      <c r="AM84" s="155"/>
      <c r="AN84" s="151" t="str">
        <f t="shared" si="3"/>
        <v/>
      </c>
      <c r="AO84" s="155"/>
      <c r="AP84" s="151" t="str">
        <f t="shared" si="4"/>
        <v/>
      </c>
      <c r="AQ84" s="155"/>
    </row>
    <row r="85" spans="2:43" x14ac:dyDescent="0.4">
      <c r="B85" s="67" t="s">
        <v>2799</v>
      </c>
      <c r="D85" s="131"/>
      <c r="E85" s="52"/>
      <c r="F85" s="131"/>
      <c r="G85" s="52"/>
      <c r="H85" s="131"/>
      <c r="I85" s="52"/>
      <c r="J85" s="133"/>
      <c r="K85" s="64"/>
      <c r="L85" s="131"/>
      <c r="M85" s="64"/>
      <c r="N85" s="143"/>
      <c r="O85" s="62"/>
      <c r="P85" s="143"/>
      <c r="R85" s="143"/>
      <c r="T85" s="143"/>
      <c r="V85" s="143"/>
      <c r="X85" s="143"/>
      <c r="Z85" s="214"/>
      <c r="AB85" s="66"/>
      <c r="AC85" s="36"/>
      <c r="AD85" s="14"/>
      <c r="AF85" s="138"/>
      <c r="AH85" s="138"/>
      <c r="AI85" s="132"/>
      <c r="AJ85" s="138"/>
      <c r="AK85" s="132"/>
      <c r="AL85" s="151" t="str">
        <f t="shared" si="5"/>
        <v/>
      </c>
      <c r="AM85" s="155"/>
      <c r="AN85" s="151" t="str">
        <f t="shared" si="3"/>
        <v/>
      </c>
      <c r="AO85" s="155"/>
      <c r="AP85" s="151" t="str">
        <f t="shared" si="4"/>
        <v/>
      </c>
      <c r="AQ85" s="155"/>
    </row>
    <row r="86" spans="2:43" x14ac:dyDescent="0.4">
      <c r="B86" s="67" t="s">
        <v>2800</v>
      </c>
      <c r="D86" s="131"/>
      <c r="E86" s="52"/>
      <c r="F86" s="131"/>
      <c r="G86" s="52"/>
      <c r="H86" s="131"/>
      <c r="I86" s="52"/>
      <c r="J86" s="133"/>
      <c r="K86" s="64"/>
      <c r="L86" s="131"/>
      <c r="M86" s="64"/>
      <c r="N86" s="143"/>
      <c r="O86" s="62"/>
      <c r="P86" s="143"/>
      <c r="R86" s="143"/>
      <c r="T86" s="143"/>
      <c r="V86" s="143"/>
      <c r="X86" s="143"/>
      <c r="Z86" s="214"/>
      <c r="AB86" s="66"/>
      <c r="AC86" s="36"/>
      <c r="AD86" s="14"/>
      <c r="AF86" s="138"/>
      <c r="AH86" s="138"/>
      <c r="AI86" s="132"/>
      <c r="AJ86" s="138"/>
      <c r="AK86" s="132"/>
      <c r="AL86" s="151" t="str">
        <f t="shared" si="5"/>
        <v/>
      </c>
      <c r="AM86" s="155"/>
      <c r="AN86" s="151" t="str">
        <f t="shared" si="3"/>
        <v/>
      </c>
      <c r="AO86" s="155"/>
      <c r="AP86" s="151" t="str">
        <f t="shared" si="4"/>
        <v/>
      </c>
      <c r="AQ86" s="155"/>
    </row>
    <row r="87" spans="2:43" x14ac:dyDescent="0.4">
      <c r="B87" s="67" t="s">
        <v>2801</v>
      </c>
      <c r="D87" s="131"/>
      <c r="E87" s="52"/>
      <c r="F87" s="131"/>
      <c r="G87" s="52"/>
      <c r="H87" s="131"/>
      <c r="I87" s="52"/>
      <c r="J87" s="133"/>
      <c r="K87" s="64"/>
      <c r="L87" s="131"/>
      <c r="M87" s="64"/>
      <c r="N87" s="143"/>
      <c r="O87" s="62"/>
      <c r="P87" s="143"/>
      <c r="R87" s="143"/>
      <c r="T87" s="143"/>
      <c r="V87" s="143"/>
      <c r="X87" s="143"/>
      <c r="Z87" s="214"/>
      <c r="AB87" s="66"/>
      <c r="AC87" s="36"/>
      <c r="AD87" s="14"/>
      <c r="AF87" s="138"/>
      <c r="AH87" s="138"/>
      <c r="AI87" s="132"/>
      <c r="AJ87" s="138"/>
      <c r="AK87" s="132"/>
      <c r="AL87" s="151" t="str">
        <f t="shared" si="5"/>
        <v/>
      </c>
      <c r="AM87" s="155"/>
      <c r="AN87" s="151" t="str">
        <f t="shared" si="3"/>
        <v/>
      </c>
      <c r="AO87" s="155"/>
      <c r="AP87" s="151" t="str">
        <f t="shared" si="4"/>
        <v/>
      </c>
      <c r="AQ87" s="155"/>
    </row>
    <row r="88" spans="2:43" x14ac:dyDescent="0.4">
      <c r="B88" s="67" t="s">
        <v>2802</v>
      </c>
      <c r="D88" s="131"/>
      <c r="E88" s="52"/>
      <c r="F88" s="131"/>
      <c r="G88" s="52"/>
      <c r="H88" s="131"/>
      <c r="I88" s="52"/>
      <c r="J88" s="133"/>
      <c r="K88" s="64"/>
      <c r="L88" s="131"/>
      <c r="M88" s="64"/>
      <c r="N88" s="143"/>
      <c r="O88" s="62"/>
      <c r="P88" s="143"/>
      <c r="R88" s="143"/>
      <c r="T88" s="143"/>
      <c r="V88" s="143"/>
      <c r="X88" s="143"/>
      <c r="Z88" s="214"/>
      <c r="AB88" s="66"/>
      <c r="AC88" s="36"/>
      <c r="AD88" s="14"/>
      <c r="AF88" s="138"/>
      <c r="AH88" s="138"/>
      <c r="AI88" s="132"/>
      <c r="AJ88" s="138"/>
      <c r="AK88" s="132"/>
      <c r="AL88" s="151" t="str">
        <f t="shared" si="5"/>
        <v/>
      </c>
      <c r="AM88" s="155"/>
      <c r="AN88" s="151" t="str">
        <f t="shared" si="3"/>
        <v/>
      </c>
      <c r="AO88" s="155"/>
      <c r="AP88" s="151" t="str">
        <f t="shared" si="4"/>
        <v/>
      </c>
      <c r="AQ88" s="155"/>
    </row>
    <row r="89" spans="2:43" x14ac:dyDescent="0.4">
      <c r="B89" s="67" t="s">
        <v>2803</v>
      </c>
      <c r="D89" s="131"/>
      <c r="E89" s="52"/>
      <c r="F89" s="131"/>
      <c r="G89" s="52"/>
      <c r="H89" s="131"/>
      <c r="I89" s="52"/>
      <c r="J89" s="133"/>
      <c r="K89" s="64"/>
      <c r="L89" s="131"/>
      <c r="M89" s="64"/>
      <c r="N89" s="143"/>
      <c r="O89" s="62"/>
      <c r="P89" s="143"/>
      <c r="R89" s="143"/>
      <c r="T89" s="143"/>
      <c r="V89" s="143"/>
      <c r="X89" s="143"/>
      <c r="Z89" s="214"/>
      <c r="AB89" s="66"/>
      <c r="AC89" s="36"/>
      <c r="AD89" s="14"/>
      <c r="AF89" s="138"/>
      <c r="AH89" s="138"/>
      <c r="AI89" s="132"/>
      <c r="AJ89" s="138"/>
      <c r="AK89" s="132"/>
      <c r="AL89" s="151" t="str">
        <f t="shared" si="5"/>
        <v/>
      </c>
      <c r="AM89" s="155"/>
      <c r="AN89" s="151" t="str">
        <f t="shared" si="3"/>
        <v/>
      </c>
      <c r="AO89" s="155"/>
      <c r="AP89" s="151" t="str">
        <f t="shared" si="4"/>
        <v/>
      </c>
      <c r="AQ89" s="155"/>
    </row>
    <row r="90" spans="2:43" x14ac:dyDescent="0.4">
      <c r="B90" s="67" t="s">
        <v>2804</v>
      </c>
      <c r="D90" s="131"/>
      <c r="E90" s="52"/>
      <c r="F90" s="131"/>
      <c r="G90" s="52"/>
      <c r="H90" s="131"/>
      <c r="I90" s="52"/>
      <c r="J90" s="133"/>
      <c r="K90" s="64"/>
      <c r="L90" s="131"/>
      <c r="M90" s="64"/>
      <c r="N90" s="143"/>
      <c r="O90" s="62"/>
      <c r="P90" s="143"/>
      <c r="R90" s="143"/>
      <c r="T90" s="143"/>
      <c r="V90" s="143"/>
      <c r="X90" s="143"/>
      <c r="Z90" s="214"/>
      <c r="AB90" s="66"/>
      <c r="AC90" s="36"/>
      <c r="AD90" s="14"/>
      <c r="AF90" s="138"/>
      <c r="AH90" s="138"/>
      <c r="AI90" s="132"/>
      <c r="AJ90" s="138"/>
      <c r="AK90" s="132"/>
      <c r="AL90" s="151" t="str">
        <f t="shared" si="5"/>
        <v/>
      </c>
      <c r="AM90" s="155"/>
      <c r="AN90" s="151" t="str">
        <f t="shared" si="3"/>
        <v/>
      </c>
      <c r="AO90" s="155"/>
      <c r="AP90" s="151" t="str">
        <f t="shared" si="4"/>
        <v/>
      </c>
      <c r="AQ90" s="155"/>
    </row>
    <row r="91" spans="2:43" x14ac:dyDescent="0.4">
      <c r="B91" s="67" t="s">
        <v>2805</v>
      </c>
      <c r="D91" s="131"/>
      <c r="E91" s="52"/>
      <c r="F91" s="131"/>
      <c r="G91" s="52"/>
      <c r="H91" s="131"/>
      <c r="I91" s="52"/>
      <c r="J91" s="133"/>
      <c r="K91" s="64"/>
      <c r="L91" s="131"/>
      <c r="M91" s="64"/>
      <c r="N91" s="143"/>
      <c r="O91" s="62"/>
      <c r="P91" s="143"/>
      <c r="R91" s="143"/>
      <c r="T91" s="143"/>
      <c r="V91" s="143"/>
      <c r="X91" s="143"/>
      <c r="Z91" s="214"/>
      <c r="AB91" s="66"/>
      <c r="AC91" s="36"/>
      <c r="AD91" s="14"/>
      <c r="AF91" s="138"/>
      <c r="AH91" s="138"/>
      <c r="AI91" s="132"/>
      <c r="AJ91" s="138"/>
      <c r="AK91" s="132"/>
      <c r="AL91" s="151" t="str">
        <f t="shared" si="5"/>
        <v/>
      </c>
      <c r="AM91" s="155"/>
      <c r="AN91" s="151" t="str">
        <f t="shared" si="3"/>
        <v/>
      </c>
      <c r="AO91" s="155"/>
      <c r="AP91" s="151" t="str">
        <f t="shared" si="4"/>
        <v/>
      </c>
      <c r="AQ91" s="155"/>
    </row>
    <row r="92" spans="2:43" x14ac:dyDescent="0.4">
      <c r="B92" s="67" t="s">
        <v>2806</v>
      </c>
      <c r="D92" s="131"/>
      <c r="E92" s="52"/>
      <c r="F92" s="131"/>
      <c r="G92" s="52"/>
      <c r="H92" s="131"/>
      <c r="I92" s="52"/>
      <c r="J92" s="133"/>
      <c r="K92" s="64"/>
      <c r="L92" s="131"/>
      <c r="M92" s="64"/>
      <c r="N92" s="143"/>
      <c r="O92" s="62"/>
      <c r="P92" s="143"/>
      <c r="R92" s="143"/>
      <c r="T92" s="143"/>
      <c r="V92" s="143"/>
      <c r="X92" s="143"/>
      <c r="Z92" s="214"/>
      <c r="AB92" s="66"/>
      <c r="AC92" s="36"/>
      <c r="AD92" s="14"/>
      <c r="AF92" s="138"/>
      <c r="AH92" s="138"/>
      <c r="AI92" s="132"/>
      <c r="AJ92" s="138"/>
      <c r="AK92" s="132"/>
      <c r="AL92" s="151" t="str">
        <f t="shared" si="5"/>
        <v/>
      </c>
      <c r="AM92" s="155"/>
      <c r="AN92" s="151" t="str">
        <f t="shared" si="3"/>
        <v/>
      </c>
      <c r="AO92" s="155"/>
      <c r="AP92" s="151" t="str">
        <f t="shared" si="4"/>
        <v/>
      </c>
      <c r="AQ92" s="155"/>
    </row>
    <row r="93" spans="2:43" x14ac:dyDescent="0.4">
      <c r="B93" s="67" t="s">
        <v>2807</v>
      </c>
      <c r="D93" s="131"/>
      <c r="E93" s="52"/>
      <c r="F93" s="131"/>
      <c r="G93" s="52"/>
      <c r="H93" s="131"/>
      <c r="I93" s="52"/>
      <c r="J93" s="133"/>
      <c r="K93" s="64"/>
      <c r="L93" s="131"/>
      <c r="M93" s="64"/>
      <c r="N93" s="143"/>
      <c r="O93" s="62"/>
      <c r="P93" s="143"/>
      <c r="R93" s="143"/>
      <c r="T93" s="143"/>
      <c r="V93" s="143"/>
      <c r="X93" s="143"/>
      <c r="Z93" s="214"/>
      <c r="AB93" s="66"/>
      <c r="AC93" s="36"/>
      <c r="AD93" s="14"/>
      <c r="AF93" s="138"/>
      <c r="AH93" s="138"/>
      <c r="AI93" s="132"/>
      <c r="AJ93" s="138"/>
      <c r="AK93" s="132"/>
      <c r="AL93" s="151" t="str">
        <f t="shared" si="5"/>
        <v/>
      </c>
      <c r="AM93" s="155"/>
      <c r="AN93" s="151" t="str">
        <f t="shared" si="3"/>
        <v/>
      </c>
      <c r="AO93" s="155"/>
      <c r="AP93" s="151" t="str">
        <f t="shared" si="4"/>
        <v/>
      </c>
      <c r="AQ93" s="155"/>
    </row>
    <row r="94" spans="2:43" x14ac:dyDescent="0.4">
      <c r="B94" s="67" t="s">
        <v>2808</v>
      </c>
      <c r="D94" s="131"/>
      <c r="E94" s="52"/>
      <c r="F94" s="131"/>
      <c r="G94" s="52"/>
      <c r="H94" s="131"/>
      <c r="I94" s="52"/>
      <c r="J94" s="133"/>
      <c r="K94" s="64"/>
      <c r="L94" s="131"/>
      <c r="M94" s="64"/>
      <c r="N94" s="143"/>
      <c r="O94" s="62"/>
      <c r="P94" s="143"/>
      <c r="R94" s="143"/>
      <c r="T94" s="143"/>
      <c r="V94" s="143"/>
      <c r="X94" s="143"/>
      <c r="Z94" s="214"/>
      <c r="AB94" s="66"/>
      <c r="AC94" s="36"/>
      <c r="AD94" s="14"/>
      <c r="AF94" s="138"/>
      <c r="AH94" s="138"/>
      <c r="AI94" s="132"/>
      <c r="AJ94" s="138"/>
      <c r="AK94" s="132"/>
      <c r="AL94" s="151" t="str">
        <f t="shared" si="5"/>
        <v/>
      </c>
      <c r="AM94" s="155"/>
      <c r="AN94" s="151" t="str">
        <f t="shared" si="3"/>
        <v/>
      </c>
      <c r="AO94" s="155"/>
      <c r="AP94" s="151" t="str">
        <f t="shared" si="4"/>
        <v/>
      </c>
      <c r="AQ94" s="155"/>
    </row>
    <row r="95" spans="2:43" x14ac:dyDescent="0.4">
      <c r="B95" s="67" t="s">
        <v>2809</v>
      </c>
      <c r="D95" s="131"/>
      <c r="E95" s="52"/>
      <c r="F95" s="131"/>
      <c r="G95" s="52"/>
      <c r="H95" s="131"/>
      <c r="I95" s="52"/>
      <c r="J95" s="133"/>
      <c r="K95" s="64"/>
      <c r="L95" s="131"/>
      <c r="M95" s="64"/>
      <c r="N95" s="143"/>
      <c r="O95" s="62"/>
      <c r="P95" s="143"/>
      <c r="R95" s="143"/>
      <c r="T95" s="143"/>
      <c r="V95" s="143"/>
      <c r="X95" s="143"/>
      <c r="Z95" s="214"/>
      <c r="AB95" s="66"/>
      <c r="AC95" s="36"/>
      <c r="AD95" s="14"/>
      <c r="AF95" s="138"/>
      <c r="AH95" s="138"/>
      <c r="AI95" s="132"/>
      <c r="AJ95" s="138"/>
      <c r="AK95" s="132"/>
      <c r="AL95" s="151" t="str">
        <f t="shared" si="5"/>
        <v/>
      </c>
      <c r="AM95" s="155"/>
      <c r="AN95" s="151" t="str">
        <f t="shared" si="3"/>
        <v/>
      </c>
      <c r="AO95" s="155"/>
      <c r="AP95" s="151" t="str">
        <f t="shared" si="4"/>
        <v/>
      </c>
      <c r="AQ95" s="155"/>
    </row>
    <row r="96" spans="2:43" x14ac:dyDescent="0.4">
      <c r="B96" s="67" t="s">
        <v>2810</v>
      </c>
      <c r="D96" s="131"/>
      <c r="E96" s="52"/>
      <c r="F96" s="131"/>
      <c r="G96" s="52"/>
      <c r="H96" s="131"/>
      <c r="I96" s="52"/>
      <c r="J96" s="133"/>
      <c r="K96" s="64"/>
      <c r="L96" s="131"/>
      <c r="M96" s="64"/>
      <c r="N96" s="143"/>
      <c r="O96" s="62"/>
      <c r="P96" s="143"/>
      <c r="R96" s="143"/>
      <c r="T96" s="143"/>
      <c r="V96" s="143"/>
      <c r="X96" s="143"/>
      <c r="Z96" s="214"/>
      <c r="AB96" s="66"/>
      <c r="AC96" s="36"/>
      <c r="AD96" s="14"/>
      <c r="AF96" s="138"/>
      <c r="AH96" s="138"/>
      <c r="AI96" s="132"/>
      <c r="AJ96" s="138"/>
      <c r="AK96" s="132"/>
      <c r="AL96" s="151" t="str">
        <f t="shared" si="5"/>
        <v/>
      </c>
      <c r="AM96" s="155"/>
      <c r="AN96" s="151" t="str">
        <f t="shared" si="3"/>
        <v/>
      </c>
      <c r="AO96" s="155"/>
      <c r="AP96" s="151" t="str">
        <f t="shared" si="4"/>
        <v/>
      </c>
      <c r="AQ96" s="155"/>
    </row>
    <row r="97" spans="2:43" x14ac:dyDescent="0.4">
      <c r="B97" s="67" t="s">
        <v>2811</v>
      </c>
      <c r="D97" s="131"/>
      <c r="E97" s="52"/>
      <c r="F97" s="131"/>
      <c r="G97" s="52"/>
      <c r="H97" s="131"/>
      <c r="I97" s="52"/>
      <c r="J97" s="133"/>
      <c r="K97" s="64"/>
      <c r="L97" s="131"/>
      <c r="M97" s="64"/>
      <c r="N97" s="143"/>
      <c r="O97" s="62"/>
      <c r="P97" s="143"/>
      <c r="R97" s="143"/>
      <c r="T97" s="143"/>
      <c r="V97" s="143"/>
      <c r="X97" s="143"/>
      <c r="Z97" s="214"/>
      <c r="AB97" s="66"/>
      <c r="AC97" s="36"/>
      <c r="AD97" s="14"/>
      <c r="AF97" s="138"/>
      <c r="AH97" s="138"/>
      <c r="AI97" s="132"/>
      <c r="AJ97" s="138"/>
      <c r="AK97" s="132"/>
      <c r="AL97" s="151" t="str">
        <f t="shared" si="5"/>
        <v/>
      </c>
      <c r="AM97" s="155"/>
      <c r="AN97" s="151" t="str">
        <f t="shared" si="3"/>
        <v/>
      </c>
      <c r="AO97" s="155"/>
      <c r="AP97" s="151" t="str">
        <f t="shared" si="4"/>
        <v/>
      </c>
      <c r="AQ97" s="155"/>
    </row>
    <row r="98" spans="2:43" x14ac:dyDescent="0.4">
      <c r="B98" s="67" t="s">
        <v>2812</v>
      </c>
      <c r="D98" s="131"/>
      <c r="E98" s="52"/>
      <c r="F98" s="131"/>
      <c r="G98" s="52"/>
      <c r="H98" s="131"/>
      <c r="I98" s="52"/>
      <c r="J98" s="133"/>
      <c r="K98" s="64"/>
      <c r="L98" s="131"/>
      <c r="M98" s="64"/>
      <c r="N98" s="143"/>
      <c r="O98" s="62"/>
      <c r="P98" s="143"/>
      <c r="R98" s="143"/>
      <c r="T98" s="143"/>
      <c r="V98" s="143"/>
      <c r="X98" s="143"/>
      <c r="Z98" s="214"/>
      <c r="AB98" s="66"/>
      <c r="AC98" s="36"/>
      <c r="AD98" s="14"/>
      <c r="AF98" s="138"/>
      <c r="AH98" s="138"/>
      <c r="AI98" s="132"/>
      <c r="AJ98" s="138"/>
      <c r="AK98" s="132"/>
      <c r="AL98" s="151" t="str">
        <f t="shared" si="5"/>
        <v/>
      </c>
      <c r="AM98" s="155"/>
      <c r="AN98" s="151" t="str">
        <f t="shared" si="3"/>
        <v/>
      </c>
      <c r="AO98" s="155"/>
      <c r="AP98" s="151" t="str">
        <f t="shared" si="4"/>
        <v/>
      </c>
      <c r="AQ98" s="155"/>
    </row>
    <row r="99" spans="2:43" x14ac:dyDescent="0.4">
      <c r="B99" s="67" t="s">
        <v>2813</v>
      </c>
      <c r="D99" s="131"/>
      <c r="E99" s="52"/>
      <c r="F99" s="131"/>
      <c r="G99" s="52"/>
      <c r="H99" s="131"/>
      <c r="I99" s="52"/>
      <c r="J99" s="133"/>
      <c r="K99" s="64"/>
      <c r="L99" s="131"/>
      <c r="M99" s="64"/>
      <c r="N99" s="143"/>
      <c r="O99" s="62"/>
      <c r="P99" s="143"/>
      <c r="R99" s="143"/>
      <c r="T99" s="143"/>
      <c r="V99" s="143"/>
      <c r="X99" s="143"/>
      <c r="Z99" s="214"/>
      <c r="AB99" s="66"/>
      <c r="AC99" s="36"/>
      <c r="AD99" s="14"/>
      <c r="AF99" s="138"/>
      <c r="AH99" s="138"/>
      <c r="AI99" s="132"/>
      <c r="AJ99" s="138"/>
      <c r="AK99" s="132"/>
      <c r="AL99" s="151" t="str">
        <f t="shared" si="5"/>
        <v/>
      </c>
      <c r="AM99" s="155"/>
      <c r="AN99" s="151" t="str">
        <f t="shared" si="3"/>
        <v/>
      </c>
      <c r="AO99" s="155"/>
      <c r="AP99" s="151" t="str">
        <f t="shared" si="4"/>
        <v/>
      </c>
      <c r="AQ99" s="155"/>
    </row>
    <row r="100" spans="2:43" x14ac:dyDescent="0.4">
      <c r="B100" s="67" t="s">
        <v>2814</v>
      </c>
      <c r="D100" s="131"/>
      <c r="E100" s="52"/>
      <c r="F100" s="131"/>
      <c r="G100" s="52"/>
      <c r="H100" s="131"/>
      <c r="I100" s="52"/>
      <c r="J100" s="133"/>
      <c r="K100" s="64"/>
      <c r="L100" s="131"/>
      <c r="M100" s="64"/>
      <c r="N100" s="143"/>
      <c r="O100" s="62"/>
      <c r="P100" s="143"/>
      <c r="R100" s="143"/>
      <c r="T100" s="143"/>
      <c r="V100" s="143"/>
      <c r="X100" s="143"/>
      <c r="Z100" s="214"/>
      <c r="AB100" s="66"/>
      <c r="AC100" s="36"/>
      <c r="AD100" s="14"/>
      <c r="AF100" s="138"/>
      <c r="AH100" s="138"/>
      <c r="AI100" s="132"/>
      <c r="AJ100" s="138"/>
      <c r="AK100" s="132"/>
      <c r="AL100" s="151" t="str">
        <f t="shared" si="5"/>
        <v/>
      </c>
      <c r="AM100" s="155"/>
      <c r="AN100" s="151" t="str">
        <f t="shared" si="3"/>
        <v/>
      </c>
      <c r="AO100" s="155"/>
      <c r="AP100" s="151" t="str">
        <f t="shared" si="4"/>
        <v/>
      </c>
      <c r="AQ100" s="155"/>
    </row>
    <row r="101" spans="2:43" x14ac:dyDescent="0.4">
      <c r="B101" s="67" t="s">
        <v>2815</v>
      </c>
      <c r="D101" s="131"/>
      <c r="E101" s="52"/>
      <c r="F101" s="131"/>
      <c r="G101" s="52"/>
      <c r="H101" s="131"/>
      <c r="I101" s="52"/>
      <c r="J101" s="133"/>
      <c r="K101" s="64"/>
      <c r="L101" s="131"/>
      <c r="M101" s="64"/>
      <c r="N101" s="143"/>
      <c r="O101" s="62"/>
      <c r="P101" s="143"/>
      <c r="R101" s="143"/>
      <c r="T101" s="143"/>
      <c r="V101" s="143"/>
      <c r="X101" s="143"/>
      <c r="Z101" s="214"/>
      <c r="AB101" s="66"/>
      <c r="AC101" s="36"/>
      <c r="AD101" s="14"/>
      <c r="AF101" s="138"/>
      <c r="AH101" s="138"/>
      <c r="AI101" s="132"/>
      <c r="AJ101" s="138"/>
      <c r="AK101" s="132"/>
      <c r="AL101" s="151" t="str">
        <f t="shared" si="5"/>
        <v/>
      </c>
      <c r="AM101" s="155"/>
      <c r="AN101" s="151" t="str">
        <f t="shared" si="3"/>
        <v/>
      </c>
      <c r="AO101" s="155"/>
      <c r="AP101" s="151" t="str">
        <f t="shared" si="4"/>
        <v/>
      </c>
      <c r="AQ101" s="155"/>
    </row>
    <row r="102" spans="2:43" x14ac:dyDescent="0.4">
      <c r="B102" s="67" t="s">
        <v>2816</v>
      </c>
      <c r="D102" s="131"/>
      <c r="E102" s="52"/>
      <c r="F102" s="131"/>
      <c r="G102" s="52"/>
      <c r="H102" s="131"/>
      <c r="I102" s="52"/>
      <c r="J102" s="133"/>
      <c r="K102" s="64"/>
      <c r="L102" s="131"/>
      <c r="M102" s="64"/>
      <c r="N102" s="143"/>
      <c r="O102" s="62"/>
      <c r="P102" s="143"/>
      <c r="R102" s="143"/>
      <c r="T102" s="143"/>
      <c r="V102" s="143"/>
      <c r="X102" s="143"/>
      <c r="Z102" s="214"/>
      <c r="AB102" s="66"/>
      <c r="AC102" s="36"/>
      <c r="AD102" s="14"/>
      <c r="AF102" s="138"/>
      <c r="AH102" s="138"/>
      <c r="AI102" s="132"/>
      <c r="AJ102" s="138"/>
      <c r="AK102" s="132"/>
      <c r="AL102" s="151" t="str">
        <f t="shared" si="5"/>
        <v/>
      </c>
      <c r="AM102" s="155"/>
      <c r="AN102" s="151" t="str">
        <f t="shared" si="3"/>
        <v/>
      </c>
      <c r="AO102" s="155"/>
      <c r="AP102" s="151" t="str">
        <f t="shared" si="4"/>
        <v/>
      </c>
      <c r="AQ102" s="155"/>
    </row>
    <row r="103" spans="2:43" x14ac:dyDescent="0.4">
      <c r="B103" s="67" t="s">
        <v>2817</v>
      </c>
      <c r="D103" s="131"/>
      <c r="E103" s="52"/>
      <c r="F103" s="131"/>
      <c r="G103" s="52"/>
      <c r="H103" s="131"/>
      <c r="I103" s="52"/>
      <c r="J103" s="133"/>
      <c r="K103" s="64"/>
      <c r="L103" s="131"/>
      <c r="M103" s="64"/>
      <c r="N103" s="143"/>
      <c r="O103" s="62"/>
      <c r="P103" s="143"/>
      <c r="R103" s="143"/>
      <c r="T103" s="143"/>
      <c r="V103" s="143"/>
      <c r="X103" s="143"/>
      <c r="Z103" s="214"/>
      <c r="AB103" s="66"/>
      <c r="AC103" s="36"/>
      <c r="AD103" s="14"/>
      <c r="AF103" s="138"/>
      <c r="AH103" s="138"/>
      <c r="AI103" s="132"/>
      <c r="AJ103" s="138"/>
      <c r="AK103" s="132"/>
      <c r="AL103" s="151" t="str">
        <f t="shared" si="5"/>
        <v/>
      </c>
      <c r="AM103" s="155"/>
      <c r="AN103" s="151" t="str">
        <f t="shared" si="3"/>
        <v/>
      </c>
      <c r="AO103" s="155"/>
      <c r="AP103" s="151" t="str">
        <f t="shared" si="4"/>
        <v/>
      </c>
      <c r="AQ103" s="155"/>
    </row>
    <row r="104" spans="2:43" x14ac:dyDescent="0.4">
      <c r="B104" s="67" t="s">
        <v>2818</v>
      </c>
      <c r="D104" s="131"/>
      <c r="E104" s="52"/>
      <c r="F104" s="131"/>
      <c r="G104" s="52"/>
      <c r="H104" s="131"/>
      <c r="I104" s="52"/>
      <c r="J104" s="133"/>
      <c r="K104" s="64"/>
      <c r="L104" s="131"/>
      <c r="M104" s="64"/>
      <c r="N104" s="143"/>
      <c r="O104" s="62"/>
      <c r="P104" s="143"/>
      <c r="R104" s="143"/>
      <c r="T104" s="143"/>
      <c r="V104" s="143"/>
      <c r="X104" s="143"/>
      <c r="Z104" s="214"/>
      <c r="AB104" s="66"/>
      <c r="AC104" s="36"/>
      <c r="AD104" s="14"/>
      <c r="AF104" s="138"/>
      <c r="AH104" s="138"/>
      <c r="AI104" s="132"/>
      <c r="AJ104" s="138"/>
      <c r="AK104" s="132"/>
      <c r="AL104" s="151" t="str">
        <f t="shared" si="5"/>
        <v/>
      </c>
      <c r="AM104" s="155"/>
      <c r="AN104" s="151" t="str">
        <f t="shared" si="3"/>
        <v/>
      </c>
      <c r="AO104" s="155"/>
      <c r="AP104" s="151" t="str">
        <f t="shared" si="4"/>
        <v/>
      </c>
      <c r="AQ104" s="155"/>
    </row>
    <row r="105" spans="2:43" x14ac:dyDescent="0.4">
      <c r="B105" s="67" t="s">
        <v>2819</v>
      </c>
      <c r="D105" s="131"/>
      <c r="E105" s="52"/>
      <c r="F105" s="131"/>
      <c r="G105" s="52"/>
      <c r="H105" s="131"/>
      <c r="I105" s="52"/>
      <c r="J105" s="133"/>
      <c r="K105" s="64"/>
      <c r="L105" s="131"/>
      <c r="M105" s="64"/>
      <c r="N105" s="143"/>
      <c r="O105" s="62"/>
      <c r="P105" s="143"/>
      <c r="R105" s="143"/>
      <c r="T105" s="143"/>
      <c r="V105" s="143"/>
      <c r="X105" s="143"/>
      <c r="Z105" s="214"/>
      <c r="AB105" s="66"/>
      <c r="AC105" s="36"/>
      <c r="AD105" s="14"/>
      <c r="AF105" s="138"/>
      <c r="AH105" s="138"/>
      <c r="AI105" s="132"/>
      <c r="AJ105" s="138"/>
      <c r="AK105" s="132"/>
      <c r="AL105" s="151" t="str">
        <f t="shared" si="5"/>
        <v/>
      </c>
      <c r="AM105" s="155"/>
      <c r="AN105" s="151" t="str">
        <f t="shared" si="3"/>
        <v/>
      </c>
      <c r="AO105" s="155"/>
      <c r="AP105" s="151" t="str">
        <f t="shared" si="4"/>
        <v/>
      </c>
      <c r="AQ105" s="155"/>
    </row>
    <row r="106" spans="2:43" x14ac:dyDescent="0.4">
      <c r="B106" s="67" t="s">
        <v>2820</v>
      </c>
      <c r="D106" s="131"/>
      <c r="E106" s="52"/>
      <c r="F106" s="131"/>
      <c r="G106" s="52"/>
      <c r="H106" s="131"/>
      <c r="I106" s="52"/>
      <c r="J106" s="133"/>
      <c r="K106" s="64"/>
      <c r="L106" s="131"/>
      <c r="M106" s="64"/>
      <c r="N106" s="143"/>
      <c r="O106" s="62"/>
      <c r="P106" s="143"/>
      <c r="R106" s="143"/>
      <c r="T106" s="143"/>
      <c r="V106" s="143"/>
      <c r="X106" s="143"/>
      <c r="Z106" s="214"/>
      <c r="AB106" s="66"/>
      <c r="AC106" s="36"/>
      <c r="AD106" s="14"/>
      <c r="AF106" s="138"/>
      <c r="AH106" s="138"/>
      <c r="AI106" s="132"/>
      <c r="AJ106" s="138"/>
      <c r="AK106" s="132"/>
      <c r="AL106" s="151" t="str">
        <f t="shared" si="5"/>
        <v/>
      </c>
      <c r="AM106" s="155"/>
      <c r="AN106" s="151" t="str">
        <f t="shared" si="3"/>
        <v/>
      </c>
      <c r="AO106" s="155"/>
      <c r="AP106" s="151" t="str">
        <f t="shared" si="4"/>
        <v/>
      </c>
      <c r="AQ106" s="155"/>
    </row>
    <row r="107" spans="2:43" x14ac:dyDescent="0.4">
      <c r="B107" s="67" t="s">
        <v>2821</v>
      </c>
      <c r="D107" s="131"/>
      <c r="E107" s="52"/>
      <c r="F107" s="131"/>
      <c r="G107" s="52"/>
      <c r="H107" s="131"/>
      <c r="I107" s="52"/>
      <c r="J107" s="133"/>
      <c r="K107" s="64"/>
      <c r="L107" s="131"/>
      <c r="M107" s="64"/>
      <c r="N107" s="143"/>
      <c r="O107" s="62"/>
      <c r="P107" s="143"/>
      <c r="R107" s="143"/>
      <c r="T107" s="143"/>
      <c r="V107" s="143"/>
      <c r="X107" s="143"/>
      <c r="Z107" s="214"/>
      <c r="AB107" s="66"/>
      <c r="AC107" s="36"/>
      <c r="AD107" s="14"/>
      <c r="AF107" s="138"/>
      <c r="AH107" s="138"/>
      <c r="AI107" s="132"/>
      <c r="AJ107" s="138"/>
      <c r="AK107" s="132"/>
      <c r="AL107" s="151" t="str">
        <f t="shared" si="5"/>
        <v/>
      </c>
      <c r="AM107" s="155"/>
      <c r="AN107" s="151" t="str">
        <f t="shared" si="3"/>
        <v/>
      </c>
      <c r="AO107" s="155"/>
      <c r="AP107" s="151" t="str">
        <f t="shared" si="4"/>
        <v/>
      </c>
      <c r="AQ107" s="155"/>
    </row>
    <row r="108" spans="2:43" x14ac:dyDescent="0.4">
      <c r="B108" s="67" t="s">
        <v>2822</v>
      </c>
      <c r="D108" s="131"/>
      <c r="E108" s="52"/>
      <c r="F108" s="131"/>
      <c r="G108" s="52"/>
      <c r="H108" s="131"/>
      <c r="I108" s="52"/>
      <c r="J108" s="133"/>
      <c r="K108" s="64"/>
      <c r="L108" s="131"/>
      <c r="M108" s="64"/>
      <c r="N108" s="143"/>
      <c r="O108" s="62"/>
      <c r="P108" s="143"/>
      <c r="R108" s="143"/>
      <c r="T108" s="143"/>
      <c r="V108" s="143"/>
      <c r="X108" s="143"/>
      <c r="Z108" s="214"/>
      <c r="AB108" s="66"/>
      <c r="AC108" s="36"/>
      <c r="AD108" s="14"/>
      <c r="AF108" s="138"/>
      <c r="AH108" s="138"/>
      <c r="AI108" s="132"/>
      <c r="AJ108" s="138"/>
      <c r="AK108" s="132"/>
      <c r="AL108" s="151" t="str">
        <f t="shared" si="5"/>
        <v/>
      </c>
      <c r="AM108" s="155"/>
      <c r="AN108" s="151" t="str">
        <f t="shared" si="3"/>
        <v/>
      </c>
      <c r="AO108" s="155"/>
      <c r="AP108" s="151" t="str">
        <f t="shared" si="4"/>
        <v/>
      </c>
      <c r="AQ108" s="155"/>
    </row>
    <row r="109" spans="2:43" x14ac:dyDescent="0.4">
      <c r="B109" s="67" t="s">
        <v>2823</v>
      </c>
      <c r="D109" s="131"/>
      <c r="E109" s="52"/>
      <c r="F109" s="131"/>
      <c r="G109" s="52"/>
      <c r="H109" s="131"/>
      <c r="I109" s="52"/>
      <c r="J109" s="133"/>
      <c r="K109" s="64"/>
      <c r="L109" s="131"/>
      <c r="M109" s="64"/>
      <c r="N109" s="143"/>
      <c r="O109" s="62"/>
      <c r="P109" s="143"/>
      <c r="R109" s="143"/>
      <c r="T109" s="143"/>
      <c r="V109" s="143"/>
      <c r="X109" s="143"/>
      <c r="Z109" s="214"/>
      <c r="AB109" s="66"/>
      <c r="AC109" s="36"/>
      <c r="AD109" s="14"/>
      <c r="AF109" s="138"/>
      <c r="AH109" s="138"/>
      <c r="AI109" s="132"/>
      <c r="AJ109" s="138"/>
      <c r="AK109" s="132"/>
      <c r="AL109" s="151" t="str">
        <f t="shared" si="5"/>
        <v/>
      </c>
      <c r="AM109" s="155"/>
      <c r="AN109" s="151" t="str">
        <f t="shared" si="3"/>
        <v/>
      </c>
      <c r="AO109" s="155"/>
      <c r="AP109" s="151" t="str">
        <f t="shared" si="4"/>
        <v/>
      </c>
      <c r="AQ109" s="155"/>
    </row>
    <row r="110" spans="2:43" x14ac:dyDescent="0.4">
      <c r="B110" s="67" t="s">
        <v>2824</v>
      </c>
      <c r="D110" s="131"/>
      <c r="E110" s="52"/>
      <c r="F110" s="131"/>
      <c r="G110" s="52"/>
      <c r="H110" s="131"/>
      <c r="I110" s="52"/>
      <c r="J110" s="133"/>
      <c r="K110" s="64"/>
      <c r="L110" s="131"/>
      <c r="M110" s="64"/>
      <c r="N110" s="143"/>
      <c r="O110" s="62"/>
      <c r="P110" s="143"/>
      <c r="R110" s="143"/>
      <c r="T110" s="143"/>
      <c r="V110" s="143"/>
      <c r="X110" s="143"/>
      <c r="Z110" s="214"/>
      <c r="AB110" s="66"/>
      <c r="AC110" s="36"/>
      <c r="AD110" s="14"/>
      <c r="AF110" s="138"/>
      <c r="AH110" s="138"/>
      <c r="AI110" s="132"/>
      <c r="AJ110" s="138"/>
      <c r="AK110" s="132"/>
      <c r="AL110" s="151" t="str">
        <f t="shared" si="5"/>
        <v/>
      </c>
      <c r="AM110" s="155"/>
      <c r="AN110" s="151" t="str">
        <f t="shared" si="3"/>
        <v/>
      </c>
      <c r="AO110" s="155"/>
      <c r="AP110" s="151" t="str">
        <f t="shared" si="4"/>
        <v/>
      </c>
      <c r="AQ110" s="155"/>
    </row>
    <row r="111" spans="2:43" x14ac:dyDescent="0.4">
      <c r="B111" s="67" t="s">
        <v>2825</v>
      </c>
      <c r="D111" s="131"/>
      <c r="E111" s="52"/>
      <c r="F111" s="131"/>
      <c r="G111" s="52"/>
      <c r="H111" s="131"/>
      <c r="I111" s="52"/>
      <c r="J111" s="133"/>
      <c r="K111" s="64"/>
      <c r="L111" s="131"/>
      <c r="M111" s="64"/>
      <c r="N111" s="143"/>
      <c r="O111" s="62"/>
      <c r="P111" s="143"/>
      <c r="R111" s="143"/>
      <c r="T111" s="143"/>
      <c r="V111" s="143"/>
      <c r="X111" s="143"/>
      <c r="Z111" s="214"/>
      <c r="AB111" s="66"/>
      <c r="AC111" s="36"/>
      <c r="AD111" s="14"/>
      <c r="AF111" s="138"/>
      <c r="AH111" s="138"/>
      <c r="AI111" s="132"/>
      <c r="AJ111" s="138"/>
      <c r="AK111" s="132"/>
      <c r="AL111" s="151" t="str">
        <f t="shared" si="5"/>
        <v/>
      </c>
      <c r="AM111" s="155"/>
      <c r="AN111" s="151" t="str">
        <f t="shared" si="3"/>
        <v/>
      </c>
      <c r="AO111" s="155"/>
      <c r="AP111" s="151" t="str">
        <f t="shared" si="4"/>
        <v/>
      </c>
      <c r="AQ111" s="155"/>
    </row>
    <row r="112" spans="2:43" x14ac:dyDescent="0.4">
      <c r="B112" s="67" t="s">
        <v>2826</v>
      </c>
      <c r="D112" s="131"/>
      <c r="E112" s="52"/>
      <c r="F112" s="131"/>
      <c r="G112" s="52"/>
      <c r="H112" s="131"/>
      <c r="I112" s="52"/>
      <c r="J112" s="133"/>
      <c r="K112" s="64"/>
      <c r="L112" s="131"/>
      <c r="M112" s="64"/>
      <c r="N112" s="143"/>
      <c r="O112" s="62"/>
      <c r="P112" s="143"/>
      <c r="R112" s="143"/>
      <c r="T112" s="143"/>
      <c r="V112" s="143"/>
      <c r="X112" s="143"/>
      <c r="Z112" s="214"/>
      <c r="AB112" s="66"/>
      <c r="AC112" s="36"/>
      <c r="AD112" s="14"/>
      <c r="AF112" s="138"/>
      <c r="AH112" s="138"/>
      <c r="AI112" s="132"/>
      <c r="AJ112" s="138"/>
      <c r="AK112" s="132"/>
      <c r="AL112" s="151" t="str">
        <f t="shared" si="5"/>
        <v/>
      </c>
      <c r="AM112" s="155"/>
      <c r="AN112" s="151" t="str">
        <f t="shared" si="3"/>
        <v/>
      </c>
      <c r="AO112" s="155"/>
      <c r="AP112" s="151" t="str">
        <f t="shared" si="4"/>
        <v/>
      </c>
      <c r="AQ112" s="155"/>
    </row>
    <row r="113" spans="2:43" x14ac:dyDescent="0.4">
      <c r="B113" s="67" t="s">
        <v>2827</v>
      </c>
      <c r="D113" s="131"/>
      <c r="E113" s="52"/>
      <c r="F113" s="131"/>
      <c r="G113" s="52"/>
      <c r="H113" s="131"/>
      <c r="I113" s="52"/>
      <c r="J113" s="133"/>
      <c r="K113" s="64"/>
      <c r="L113" s="131"/>
      <c r="M113" s="64"/>
      <c r="N113" s="143"/>
      <c r="O113" s="62"/>
      <c r="P113" s="143"/>
      <c r="R113" s="143"/>
      <c r="T113" s="143"/>
      <c r="V113" s="143"/>
      <c r="X113" s="143"/>
      <c r="Z113" s="214"/>
      <c r="AB113" s="66"/>
      <c r="AC113" s="36"/>
      <c r="AD113" s="14"/>
      <c r="AF113" s="138"/>
      <c r="AH113" s="138"/>
      <c r="AI113" s="132"/>
      <c r="AJ113" s="138"/>
      <c r="AK113" s="132"/>
      <c r="AL113" s="151" t="str">
        <f t="shared" si="5"/>
        <v/>
      </c>
      <c r="AM113" s="155"/>
      <c r="AN113" s="151" t="str">
        <f t="shared" si="3"/>
        <v/>
      </c>
      <c r="AO113" s="155"/>
      <c r="AP113" s="151" t="str">
        <f t="shared" si="4"/>
        <v/>
      </c>
      <c r="AQ113" s="155"/>
    </row>
    <row r="114" spans="2:43" x14ac:dyDescent="0.4">
      <c r="B114" s="67" t="s">
        <v>2828</v>
      </c>
      <c r="D114" s="131"/>
      <c r="E114" s="52"/>
      <c r="F114" s="131"/>
      <c r="G114" s="52"/>
      <c r="H114" s="131"/>
      <c r="I114" s="52"/>
      <c r="J114" s="133"/>
      <c r="K114" s="64"/>
      <c r="L114" s="131"/>
      <c r="M114" s="64"/>
      <c r="N114" s="143"/>
      <c r="O114" s="62"/>
      <c r="P114" s="143"/>
      <c r="R114" s="143"/>
      <c r="T114" s="143"/>
      <c r="V114" s="143"/>
      <c r="X114" s="143"/>
      <c r="Z114" s="214"/>
      <c r="AB114" s="66"/>
      <c r="AC114" s="36"/>
      <c r="AD114" s="14"/>
      <c r="AF114" s="138"/>
      <c r="AH114" s="138"/>
      <c r="AI114" s="132"/>
      <c r="AJ114" s="138"/>
      <c r="AK114" s="132"/>
      <c r="AL114" s="151" t="str">
        <f t="shared" si="5"/>
        <v/>
      </c>
      <c r="AM114" s="155"/>
      <c r="AN114" s="151" t="str">
        <f t="shared" si="3"/>
        <v/>
      </c>
      <c r="AO114" s="155"/>
      <c r="AP114" s="151" t="str">
        <f t="shared" si="4"/>
        <v/>
      </c>
      <c r="AQ114" s="155"/>
    </row>
    <row r="115" spans="2:43" x14ac:dyDescent="0.4">
      <c r="B115" s="67" t="s">
        <v>2829</v>
      </c>
      <c r="D115" s="131"/>
      <c r="E115" s="52"/>
      <c r="F115" s="131"/>
      <c r="G115" s="52"/>
      <c r="H115" s="131"/>
      <c r="I115" s="52"/>
      <c r="J115" s="133"/>
      <c r="K115" s="64"/>
      <c r="L115" s="131"/>
      <c r="M115" s="64"/>
      <c r="N115" s="143"/>
      <c r="O115" s="62"/>
      <c r="P115" s="143"/>
      <c r="R115" s="143"/>
      <c r="T115" s="143"/>
      <c r="V115" s="143"/>
      <c r="X115" s="143"/>
      <c r="Z115" s="214"/>
      <c r="AB115" s="66"/>
      <c r="AC115" s="36"/>
      <c r="AD115" s="14"/>
      <c r="AF115" s="138"/>
      <c r="AH115" s="138"/>
      <c r="AI115" s="132"/>
      <c r="AJ115" s="138"/>
      <c r="AK115" s="132"/>
      <c r="AL115" s="151" t="str">
        <f t="shared" si="5"/>
        <v/>
      </c>
      <c r="AM115" s="155"/>
      <c r="AN115" s="151" t="str">
        <f t="shared" si="3"/>
        <v/>
      </c>
      <c r="AO115" s="155"/>
      <c r="AP115" s="151" t="str">
        <f t="shared" si="4"/>
        <v/>
      </c>
      <c r="AQ115" s="155"/>
    </row>
    <row r="116" spans="2:43" x14ac:dyDescent="0.4">
      <c r="B116" s="67" t="s">
        <v>2830</v>
      </c>
      <c r="D116" s="131"/>
      <c r="E116" s="52"/>
      <c r="F116" s="131"/>
      <c r="G116" s="52"/>
      <c r="H116" s="131"/>
      <c r="I116" s="52"/>
      <c r="J116" s="133"/>
      <c r="K116" s="64"/>
      <c r="L116" s="131"/>
      <c r="M116" s="64"/>
      <c r="N116" s="143"/>
      <c r="O116" s="62"/>
      <c r="P116" s="143"/>
      <c r="R116" s="143"/>
      <c r="T116" s="143"/>
      <c r="V116" s="143"/>
      <c r="X116" s="143"/>
      <c r="Z116" s="214"/>
      <c r="AB116" s="66"/>
      <c r="AC116" s="36"/>
      <c r="AD116" s="14"/>
      <c r="AF116" s="138"/>
      <c r="AH116" s="138"/>
      <c r="AI116" s="132"/>
      <c r="AJ116" s="138"/>
      <c r="AK116" s="132"/>
      <c r="AL116" s="151" t="str">
        <f t="shared" si="5"/>
        <v/>
      </c>
      <c r="AM116" s="155"/>
      <c r="AN116" s="151" t="str">
        <f t="shared" si="3"/>
        <v/>
      </c>
      <c r="AO116" s="155"/>
      <c r="AP116" s="151" t="str">
        <f t="shared" si="4"/>
        <v/>
      </c>
      <c r="AQ116" s="155"/>
    </row>
    <row r="117" spans="2:43" x14ac:dyDescent="0.4">
      <c r="B117" s="67" t="s">
        <v>2831</v>
      </c>
      <c r="D117" s="131"/>
      <c r="E117" s="52"/>
      <c r="F117" s="131"/>
      <c r="G117" s="52"/>
      <c r="H117" s="131"/>
      <c r="I117" s="52"/>
      <c r="J117" s="133"/>
      <c r="K117" s="64"/>
      <c r="L117" s="131"/>
      <c r="M117" s="64"/>
      <c r="N117" s="143"/>
      <c r="O117" s="62"/>
      <c r="P117" s="143"/>
      <c r="R117" s="143"/>
      <c r="T117" s="143"/>
      <c r="V117" s="143"/>
      <c r="X117" s="143"/>
      <c r="Z117" s="214"/>
      <c r="AB117" s="66"/>
      <c r="AC117" s="36"/>
      <c r="AD117" s="14"/>
      <c r="AF117" s="138"/>
      <c r="AH117" s="138"/>
      <c r="AI117" s="132"/>
      <c r="AJ117" s="138"/>
      <c r="AK117" s="132"/>
      <c r="AL117" s="151" t="str">
        <f t="shared" si="5"/>
        <v/>
      </c>
      <c r="AM117" s="155"/>
      <c r="AN117" s="151" t="str">
        <f t="shared" si="3"/>
        <v/>
      </c>
      <c r="AO117" s="155"/>
      <c r="AP117" s="151" t="str">
        <f t="shared" si="4"/>
        <v/>
      </c>
      <c r="AQ117" s="155"/>
    </row>
    <row r="118" spans="2:43" x14ac:dyDescent="0.4">
      <c r="B118" s="67" t="s">
        <v>2832</v>
      </c>
      <c r="D118" s="131"/>
      <c r="E118" s="52"/>
      <c r="F118" s="131"/>
      <c r="G118" s="52"/>
      <c r="H118" s="131"/>
      <c r="I118" s="52"/>
      <c r="J118" s="133"/>
      <c r="K118" s="64"/>
      <c r="L118" s="131"/>
      <c r="M118" s="64"/>
      <c r="N118" s="143"/>
      <c r="O118" s="62"/>
      <c r="P118" s="143"/>
      <c r="R118" s="143"/>
      <c r="T118" s="143"/>
      <c r="V118" s="143"/>
      <c r="X118" s="143"/>
      <c r="Z118" s="214"/>
      <c r="AB118" s="66"/>
      <c r="AC118" s="36"/>
      <c r="AD118" s="14"/>
      <c r="AF118" s="138"/>
      <c r="AH118" s="138"/>
      <c r="AI118" s="132"/>
      <c r="AJ118" s="138"/>
      <c r="AK118" s="132"/>
      <c r="AL118" s="151" t="str">
        <f t="shared" si="5"/>
        <v/>
      </c>
      <c r="AM118" s="155"/>
      <c r="AN118" s="151" t="str">
        <f t="shared" si="3"/>
        <v/>
      </c>
      <c r="AO118" s="155"/>
      <c r="AP118" s="151" t="str">
        <f t="shared" si="4"/>
        <v/>
      </c>
      <c r="AQ118" s="155"/>
    </row>
    <row r="119" spans="2:43" x14ac:dyDescent="0.4">
      <c r="B119" s="67" t="s">
        <v>2833</v>
      </c>
      <c r="D119" s="131"/>
      <c r="E119" s="52"/>
      <c r="F119" s="131"/>
      <c r="G119" s="52"/>
      <c r="H119" s="131"/>
      <c r="I119" s="52"/>
      <c r="J119" s="133"/>
      <c r="K119" s="64"/>
      <c r="L119" s="131"/>
      <c r="M119" s="64"/>
      <c r="N119" s="143"/>
      <c r="O119" s="62"/>
      <c r="P119" s="143"/>
      <c r="R119" s="143"/>
      <c r="T119" s="143"/>
      <c r="V119" s="143"/>
      <c r="X119" s="143"/>
      <c r="Z119" s="214"/>
      <c r="AB119" s="66"/>
      <c r="AC119" s="36"/>
      <c r="AD119" s="14"/>
      <c r="AF119" s="138"/>
      <c r="AH119" s="138"/>
      <c r="AI119" s="132"/>
      <c r="AJ119" s="138"/>
      <c r="AK119" s="132"/>
      <c r="AL119" s="151" t="str">
        <f t="shared" si="5"/>
        <v/>
      </c>
      <c r="AM119" s="155"/>
      <c r="AN119" s="151" t="str">
        <f t="shared" si="3"/>
        <v/>
      </c>
      <c r="AO119" s="155"/>
      <c r="AP119" s="151" t="str">
        <f t="shared" si="4"/>
        <v/>
      </c>
      <c r="AQ119" s="155"/>
    </row>
    <row r="120" spans="2:43" x14ac:dyDescent="0.4">
      <c r="B120" s="67" t="s">
        <v>2834</v>
      </c>
      <c r="D120" s="131"/>
      <c r="E120" s="52"/>
      <c r="F120" s="131"/>
      <c r="G120" s="52"/>
      <c r="H120" s="131"/>
      <c r="I120" s="52"/>
      <c r="J120" s="133"/>
      <c r="K120" s="64"/>
      <c r="L120" s="131"/>
      <c r="M120" s="64"/>
      <c r="N120" s="143"/>
      <c r="O120" s="62"/>
      <c r="P120" s="143"/>
      <c r="R120" s="143"/>
      <c r="T120" s="143"/>
      <c r="V120" s="143"/>
      <c r="X120" s="143"/>
      <c r="Z120" s="214"/>
      <c r="AB120" s="66"/>
      <c r="AC120" s="36"/>
      <c r="AD120" s="14"/>
      <c r="AF120" s="138"/>
      <c r="AH120" s="138"/>
      <c r="AI120" s="132"/>
      <c r="AJ120" s="138"/>
      <c r="AK120" s="132"/>
      <c r="AL120" s="151" t="str">
        <f t="shared" si="5"/>
        <v/>
      </c>
      <c r="AM120" s="155"/>
      <c r="AN120" s="151" t="str">
        <f t="shared" si="3"/>
        <v/>
      </c>
      <c r="AO120" s="155"/>
      <c r="AP120" s="151" t="str">
        <f t="shared" si="4"/>
        <v/>
      </c>
      <c r="AQ120" s="155"/>
    </row>
    <row r="121" spans="2:43" x14ac:dyDescent="0.4">
      <c r="B121" s="67" t="s">
        <v>2835</v>
      </c>
      <c r="D121" s="131"/>
      <c r="E121" s="52"/>
      <c r="F121" s="131"/>
      <c r="G121" s="52"/>
      <c r="H121" s="131"/>
      <c r="I121" s="52"/>
      <c r="J121" s="133"/>
      <c r="K121" s="64"/>
      <c r="L121" s="131"/>
      <c r="M121" s="64"/>
      <c r="N121" s="143"/>
      <c r="O121" s="62"/>
      <c r="P121" s="143"/>
      <c r="R121" s="143"/>
      <c r="T121" s="143"/>
      <c r="V121" s="143"/>
      <c r="X121" s="143"/>
      <c r="Z121" s="214"/>
      <c r="AB121" s="66"/>
      <c r="AC121" s="36"/>
      <c r="AD121" s="14"/>
      <c r="AF121" s="138"/>
      <c r="AH121" s="138"/>
      <c r="AI121" s="132"/>
      <c r="AJ121" s="138"/>
      <c r="AK121" s="132"/>
      <c r="AL121" s="151" t="str">
        <f t="shared" si="5"/>
        <v/>
      </c>
      <c r="AM121" s="155"/>
      <c r="AN121" s="151" t="str">
        <f t="shared" si="3"/>
        <v/>
      </c>
      <c r="AO121" s="155"/>
      <c r="AP121" s="151" t="str">
        <f t="shared" si="4"/>
        <v/>
      </c>
      <c r="AQ121" s="155"/>
    </row>
    <row r="122" spans="2:43" x14ac:dyDescent="0.4">
      <c r="B122" s="67" t="s">
        <v>2836</v>
      </c>
      <c r="D122" s="131"/>
      <c r="E122" s="52"/>
      <c r="F122" s="131"/>
      <c r="G122" s="52"/>
      <c r="H122" s="131"/>
      <c r="I122" s="52"/>
      <c r="J122" s="133"/>
      <c r="K122" s="64"/>
      <c r="L122" s="131"/>
      <c r="M122" s="64"/>
      <c r="N122" s="143"/>
      <c r="O122" s="62"/>
      <c r="P122" s="143"/>
      <c r="R122" s="143"/>
      <c r="T122" s="143"/>
      <c r="V122" s="143"/>
      <c r="X122" s="143"/>
      <c r="Z122" s="214"/>
      <c r="AB122" s="66"/>
      <c r="AC122" s="36"/>
      <c r="AD122" s="14"/>
      <c r="AF122" s="138"/>
      <c r="AH122" s="138"/>
      <c r="AI122" s="132"/>
      <c r="AJ122" s="138"/>
      <c r="AK122" s="132"/>
      <c r="AL122" s="151" t="str">
        <f t="shared" si="5"/>
        <v/>
      </c>
      <c r="AM122" s="155"/>
      <c r="AN122" s="151" t="str">
        <f t="shared" si="3"/>
        <v/>
      </c>
      <c r="AO122" s="155"/>
      <c r="AP122" s="151" t="str">
        <f t="shared" si="4"/>
        <v/>
      </c>
      <c r="AQ122" s="155"/>
    </row>
    <row r="123" spans="2:43" x14ac:dyDescent="0.4">
      <c r="B123" s="67" t="s">
        <v>2837</v>
      </c>
      <c r="D123" s="131"/>
      <c r="E123" s="52"/>
      <c r="F123" s="131"/>
      <c r="G123" s="52"/>
      <c r="H123" s="131"/>
      <c r="I123" s="52"/>
      <c r="J123" s="133"/>
      <c r="K123" s="64"/>
      <c r="L123" s="131"/>
      <c r="M123" s="64"/>
      <c r="N123" s="143"/>
      <c r="O123" s="62"/>
      <c r="P123" s="143"/>
      <c r="R123" s="143"/>
      <c r="T123" s="143"/>
      <c r="V123" s="143"/>
      <c r="X123" s="143"/>
      <c r="Z123" s="214"/>
      <c r="AB123" s="66"/>
      <c r="AC123" s="36"/>
      <c r="AD123" s="14"/>
      <c r="AF123" s="138"/>
      <c r="AH123" s="138"/>
      <c r="AI123" s="132"/>
      <c r="AJ123" s="138"/>
      <c r="AK123" s="132"/>
      <c r="AL123" s="151" t="str">
        <f t="shared" si="5"/>
        <v/>
      </c>
      <c r="AM123" s="155"/>
      <c r="AN123" s="151" t="str">
        <f t="shared" si="3"/>
        <v/>
      </c>
      <c r="AO123" s="155"/>
      <c r="AP123" s="151" t="str">
        <f t="shared" si="4"/>
        <v/>
      </c>
      <c r="AQ123" s="155"/>
    </row>
    <row r="124" spans="2:43" x14ac:dyDescent="0.4">
      <c r="B124" s="67" t="s">
        <v>2838</v>
      </c>
      <c r="D124" s="131"/>
      <c r="E124" s="52"/>
      <c r="F124" s="131"/>
      <c r="G124" s="52"/>
      <c r="H124" s="131"/>
      <c r="I124" s="52"/>
      <c r="J124" s="133"/>
      <c r="K124" s="64"/>
      <c r="L124" s="131"/>
      <c r="M124" s="64"/>
      <c r="N124" s="143"/>
      <c r="O124" s="62"/>
      <c r="P124" s="143"/>
      <c r="R124" s="143"/>
      <c r="T124" s="143"/>
      <c r="V124" s="143"/>
      <c r="X124" s="143"/>
      <c r="Z124" s="214"/>
      <c r="AB124" s="66"/>
      <c r="AC124" s="36"/>
      <c r="AD124" s="14"/>
      <c r="AF124" s="138"/>
      <c r="AH124" s="138"/>
      <c r="AI124" s="132"/>
      <c r="AJ124" s="138"/>
      <c r="AK124" s="132"/>
      <c r="AL124" s="151" t="str">
        <f t="shared" si="5"/>
        <v/>
      </c>
      <c r="AM124" s="155"/>
      <c r="AN124" s="151" t="str">
        <f t="shared" si="3"/>
        <v/>
      </c>
      <c r="AO124" s="155"/>
      <c r="AP124" s="151" t="str">
        <f t="shared" si="4"/>
        <v/>
      </c>
      <c r="AQ124" s="155"/>
    </row>
    <row r="125" spans="2:43" x14ac:dyDescent="0.4">
      <c r="B125" s="67" t="s">
        <v>2839</v>
      </c>
      <c r="D125" s="131"/>
      <c r="E125" s="52"/>
      <c r="F125" s="131"/>
      <c r="G125" s="52"/>
      <c r="H125" s="131"/>
      <c r="I125" s="52"/>
      <c r="J125" s="133"/>
      <c r="K125" s="64"/>
      <c r="L125" s="131"/>
      <c r="M125" s="64"/>
      <c r="N125" s="143"/>
      <c r="O125" s="62"/>
      <c r="P125" s="143"/>
      <c r="R125" s="143"/>
      <c r="T125" s="143"/>
      <c r="V125" s="143"/>
      <c r="X125" s="143"/>
      <c r="Z125" s="214"/>
      <c r="AB125" s="66"/>
      <c r="AC125" s="36"/>
      <c r="AD125" s="14"/>
      <c r="AF125" s="138"/>
      <c r="AH125" s="138"/>
      <c r="AI125" s="132"/>
      <c r="AJ125" s="138"/>
      <c r="AK125" s="132"/>
      <c r="AL125" s="151" t="str">
        <f t="shared" si="5"/>
        <v/>
      </c>
      <c r="AM125" s="155"/>
      <c r="AN125" s="151" t="str">
        <f t="shared" si="3"/>
        <v/>
      </c>
      <c r="AO125" s="155"/>
      <c r="AP125" s="151" t="str">
        <f t="shared" si="4"/>
        <v/>
      </c>
      <c r="AQ125" s="155"/>
    </row>
    <row r="126" spans="2:43" x14ac:dyDescent="0.4">
      <c r="B126" s="67" t="s">
        <v>2840</v>
      </c>
      <c r="D126" s="131"/>
      <c r="E126" s="52"/>
      <c r="F126" s="131"/>
      <c r="G126" s="52"/>
      <c r="H126" s="131"/>
      <c r="I126" s="52"/>
      <c r="J126" s="133"/>
      <c r="K126" s="64"/>
      <c r="L126" s="131"/>
      <c r="M126" s="64"/>
      <c r="N126" s="143"/>
      <c r="O126" s="62"/>
      <c r="P126" s="143"/>
      <c r="R126" s="143"/>
      <c r="T126" s="143"/>
      <c r="V126" s="143"/>
      <c r="X126" s="143"/>
      <c r="Z126" s="214"/>
      <c r="AB126" s="66"/>
      <c r="AC126" s="36"/>
      <c r="AD126" s="14"/>
      <c r="AF126" s="138"/>
      <c r="AH126" s="138"/>
      <c r="AI126" s="132"/>
      <c r="AJ126" s="138"/>
      <c r="AK126" s="132"/>
      <c r="AL126" s="151" t="str">
        <f t="shared" si="5"/>
        <v/>
      </c>
      <c r="AM126" s="155"/>
      <c r="AN126" s="151" t="str">
        <f t="shared" si="3"/>
        <v/>
      </c>
      <c r="AO126" s="155"/>
      <c r="AP126" s="151" t="str">
        <f t="shared" si="4"/>
        <v/>
      </c>
      <c r="AQ126" s="155"/>
    </row>
    <row r="127" spans="2:43" x14ac:dyDescent="0.4">
      <c r="B127" s="67" t="s">
        <v>2841</v>
      </c>
      <c r="D127" s="131"/>
      <c r="E127" s="52"/>
      <c r="F127" s="131"/>
      <c r="G127" s="52"/>
      <c r="H127" s="131"/>
      <c r="I127" s="52"/>
      <c r="J127" s="133"/>
      <c r="K127" s="64"/>
      <c r="L127" s="131"/>
      <c r="M127" s="64"/>
      <c r="N127" s="143"/>
      <c r="O127" s="62"/>
      <c r="P127" s="143"/>
      <c r="R127" s="143"/>
      <c r="T127" s="143"/>
      <c r="V127" s="143"/>
      <c r="X127" s="143"/>
      <c r="Z127" s="214"/>
      <c r="AB127" s="66"/>
      <c r="AC127" s="36"/>
      <c r="AD127" s="14"/>
      <c r="AF127" s="138"/>
      <c r="AH127" s="138"/>
      <c r="AI127" s="132"/>
      <c r="AJ127" s="138"/>
      <c r="AK127" s="132"/>
      <c r="AL127" s="151" t="str">
        <f t="shared" si="5"/>
        <v/>
      </c>
      <c r="AM127" s="155"/>
      <c r="AN127" s="151" t="str">
        <f t="shared" si="3"/>
        <v/>
      </c>
      <c r="AO127" s="155"/>
      <c r="AP127" s="151" t="str">
        <f t="shared" si="4"/>
        <v/>
      </c>
      <c r="AQ127" s="155"/>
    </row>
    <row r="128" spans="2:43" x14ac:dyDescent="0.4">
      <c r="B128" s="67" t="s">
        <v>2842</v>
      </c>
      <c r="D128" s="131"/>
      <c r="E128" s="52"/>
      <c r="F128" s="131"/>
      <c r="G128" s="52"/>
      <c r="H128" s="131"/>
      <c r="I128" s="52"/>
      <c r="J128" s="133"/>
      <c r="K128" s="64"/>
      <c r="L128" s="131"/>
      <c r="M128" s="64"/>
      <c r="N128" s="143"/>
      <c r="O128" s="62"/>
      <c r="P128" s="143"/>
      <c r="R128" s="143"/>
      <c r="T128" s="143"/>
      <c r="V128" s="143"/>
      <c r="X128" s="143"/>
      <c r="Z128" s="214"/>
      <c r="AB128" s="66"/>
      <c r="AC128" s="36"/>
      <c r="AD128" s="14"/>
      <c r="AF128" s="138"/>
      <c r="AH128" s="138"/>
      <c r="AI128" s="132"/>
      <c r="AJ128" s="138"/>
      <c r="AK128" s="132"/>
      <c r="AL128" s="151" t="str">
        <f t="shared" si="5"/>
        <v/>
      </c>
      <c r="AM128" s="155"/>
      <c r="AN128" s="151" t="str">
        <f t="shared" si="3"/>
        <v/>
      </c>
      <c r="AO128" s="155"/>
      <c r="AP128" s="151" t="str">
        <f t="shared" si="4"/>
        <v/>
      </c>
      <c r="AQ128" s="155"/>
    </row>
    <row r="129" spans="2:43" x14ac:dyDescent="0.4">
      <c r="B129" s="67" t="s">
        <v>2843</v>
      </c>
      <c r="D129" s="131"/>
      <c r="E129" s="52"/>
      <c r="F129" s="131"/>
      <c r="G129" s="52"/>
      <c r="H129" s="131"/>
      <c r="I129" s="52"/>
      <c r="J129" s="133"/>
      <c r="K129" s="64"/>
      <c r="L129" s="131"/>
      <c r="M129" s="64"/>
      <c r="N129" s="143"/>
      <c r="O129" s="62"/>
      <c r="P129" s="143"/>
      <c r="R129" s="143"/>
      <c r="T129" s="143"/>
      <c r="V129" s="143"/>
      <c r="X129" s="143"/>
      <c r="Z129" s="214"/>
      <c r="AB129" s="66"/>
      <c r="AC129" s="36"/>
      <c r="AD129" s="14"/>
      <c r="AF129" s="138"/>
      <c r="AH129" s="138"/>
      <c r="AI129" s="132"/>
      <c r="AJ129" s="138"/>
      <c r="AK129" s="132"/>
      <c r="AL129" s="151" t="str">
        <f t="shared" si="5"/>
        <v/>
      </c>
      <c r="AM129" s="155"/>
      <c r="AN129" s="151" t="str">
        <f t="shared" si="3"/>
        <v/>
      </c>
      <c r="AO129" s="155"/>
      <c r="AP129" s="151" t="str">
        <f t="shared" si="4"/>
        <v/>
      </c>
      <c r="AQ129" s="155"/>
    </row>
    <row r="130" spans="2:43" x14ac:dyDescent="0.4">
      <c r="B130" s="67" t="s">
        <v>2844</v>
      </c>
      <c r="D130" s="131"/>
      <c r="E130" s="52"/>
      <c r="F130" s="131"/>
      <c r="G130" s="52"/>
      <c r="H130" s="131"/>
      <c r="I130" s="52"/>
      <c r="J130" s="133"/>
      <c r="K130" s="64"/>
      <c r="L130" s="131"/>
      <c r="M130" s="64"/>
      <c r="N130" s="143"/>
      <c r="O130" s="62"/>
      <c r="P130" s="143"/>
      <c r="R130" s="143"/>
      <c r="T130" s="143"/>
      <c r="V130" s="143"/>
      <c r="X130" s="143"/>
      <c r="Z130" s="214"/>
      <c r="AB130" s="66"/>
      <c r="AC130" s="36"/>
      <c r="AD130" s="14"/>
      <c r="AF130" s="138"/>
      <c r="AH130" s="138"/>
      <c r="AI130" s="132"/>
      <c r="AJ130" s="138"/>
      <c r="AK130" s="132"/>
      <c r="AL130" s="151" t="str">
        <f t="shared" si="5"/>
        <v/>
      </c>
      <c r="AM130" s="155"/>
      <c r="AN130" s="151" t="str">
        <f t="shared" si="3"/>
        <v/>
      </c>
      <c r="AO130" s="155"/>
      <c r="AP130" s="151" t="str">
        <f t="shared" si="4"/>
        <v/>
      </c>
      <c r="AQ130" s="155"/>
    </row>
    <row r="131" spans="2:43" x14ac:dyDescent="0.4">
      <c r="B131" s="67" t="s">
        <v>2845</v>
      </c>
      <c r="D131" s="131"/>
      <c r="E131" s="52"/>
      <c r="F131" s="131"/>
      <c r="G131" s="52"/>
      <c r="H131" s="131"/>
      <c r="I131" s="52"/>
      <c r="J131" s="133"/>
      <c r="K131" s="64"/>
      <c r="L131" s="131"/>
      <c r="M131" s="64"/>
      <c r="N131" s="143"/>
      <c r="O131" s="62"/>
      <c r="P131" s="143"/>
      <c r="R131" s="143"/>
      <c r="T131" s="143"/>
      <c r="V131" s="143"/>
      <c r="X131" s="143"/>
      <c r="Z131" s="214"/>
      <c r="AB131" s="66"/>
      <c r="AC131" s="36"/>
      <c r="AD131" s="14"/>
      <c r="AF131" s="138"/>
      <c r="AH131" s="138"/>
      <c r="AI131" s="132"/>
      <c r="AJ131" s="138"/>
      <c r="AK131" s="132"/>
      <c r="AL131" s="151" t="str">
        <f t="shared" si="5"/>
        <v/>
      </c>
      <c r="AM131" s="155"/>
      <c r="AN131" s="151" t="str">
        <f t="shared" si="3"/>
        <v/>
      </c>
      <c r="AO131" s="155"/>
      <c r="AP131" s="151" t="str">
        <f t="shared" si="4"/>
        <v/>
      </c>
      <c r="AQ131" s="155"/>
    </row>
    <row r="132" spans="2:43" x14ac:dyDescent="0.4">
      <c r="B132" s="67" t="s">
        <v>2846</v>
      </c>
      <c r="D132" s="131"/>
      <c r="E132" s="52"/>
      <c r="F132" s="131"/>
      <c r="G132" s="52"/>
      <c r="H132" s="131"/>
      <c r="I132" s="52"/>
      <c r="J132" s="133"/>
      <c r="K132" s="64"/>
      <c r="L132" s="131"/>
      <c r="M132" s="64"/>
      <c r="N132" s="143"/>
      <c r="O132" s="62"/>
      <c r="P132" s="143"/>
      <c r="R132" s="143"/>
      <c r="T132" s="143"/>
      <c r="V132" s="143"/>
      <c r="X132" s="143"/>
      <c r="Z132" s="214"/>
      <c r="AB132" s="66"/>
      <c r="AC132" s="36"/>
      <c r="AD132" s="14"/>
      <c r="AF132" s="138"/>
      <c r="AH132" s="138"/>
      <c r="AI132" s="132"/>
      <c r="AJ132" s="138"/>
      <c r="AK132" s="132"/>
      <c r="AL132" s="151" t="str">
        <f t="shared" si="5"/>
        <v/>
      </c>
      <c r="AM132" s="155"/>
      <c r="AN132" s="151" t="str">
        <f t="shared" si="3"/>
        <v/>
      </c>
      <c r="AO132" s="155"/>
      <c r="AP132" s="151" t="str">
        <f t="shared" si="4"/>
        <v/>
      </c>
      <c r="AQ132" s="155"/>
    </row>
    <row r="133" spans="2:43" x14ac:dyDescent="0.4">
      <c r="B133" s="67" t="s">
        <v>2847</v>
      </c>
      <c r="D133" s="131"/>
      <c r="E133" s="52"/>
      <c r="F133" s="131"/>
      <c r="G133" s="52"/>
      <c r="H133" s="131"/>
      <c r="I133" s="52"/>
      <c r="J133" s="133"/>
      <c r="K133" s="64"/>
      <c r="L133" s="131"/>
      <c r="M133" s="64"/>
      <c r="N133" s="143"/>
      <c r="O133" s="62"/>
      <c r="P133" s="143"/>
      <c r="R133" s="143"/>
      <c r="T133" s="143"/>
      <c r="V133" s="143"/>
      <c r="X133" s="143"/>
      <c r="Z133" s="214"/>
      <c r="AB133" s="66"/>
      <c r="AC133" s="36"/>
      <c r="AD133" s="14"/>
      <c r="AF133" s="138"/>
      <c r="AH133" s="138"/>
      <c r="AI133" s="132"/>
      <c r="AJ133" s="138"/>
      <c r="AK133" s="132"/>
      <c r="AL133" s="151" t="str">
        <f t="shared" si="5"/>
        <v/>
      </c>
      <c r="AM133" s="155"/>
      <c r="AN133" s="151" t="str">
        <f t="shared" si="3"/>
        <v/>
      </c>
      <c r="AO133" s="155"/>
      <c r="AP133" s="151" t="str">
        <f t="shared" si="4"/>
        <v/>
      </c>
      <c r="AQ133" s="155"/>
    </row>
    <row r="134" spans="2:43" x14ac:dyDescent="0.4">
      <c r="B134" s="67" t="s">
        <v>2848</v>
      </c>
      <c r="D134" s="131"/>
      <c r="E134" s="52"/>
      <c r="F134" s="131"/>
      <c r="G134" s="52"/>
      <c r="H134" s="131"/>
      <c r="I134" s="52"/>
      <c r="J134" s="133"/>
      <c r="K134" s="64"/>
      <c r="L134" s="131"/>
      <c r="M134" s="64"/>
      <c r="N134" s="143"/>
      <c r="O134" s="62"/>
      <c r="P134" s="143"/>
      <c r="R134" s="143"/>
      <c r="T134" s="143"/>
      <c r="V134" s="143"/>
      <c r="X134" s="143"/>
      <c r="Z134" s="214"/>
      <c r="AB134" s="66"/>
      <c r="AC134" s="36"/>
      <c r="AD134" s="14"/>
      <c r="AF134" s="138"/>
      <c r="AH134" s="138"/>
      <c r="AI134" s="132"/>
      <c r="AJ134" s="138"/>
      <c r="AK134" s="132"/>
      <c r="AL134" s="151" t="str">
        <f t="shared" si="5"/>
        <v/>
      </c>
      <c r="AM134" s="155"/>
      <c r="AN134" s="151" t="str">
        <f t="shared" si="3"/>
        <v/>
      </c>
      <c r="AO134" s="155"/>
      <c r="AP134" s="151" t="str">
        <f t="shared" si="4"/>
        <v/>
      </c>
      <c r="AQ134" s="155"/>
    </row>
    <row r="135" spans="2:43" x14ac:dyDescent="0.4">
      <c r="B135" s="67" t="s">
        <v>2849</v>
      </c>
      <c r="D135" s="131"/>
      <c r="E135" s="52"/>
      <c r="F135" s="131"/>
      <c r="G135" s="52"/>
      <c r="H135" s="131"/>
      <c r="I135" s="52"/>
      <c r="J135" s="133"/>
      <c r="K135" s="64"/>
      <c r="L135" s="131"/>
      <c r="M135" s="64"/>
      <c r="N135" s="143"/>
      <c r="O135" s="62"/>
      <c r="P135" s="143"/>
      <c r="R135" s="143"/>
      <c r="T135" s="143"/>
      <c r="V135" s="143"/>
      <c r="X135" s="143"/>
      <c r="Z135" s="214"/>
      <c r="AB135" s="66"/>
      <c r="AC135" s="36"/>
      <c r="AD135" s="14"/>
      <c r="AF135" s="138"/>
      <c r="AH135" s="138"/>
      <c r="AI135" s="132"/>
      <c r="AJ135" s="138"/>
      <c r="AK135" s="132"/>
      <c r="AL135" s="151" t="str">
        <f t="shared" si="5"/>
        <v/>
      </c>
      <c r="AM135" s="155"/>
      <c r="AN135" s="151" t="str">
        <f t="shared" ref="AN135:AN198" si="6">IF(R135*$Z135=0,"",R135*$Z135)</f>
        <v/>
      </c>
      <c r="AO135" s="155"/>
      <c r="AP135" s="151" t="str">
        <f t="shared" ref="AP135:AP198" si="7">IF(T135*$Z135=0,"",T135*$Z135)</f>
        <v/>
      </c>
      <c r="AQ135" s="155"/>
    </row>
    <row r="136" spans="2:43" x14ac:dyDescent="0.4">
      <c r="B136" s="67" t="s">
        <v>2850</v>
      </c>
      <c r="D136" s="131"/>
      <c r="E136" s="52"/>
      <c r="F136" s="131"/>
      <c r="G136" s="52"/>
      <c r="H136" s="131"/>
      <c r="I136" s="52"/>
      <c r="J136" s="133"/>
      <c r="K136" s="64"/>
      <c r="L136" s="131"/>
      <c r="M136" s="64"/>
      <c r="N136" s="143"/>
      <c r="O136" s="62"/>
      <c r="P136" s="143"/>
      <c r="R136" s="143"/>
      <c r="T136" s="143"/>
      <c r="V136" s="143"/>
      <c r="X136" s="143"/>
      <c r="Z136" s="214"/>
      <c r="AB136" s="66"/>
      <c r="AC136" s="36"/>
      <c r="AD136" s="14"/>
      <c r="AF136" s="138"/>
      <c r="AH136" s="138"/>
      <c r="AI136" s="132"/>
      <c r="AJ136" s="138"/>
      <c r="AK136" s="132"/>
      <c r="AL136" s="151" t="str">
        <f t="shared" ref="AL136:AL199" si="8">IF($Z136=0,"",$Z136)</f>
        <v/>
      </c>
      <c r="AM136" s="155"/>
      <c r="AN136" s="151" t="str">
        <f t="shared" si="6"/>
        <v/>
      </c>
      <c r="AO136" s="155"/>
      <c r="AP136" s="151" t="str">
        <f t="shared" si="7"/>
        <v/>
      </c>
      <c r="AQ136" s="155"/>
    </row>
    <row r="137" spans="2:43" x14ac:dyDescent="0.4">
      <c r="B137" s="67" t="s">
        <v>2851</v>
      </c>
      <c r="D137" s="131"/>
      <c r="E137" s="52"/>
      <c r="F137" s="131"/>
      <c r="G137" s="52"/>
      <c r="H137" s="131"/>
      <c r="I137" s="52"/>
      <c r="J137" s="133"/>
      <c r="K137" s="64"/>
      <c r="L137" s="131"/>
      <c r="M137" s="64"/>
      <c r="N137" s="143"/>
      <c r="O137" s="62"/>
      <c r="P137" s="143"/>
      <c r="R137" s="143"/>
      <c r="T137" s="143"/>
      <c r="V137" s="143"/>
      <c r="X137" s="143"/>
      <c r="Z137" s="214"/>
      <c r="AB137" s="66"/>
      <c r="AC137" s="36"/>
      <c r="AD137" s="14"/>
      <c r="AF137" s="138"/>
      <c r="AH137" s="138"/>
      <c r="AI137" s="132"/>
      <c r="AJ137" s="138"/>
      <c r="AK137" s="132"/>
      <c r="AL137" s="151" t="str">
        <f t="shared" si="8"/>
        <v/>
      </c>
      <c r="AM137" s="155"/>
      <c r="AN137" s="151" t="str">
        <f t="shared" si="6"/>
        <v/>
      </c>
      <c r="AO137" s="155"/>
      <c r="AP137" s="151" t="str">
        <f t="shared" si="7"/>
        <v/>
      </c>
      <c r="AQ137" s="155"/>
    </row>
    <row r="138" spans="2:43" x14ac:dyDescent="0.4">
      <c r="B138" s="67" t="s">
        <v>2852</v>
      </c>
      <c r="D138" s="131"/>
      <c r="E138" s="52"/>
      <c r="F138" s="131"/>
      <c r="G138" s="52"/>
      <c r="H138" s="131"/>
      <c r="I138" s="52"/>
      <c r="J138" s="133"/>
      <c r="K138" s="64"/>
      <c r="L138" s="131"/>
      <c r="M138" s="64"/>
      <c r="N138" s="143"/>
      <c r="O138" s="62"/>
      <c r="P138" s="143"/>
      <c r="R138" s="143"/>
      <c r="T138" s="143"/>
      <c r="V138" s="143"/>
      <c r="X138" s="143"/>
      <c r="Z138" s="214"/>
      <c r="AB138" s="66"/>
      <c r="AC138" s="36"/>
      <c r="AD138" s="14"/>
      <c r="AF138" s="138"/>
      <c r="AH138" s="138"/>
      <c r="AI138" s="132"/>
      <c r="AJ138" s="138"/>
      <c r="AK138" s="132"/>
      <c r="AL138" s="151" t="str">
        <f t="shared" si="8"/>
        <v/>
      </c>
      <c r="AM138" s="155"/>
      <c r="AN138" s="151" t="str">
        <f t="shared" si="6"/>
        <v/>
      </c>
      <c r="AO138" s="155"/>
      <c r="AP138" s="151" t="str">
        <f t="shared" si="7"/>
        <v/>
      </c>
      <c r="AQ138" s="155"/>
    </row>
    <row r="139" spans="2:43" x14ac:dyDescent="0.4">
      <c r="B139" s="67" t="s">
        <v>2853</v>
      </c>
      <c r="D139" s="131"/>
      <c r="E139" s="52"/>
      <c r="F139" s="131"/>
      <c r="G139" s="52"/>
      <c r="H139" s="131"/>
      <c r="I139" s="52"/>
      <c r="J139" s="133"/>
      <c r="K139" s="64"/>
      <c r="L139" s="131"/>
      <c r="M139" s="64"/>
      <c r="N139" s="143"/>
      <c r="O139" s="62"/>
      <c r="P139" s="143"/>
      <c r="R139" s="143"/>
      <c r="T139" s="143"/>
      <c r="V139" s="143"/>
      <c r="X139" s="143"/>
      <c r="Z139" s="214"/>
      <c r="AB139" s="66"/>
      <c r="AC139" s="36"/>
      <c r="AD139" s="14"/>
      <c r="AF139" s="138"/>
      <c r="AH139" s="138"/>
      <c r="AI139" s="132"/>
      <c r="AJ139" s="138"/>
      <c r="AK139" s="132"/>
      <c r="AL139" s="151" t="str">
        <f t="shared" si="8"/>
        <v/>
      </c>
      <c r="AM139" s="155"/>
      <c r="AN139" s="151" t="str">
        <f t="shared" si="6"/>
        <v/>
      </c>
      <c r="AO139" s="155"/>
      <c r="AP139" s="151" t="str">
        <f t="shared" si="7"/>
        <v/>
      </c>
      <c r="AQ139" s="155"/>
    </row>
    <row r="140" spans="2:43" x14ac:dyDescent="0.4">
      <c r="B140" s="67" t="s">
        <v>2854</v>
      </c>
      <c r="D140" s="131"/>
      <c r="E140" s="52"/>
      <c r="F140" s="131"/>
      <c r="G140" s="52"/>
      <c r="H140" s="131"/>
      <c r="I140" s="52"/>
      <c r="J140" s="133"/>
      <c r="K140" s="64"/>
      <c r="L140" s="131"/>
      <c r="M140" s="64"/>
      <c r="N140" s="143"/>
      <c r="O140" s="62"/>
      <c r="P140" s="143"/>
      <c r="R140" s="143"/>
      <c r="T140" s="143"/>
      <c r="V140" s="143"/>
      <c r="X140" s="143"/>
      <c r="Z140" s="214"/>
      <c r="AB140" s="66"/>
      <c r="AC140" s="36"/>
      <c r="AD140" s="14"/>
      <c r="AF140" s="138"/>
      <c r="AH140" s="138"/>
      <c r="AI140" s="132"/>
      <c r="AJ140" s="138"/>
      <c r="AK140" s="132"/>
      <c r="AL140" s="151" t="str">
        <f t="shared" si="8"/>
        <v/>
      </c>
      <c r="AM140" s="155"/>
      <c r="AN140" s="151" t="str">
        <f t="shared" si="6"/>
        <v/>
      </c>
      <c r="AO140" s="155"/>
      <c r="AP140" s="151" t="str">
        <f t="shared" si="7"/>
        <v/>
      </c>
      <c r="AQ140" s="155"/>
    </row>
    <row r="141" spans="2:43" x14ac:dyDescent="0.4">
      <c r="B141" s="67" t="s">
        <v>2855</v>
      </c>
      <c r="D141" s="131"/>
      <c r="E141" s="52"/>
      <c r="F141" s="131"/>
      <c r="G141" s="52"/>
      <c r="H141" s="131"/>
      <c r="I141" s="52"/>
      <c r="J141" s="133"/>
      <c r="K141" s="64"/>
      <c r="L141" s="131"/>
      <c r="M141" s="64"/>
      <c r="N141" s="143"/>
      <c r="O141" s="62"/>
      <c r="P141" s="143"/>
      <c r="R141" s="143"/>
      <c r="T141" s="143"/>
      <c r="V141" s="143"/>
      <c r="X141" s="143"/>
      <c r="Z141" s="214"/>
      <c r="AB141" s="66"/>
      <c r="AC141" s="36"/>
      <c r="AD141" s="14"/>
      <c r="AF141" s="138"/>
      <c r="AH141" s="138"/>
      <c r="AI141" s="132"/>
      <c r="AJ141" s="138"/>
      <c r="AK141" s="132"/>
      <c r="AL141" s="151" t="str">
        <f t="shared" si="8"/>
        <v/>
      </c>
      <c r="AM141" s="155"/>
      <c r="AN141" s="151" t="str">
        <f t="shared" si="6"/>
        <v/>
      </c>
      <c r="AO141" s="155"/>
      <c r="AP141" s="151" t="str">
        <f t="shared" si="7"/>
        <v/>
      </c>
      <c r="AQ141" s="155"/>
    </row>
    <row r="142" spans="2:43" x14ac:dyDescent="0.4">
      <c r="B142" s="67" t="s">
        <v>2856</v>
      </c>
      <c r="D142" s="131"/>
      <c r="E142" s="52"/>
      <c r="F142" s="131"/>
      <c r="G142" s="52"/>
      <c r="H142" s="131"/>
      <c r="I142" s="52"/>
      <c r="J142" s="133"/>
      <c r="K142" s="64"/>
      <c r="L142" s="131"/>
      <c r="M142" s="64"/>
      <c r="N142" s="143"/>
      <c r="O142" s="62"/>
      <c r="P142" s="143"/>
      <c r="R142" s="143"/>
      <c r="T142" s="143"/>
      <c r="V142" s="143"/>
      <c r="X142" s="143"/>
      <c r="Z142" s="214"/>
      <c r="AB142" s="66"/>
      <c r="AC142" s="36"/>
      <c r="AD142" s="14"/>
      <c r="AF142" s="138"/>
      <c r="AH142" s="138"/>
      <c r="AI142" s="132"/>
      <c r="AJ142" s="138"/>
      <c r="AK142" s="132"/>
      <c r="AL142" s="151" t="str">
        <f t="shared" si="8"/>
        <v/>
      </c>
      <c r="AM142" s="155"/>
      <c r="AN142" s="151" t="str">
        <f t="shared" si="6"/>
        <v/>
      </c>
      <c r="AO142" s="155"/>
      <c r="AP142" s="151" t="str">
        <f t="shared" si="7"/>
        <v/>
      </c>
      <c r="AQ142" s="155"/>
    </row>
    <row r="143" spans="2:43" x14ac:dyDescent="0.4">
      <c r="B143" s="67" t="s">
        <v>2857</v>
      </c>
      <c r="D143" s="131"/>
      <c r="E143" s="52"/>
      <c r="F143" s="131"/>
      <c r="G143" s="52"/>
      <c r="H143" s="131"/>
      <c r="I143" s="52"/>
      <c r="J143" s="133"/>
      <c r="K143" s="64"/>
      <c r="L143" s="131"/>
      <c r="M143" s="64"/>
      <c r="N143" s="143"/>
      <c r="O143" s="62"/>
      <c r="P143" s="143"/>
      <c r="R143" s="143"/>
      <c r="T143" s="143"/>
      <c r="V143" s="143"/>
      <c r="X143" s="143"/>
      <c r="Z143" s="214"/>
      <c r="AB143" s="66"/>
      <c r="AC143" s="36"/>
      <c r="AD143" s="14"/>
      <c r="AF143" s="138"/>
      <c r="AH143" s="138"/>
      <c r="AI143" s="132"/>
      <c r="AJ143" s="138"/>
      <c r="AK143" s="132"/>
      <c r="AL143" s="151" t="str">
        <f t="shared" si="8"/>
        <v/>
      </c>
      <c r="AM143" s="155"/>
      <c r="AN143" s="151" t="str">
        <f t="shared" si="6"/>
        <v/>
      </c>
      <c r="AO143" s="155"/>
      <c r="AP143" s="151" t="str">
        <f t="shared" si="7"/>
        <v/>
      </c>
      <c r="AQ143" s="155"/>
    </row>
    <row r="144" spans="2:43" x14ac:dyDescent="0.4">
      <c r="B144" s="67" t="s">
        <v>2858</v>
      </c>
      <c r="D144" s="131"/>
      <c r="E144" s="52"/>
      <c r="F144" s="131"/>
      <c r="G144" s="52"/>
      <c r="H144" s="131"/>
      <c r="I144" s="52"/>
      <c r="J144" s="133"/>
      <c r="K144" s="64"/>
      <c r="L144" s="131"/>
      <c r="M144" s="64"/>
      <c r="N144" s="143"/>
      <c r="O144" s="62"/>
      <c r="P144" s="143"/>
      <c r="R144" s="143"/>
      <c r="T144" s="143"/>
      <c r="V144" s="143"/>
      <c r="X144" s="143"/>
      <c r="Z144" s="214"/>
      <c r="AB144" s="66"/>
      <c r="AC144" s="36"/>
      <c r="AD144" s="14"/>
      <c r="AF144" s="138"/>
      <c r="AH144" s="138"/>
      <c r="AI144" s="132"/>
      <c r="AJ144" s="138"/>
      <c r="AK144" s="132"/>
      <c r="AL144" s="151" t="str">
        <f t="shared" si="8"/>
        <v/>
      </c>
      <c r="AM144" s="155"/>
      <c r="AN144" s="151" t="str">
        <f t="shared" si="6"/>
        <v/>
      </c>
      <c r="AO144" s="155"/>
      <c r="AP144" s="151" t="str">
        <f t="shared" si="7"/>
        <v/>
      </c>
      <c r="AQ144" s="155"/>
    </row>
    <row r="145" spans="2:43" x14ac:dyDescent="0.4">
      <c r="B145" s="67" t="s">
        <v>2859</v>
      </c>
      <c r="D145" s="131"/>
      <c r="E145" s="52"/>
      <c r="F145" s="131"/>
      <c r="G145" s="52"/>
      <c r="H145" s="131"/>
      <c r="I145" s="52"/>
      <c r="J145" s="133"/>
      <c r="K145" s="64"/>
      <c r="L145" s="131"/>
      <c r="M145" s="64"/>
      <c r="N145" s="143"/>
      <c r="O145" s="62"/>
      <c r="P145" s="143"/>
      <c r="R145" s="143"/>
      <c r="T145" s="143"/>
      <c r="V145" s="143"/>
      <c r="X145" s="143"/>
      <c r="Z145" s="214"/>
      <c r="AB145" s="66"/>
      <c r="AC145" s="36"/>
      <c r="AD145" s="14"/>
      <c r="AF145" s="138"/>
      <c r="AH145" s="138"/>
      <c r="AI145" s="132"/>
      <c r="AJ145" s="138"/>
      <c r="AK145" s="132"/>
      <c r="AL145" s="151" t="str">
        <f t="shared" si="8"/>
        <v/>
      </c>
      <c r="AM145" s="155"/>
      <c r="AN145" s="151" t="str">
        <f t="shared" si="6"/>
        <v/>
      </c>
      <c r="AO145" s="155"/>
      <c r="AP145" s="151" t="str">
        <f t="shared" si="7"/>
        <v/>
      </c>
      <c r="AQ145" s="155"/>
    </row>
    <row r="146" spans="2:43" x14ac:dyDescent="0.4">
      <c r="B146" s="67" t="s">
        <v>2860</v>
      </c>
      <c r="D146" s="131"/>
      <c r="E146" s="52"/>
      <c r="F146" s="131"/>
      <c r="G146" s="52"/>
      <c r="H146" s="131"/>
      <c r="I146" s="52"/>
      <c r="J146" s="133"/>
      <c r="K146" s="64"/>
      <c r="L146" s="131"/>
      <c r="M146" s="64"/>
      <c r="N146" s="143"/>
      <c r="O146" s="62"/>
      <c r="P146" s="143"/>
      <c r="R146" s="143"/>
      <c r="T146" s="143"/>
      <c r="V146" s="143"/>
      <c r="X146" s="143"/>
      <c r="Z146" s="214"/>
      <c r="AB146" s="66"/>
      <c r="AC146" s="36"/>
      <c r="AD146" s="14"/>
      <c r="AF146" s="138"/>
      <c r="AH146" s="138"/>
      <c r="AI146" s="132"/>
      <c r="AJ146" s="138"/>
      <c r="AK146" s="132"/>
      <c r="AL146" s="151" t="str">
        <f t="shared" si="8"/>
        <v/>
      </c>
      <c r="AM146" s="155"/>
      <c r="AN146" s="151" t="str">
        <f t="shared" si="6"/>
        <v/>
      </c>
      <c r="AO146" s="155"/>
      <c r="AP146" s="151" t="str">
        <f t="shared" si="7"/>
        <v/>
      </c>
      <c r="AQ146" s="155"/>
    </row>
    <row r="147" spans="2:43" x14ac:dyDescent="0.4">
      <c r="B147" s="67" t="s">
        <v>2861</v>
      </c>
      <c r="D147" s="131"/>
      <c r="E147" s="52"/>
      <c r="F147" s="131"/>
      <c r="G147" s="52"/>
      <c r="H147" s="131"/>
      <c r="I147" s="52"/>
      <c r="J147" s="133"/>
      <c r="K147" s="64"/>
      <c r="L147" s="131"/>
      <c r="M147" s="64"/>
      <c r="N147" s="143"/>
      <c r="O147" s="62"/>
      <c r="P147" s="143"/>
      <c r="R147" s="143"/>
      <c r="T147" s="143"/>
      <c r="V147" s="143"/>
      <c r="X147" s="143"/>
      <c r="Z147" s="214"/>
      <c r="AB147" s="66"/>
      <c r="AC147" s="36"/>
      <c r="AD147" s="14"/>
      <c r="AF147" s="138"/>
      <c r="AH147" s="138"/>
      <c r="AI147" s="132"/>
      <c r="AJ147" s="138"/>
      <c r="AK147" s="132"/>
      <c r="AL147" s="151" t="str">
        <f t="shared" si="8"/>
        <v/>
      </c>
      <c r="AM147" s="155"/>
      <c r="AN147" s="151" t="str">
        <f t="shared" si="6"/>
        <v/>
      </c>
      <c r="AO147" s="155"/>
      <c r="AP147" s="151" t="str">
        <f t="shared" si="7"/>
        <v/>
      </c>
      <c r="AQ147" s="155"/>
    </row>
    <row r="148" spans="2:43" x14ac:dyDescent="0.4">
      <c r="B148" s="67" t="s">
        <v>2862</v>
      </c>
      <c r="D148" s="131"/>
      <c r="E148" s="52"/>
      <c r="F148" s="131"/>
      <c r="G148" s="52"/>
      <c r="H148" s="131"/>
      <c r="I148" s="52"/>
      <c r="J148" s="133"/>
      <c r="K148" s="64"/>
      <c r="L148" s="131"/>
      <c r="M148" s="64"/>
      <c r="N148" s="143"/>
      <c r="O148" s="62"/>
      <c r="P148" s="143"/>
      <c r="R148" s="143"/>
      <c r="T148" s="143"/>
      <c r="V148" s="143"/>
      <c r="X148" s="143"/>
      <c r="Z148" s="214"/>
      <c r="AB148" s="66"/>
      <c r="AC148" s="36"/>
      <c r="AD148" s="14"/>
      <c r="AF148" s="138"/>
      <c r="AH148" s="138"/>
      <c r="AI148" s="132"/>
      <c r="AJ148" s="138"/>
      <c r="AK148" s="132"/>
      <c r="AL148" s="151" t="str">
        <f t="shared" si="8"/>
        <v/>
      </c>
      <c r="AM148" s="155"/>
      <c r="AN148" s="151" t="str">
        <f t="shared" si="6"/>
        <v/>
      </c>
      <c r="AO148" s="155"/>
      <c r="AP148" s="151" t="str">
        <f t="shared" si="7"/>
        <v/>
      </c>
      <c r="AQ148" s="155"/>
    </row>
    <row r="149" spans="2:43" x14ac:dyDescent="0.4">
      <c r="B149" s="67" t="s">
        <v>2863</v>
      </c>
      <c r="D149" s="131"/>
      <c r="E149" s="52"/>
      <c r="F149" s="131"/>
      <c r="G149" s="52"/>
      <c r="H149" s="131"/>
      <c r="I149" s="52"/>
      <c r="J149" s="133"/>
      <c r="K149" s="64"/>
      <c r="L149" s="131"/>
      <c r="M149" s="64"/>
      <c r="N149" s="143"/>
      <c r="O149" s="62"/>
      <c r="P149" s="143"/>
      <c r="R149" s="143"/>
      <c r="T149" s="143"/>
      <c r="V149" s="143"/>
      <c r="X149" s="143"/>
      <c r="Z149" s="214"/>
      <c r="AB149" s="66"/>
      <c r="AC149" s="36"/>
      <c r="AD149" s="14"/>
      <c r="AF149" s="138"/>
      <c r="AH149" s="138"/>
      <c r="AI149" s="132"/>
      <c r="AJ149" s="138"/>
      <c r="AK149" s="132"/>
      <c r="AL149" s="151" t="str">
        <f t="shared" si="8"/>
        <v/>
      </c>
      <c r="AM149" s="155"/>
      <c r="AN149" s="151" t="str">
        <f t="shared" si="6"/>
        <v/>
      </c>
      <c r="AO149" s="155"/>
      <c r="AP149" s="151" t="str">
        <f t="shared" si="7"/>
        <v/>
      </c>
      <c r="AQ149" s="155"/>
    </row>
    <row r="150" spans="2:43" x14ac:dyDescent="0.4">
      <c r="B150" s="67" t="s">
        <v>2864</v>
      </c>
      <c r="D150" s="131"/>
      <c r="E150" s="52"/>
      <c r="F150" s="131"/>
      <c r="G150" s="52"/>
      <c r="H150" s="131"/>
      <c r="I150" s="52"/>
      <c r="J150" s="133"/>
      <c r="K150" s="64"/>
      <c r="L150" s="131"/>
      <c r="M150" s="64"/>
      <c r="N150" s="143"/>
      <c r="O150" s="62"/>
      <c r="P150" s="143"/>
      <c r="R150" s="143"/>
      <c r="T150" s="143"/>
      <c r="V150" s="143"/>
      <c r="X150" s="143"/>
      <c r="Z150" s="214"/>
      <c r="AB150" s="66"/>
      <c r="AC150" s="36"/>
      <c r="AD150" s="14"/>
      <c r="AF150" s="138"/>
      <c r="AH150" s="138"/>
      <c r="AI150" s="132"/>
      <c r="AJ150" s="138"/>
      <c r="AK150" s="132"/>
      <c r="AL150" s="151" t="str">
        <f t="shared" si="8"/>
        <v/>
      </c>
      <c r="AM150" s="155"/>
      <c r="AN150" s="151" t="str">
        <f t="shared" si="6"/>
        <v/>
      </c>
      <c r="AO150" s="155"/>
      <c r="AP150" s="151" t="str">
        <f t="shared" si="7"/>
        <v/>
      </c>
      <c r="AQ150" s="155"/>
    </row>
    <row r="151" spans="2:43" x14ac:dyDescent="0.4">
      <c r="B151" s="67" t="s">
        <v>2865</v>
      </c>
      <c r="D151" s="131"/>
      <c r="E151" s="52"/>
      <c r="F151" s="131"/>
      <c r="G151" s="52"/>
      <c r="H151" s="131"/>
      <c r="I151" s="52"/>
      <c r="J151" s="133"/>
      <c r="K151" s="64"/>
      <c r="L151" s="131"/>
      <c r="M151" s="64"/>
      <c r="N151" s="143"/>
      <c r="O151" s="62"/>
      <c r="P151" s="143"/>
      <c r="R151" s="143"/>
      <c r="T151" s="143"/>
      <c r="V151" s="143"/>
      <c r="X151" s="143"/>
      <c r="Z151" s="214"/>
      <c r="AB151" s="66"/>
      <c r="AC151" s="36"/>
      <c r="AD151" s="14"/>
      <c r="AF151" s="138"/>
      <c r="AH151" s="138"/>
      <c r="AI151" s="132"/>
      <c r="AJ151" s="138"/>
      <c r="AK151" s="132"/>
      <c r="AL151" s="151" t="str">
        <f t="shared" si="8"/>
        <v/>
      </c>
      <c r="AM151" s="155"/>
      <c r="AN151" s="151" t="str">
        <f t="shared" si="6"/>
        <v/>
      </c>
      <c r="AO151" s="155"/>
      <c r="AP151" s="151" t="str">
        <f t="shared" si="7"/>
        <v/>
      </c>
      <c r="AQ151" s="155"/>
    </row>
    <row r="152" spans="2:43" x14ac:dyDescent="0.4">
      <c r="B152" s="67" t="s">
        <v>2866</v>
      </c>
      <c r="D152" s="131"/>
      <c r="E152" s="52"/>
      <c r="F152" s="131"/>
      <c r="G152" s="52"/>
      <c r="H152" s="131"/>
      <c r="I152" s="52"/>
      <c r="J152" s="133"/>
      <c r="K152" s="64"/>
      <c r="L152" s="131"/>
      <c r="M152" s="64"/>
      <c r="N152" s="143"/>
      <c r="O152" s="62"/>
      <c r="P152" s="143"/>
      <c r="R152" s="143"/>
      <c r="T152" s="143"/>
      <c r="V152" s="143"/>
      <c r="X152" s="143"/>
      <c r="Z152" s="214"/>
      <c r="AB152" s="66"/>
      <c r="AC152" s="36"/>
      <c r="AD152" s="14"/>
      <c r="AF152" s="138"/>
      <c r="AH152" s="138"/>
      <c r="AI152" s="132"/>
      <c r="AJ152" s="138"/>
      <c r="AK152" s="132"/>
      <c r="AL152" s="151" t="str">
        <f t="shared" si="8"/>
        <v/>
      </c>
      <c r="AM152" s="155"/>
      <c r="AN152" s="151" t="str">
        <f t="shared" si="6"/>
        <v/>
      </c>
      <c r="AO152" s="155"/>
      <c r="AP152" s="151" t="str">
        <f t="shared" si="7"/>
        <v/>
      </c>
      <c r="AQ152" s="155"/>
    </row>
    <row r="153" spans="2:43" x14ac:dyDescent="0.4">
      <c r="B153" s="67" t="s">
        <v>2867</v>
      </c>
      <c r="D153" s="131"/>
      <c r="E153" s="52"/>
      <c r="F153" s="131"/>
      <c r="G153" s="52"/>
      <c r="H153" s="131"/>
      <c r="I153" s="52"/>
      <c r="J153" s="133"/>
      <c r="K153" s="64"/>
      <c r="L153" s="131"/>
      <c r="M153" s="64"/>
      <c r="N153" s="143"/>
      <c r="O153" s="62"/>
      <c r="P153" s="143"/>
      <c r="R153" s="143"/>
      <c r="T153" s="143"/>
      <c r="V153" s="143"/>
      <c r="X153" s="143"/>
      <c r="Z153" s="214"/>
      <c r="AB153" s="66"/>
      <c r="AC153" s="36"/>
      <c r="AD153" s="14"/>
      <c r="AF153" s="138"/>
      <c r="AH153" s="138"/>
      <c r="AI153" s="132"/>
      <c r="AJ153" s="138"/>
      <c r="AK153" s="132"/>
      <c r="AL153" s="151" t="str">
        <f t="shared" si="8"/>
        <v/>
      </c>
      <c r="AM153" s="155"/>
      <c r="AN153" s="151" t="str">
        <f t="shared" si="6"/>
        <v/>
      </c>
      <c r="AO153" s="155"/>
      <c r="AP153" s="151" t="str">
        <f t="shared" si="7"/>
        <v/>
      </c>
      <c r="AQ153" s="155"/>
    </row>
    <row r="154" spans="2:43" x14ac:dyDescent="0.4">
      <c r="B154" s="67" t="s">
        <v>2868</v>
      </c>
      <c r="D154" s="131"/>
      <c r="E154" s="52"/>
      <c r="F154" s="131"/>
      <c r="G154" s="52"/>
      <c r="H154" s="131"/>
      <c r="I154" s="52"/>
      <c r="J154" s="133"/>
      <c r="K154" s="64"/>
      <c r="L154" s="131"/>
      <c r="M154" s="64"/>
      <c r="N154" s="143"/>
      <c r="O154" s="62"/>
      <c r="P154" s="143"/>
      <c r="R154" s="143"/>
      <c r="T154" s="143"/>
      <c r="V154" s="143"/>
      <c r="X154" s="143"/>
      <c r="Z154" s="214"/>
      <c r="AB154" s="66"/>
      <c r="AC154" s="36"/>
      <c r="AD154" s="14"/>
      <c r="AF154" s="138"/>
      <c r="AH154" s="138"/>
      <c r="AI154" s="132"/>
      <c r="AJ154" s="138"/>
      <c r="AK154" s="132"/>
      <c r="AL154" s="151" t="str">
        <f t="shared" si="8"/>
        <v/>
      </c>
      <c r="AM154" s="155"/>
      <c r="AN154" s="151" t="str">
        <f t="shared" si="6"/>
        <v/>
      </c>
      <c r="AO154" s="155"/>
      <c r="AP154" s="151" t="str">
        <f t="shared" si="7"/>
        <v/>
      </c>
      <c r="AQ154" s="155"/>
    </row>
    <row r="155" spans="2:43" x14ac:dyDescent="0.4">
      <c r="B155" s="67" t="s">
        <v>2869</v>
      </c>
      <c r="D155" s="131"/>
      <c r="E155" s="52"/>
      <c r="F155" s="131"/>
      <c r="G155" s="52"/>
      <c r="H155" s="131"/>
      <c r="I155" s="52"/>
      <c r="J155" s="133"/>
      <c r="K155" s="64"/>
      <c r="L155" s="131"/>
      <c r="M155" s="64"/>
      <c r="N155" s="143"/>
      <c r="O155" s="62"/>
      <c r="P155" s="143"/>
      <c r="R155" s="143"/>
      <c r="T155" s="143"/>
      <c r="V155" s="143"/>
      <c r="X155" s="143"/>
      <c r="Z155" s="214"/>
      <c r="AB155" s="66"/>
      <c r="AC155" s="36"/>
      <c r="AD155" s="14"/>
      <c r="AF155" s="138"/>
      <c r="AH155" s="138"/>
      <c r="AI155" s="132"/>
      <c r="AJ155" s="138"/>
      <c r="AK155" s="132"/>
      <c r="AL155" s="151" t="str">
        <f t="shared" si="8"/>
        <v/>
      </c>
      <c r="AM155" s="155"/>
      <c r="AN155" s="151" t="str">
        <f t="shared" si="6"/>
        <v/>
      </c>
      <c r="AO155" s="155"/>
      <c r="AP155" s="151" t="str">
        <f t="shared" si="7"/>
        <v/>
      </c>
      <c r="AQ155" s="155"/>
    </row>
    <row r="156" spans="2:43" x14ac:dyDescent="0.4">
      <c r="B156" s="67" t="s">
        <v>2870</v>
      </c>
      <c r="D156" s="131"/>
      <c r="E156" s="52"/>
      <c r="F156" s="131"/>
      <c r="G156" s="52"/>
      <c r="H156" s="131"/>
      <c r="I156" s="52"/>
      <c r="J156" s="133"/>
      <c r="K156" s="64"/>
      <c r="L156" s="131"/>
      <c r="M156" s="64"/>
      <c r="N156" s="143"/>
      <c r="O156" s="62"/>
      <c r="P156" s="143"/>
      <c r="R156" s="143"/>
      <c r="T156" s="143"/>
      <c r="V156" s="143"/>
      <c r="X156" s="143"/>
      <c r="Z156" s="214"/>
      <c r="AB156" s="66"/>
      <c r="AC156" s="36"/>
      <c r="AD156" s="14"/>
      <c r="AF156" s="138"/>
      <c r="AH156" s="138"/>
      <c r="AI156" s="132"/>
      <c r="AJ156" s="138"/>
      <c r="AK156" s="132"/>
      <c r="AL156" s="151" t="str">
        <f t="shared" si="8"/>
        <v/>
      </c>
      <c r="AM156" s="155"/>
      <c r="AN156" s="151" t="str">
        <f t="shared" si="6"/>
        <v/>
      </c>
      <c r="AO156" s="155"/>
      <c r="AP156" s="151" t="str">
        <f t="shared" si="7"/>
        <v/>
      </c>
      <c r="AQ156" s="155"/>
    </row>
    <row r="157" spans="2:43" x14ac:dyDescent="0.4">
      <c r="B157" s="67" t="s">
        <v>2871</v>
      </c>
      <c r="D157" s="131"/>
      <c r="E157" s="52"/>
      <c r="F157" s="131"/>
      <c r="G157" s="52"/>
      <c r="H157" s="131"/>
      <c r="I157" s="52"/>
      <c r="J157" s="133"/>
      <c r="K157" s="64"/>
      <c r="L157" s="131"/>
      <c r="M157" s="64"/>
      <c r="N157" s="143"/>
      <c r="O157" s="62"/>
      <c r="P157" s="143"/>
      <c r="R157" s="143"/>
      <c r="T157" s="143"/>
      <c r="V157" s="143"/>
      <c r="X157" s="143"/>
      <c r="Z157" s="214"/>
      <c r="AB157" s="66"/>
      <c r="AC157" s="36"/>
      <c r="AD157" s="14"/>
      <c r="AF157" s="138"/>
      <c r="AH157" s="138"/>
      <c r="AI157" s="132"/>
      <c r="AJ157" s="138"/>
      <c r="AK157" s="132"/>
      <c r="AL157" s="151" t="str">
        <f t="shared" si="8"/>
        <v/>
      </c>
      <c r="AM157" s="155"/>
      <c r="AN157" s="151" t="str">
        <f t="shared" si="6"/>
        <v/>
      </c>
      <c r="AO157" s="155"/>
      <c r="AP157" s="151" t="str">
        <f t="shared" si="7"/>
        <v/>
      </c>
      <c r="AQ157" s="155"/>
    </row>
    <row r="158" spans="2:43" x14ac:dyDescent="0.4">
      <c r="B158" s="67" t="s">
        <v>2872</v>
      </c>
      <c r="D158" s="131"/>
      <c r="E158" s="52"/>
      <c r="F158" s="131"/>
      <c r="G158" s="52"/>
      <c r="H158" s="131"/>
      <c r="I158" s="52"/>
      <c r="J158" s="133"/>
      <c r="K158" s="64"/>
      <c r="L158" s="131"/>
      <c r="M158" s="64"/>
      <c r="N158" s="143"/>
      <c r="O158" s="62"/>
      <c r="P158" s="143"/>
      <c r="R158" s="143"/>
      <c r="T158" s="143"/>
      <c r="V158" s="143"/>
      <c r="X158" s="143"/>
      <c r="Z158" s="214"/>
      <c r="AB158" s="66"/>
      <c r="AC158" s="36"/>
      <c r="AD158" s="14"/>
      <c r="AF158" s="138"/>
      <c r="AH158" s="138"/>
      <c r="AI158" s="132"/>
      <c r="AJ158" s="138"/>
      <c r="AK158" s="132"/>
      <c r="AL158" s="151" t="str">
        <f t="shared" si="8"/>
        <v/>
      </c>
      <c r="AM158" s="155"/>
      <c r="AN158" s="151" t="str">
        <f t="shared" si="6"/>
        <v/>
      </c>
      <c r="AO158" s="155"/>
      <c r="AP158" s="151" t="str">
        <f t="shared" si="7"/>
        <v/>
      </c>
      <c r="AQ158" s="155"/>
    </row>
    <row r="159" spans="2:43" x14ac:dyDescent="0.4">
      <c r="B159" s="67" t="s">
        <v>2873</v>
      </c>
      <c r="D159" s="131"/>
      <c r="E159" s="52"/>
      <c r="F159" s="131"/>
      <c r="G159" s="52"/>
      <c r="H159" s="131"/>
      <c r="I159" s="52"/>
      <c r="J159" s="133"/>
      <c r="K159" s="64"/>
      <c r="L159" s="131"/>
      <c r="M159" s="64"/>
      <c r="N159" s="143"/>
      <c r="O159" s="62"/>
      <c r="P159" s="143"/>
      <c r="R159" s="143"/>
      <c r="T159" s="143"/>
      <c r="V159" s="143"/>
      <c r="X159" s="143"/>
      <c r="Z159" s="214"/>
      <c r="AB159" s="66"/>
      <c r="AC159" s="36"/>
      <c r="AD159" s="14"/>
      <c r="AF159" s="138"/>
      <c r="AH159" s="138"/>
      <c r="AI159" s="132"/>
      <c r="AJ159" s="138"/>
      <c r="AK159" s="132"/>
      <c r="AL159" s="151" t="str">
        <f t="shared" si="8"/>
        <v/>
      </c>
      <c r="AM159" s="155"/>
      <c r="AN159" s="151" t="str">
        <f t="shared" si="6"/>
        <v/>
      </c>
      <c r="AO159" s="155"/>
      <c r="AP159" s="151" t="str">
        <f t="shared" si="7"/>
        <v/>
      </c>
      <c r="AQ159" s="155"/>
    </row>
    <row r="160" spans="2:43" x14ac:dyDescent="0.4">
      <c r="B160" s="67" t="s">
        <v>2874</v>
      </c>
      <c r="D160" s="131"/>
      <c r="E160" s="52"/>
      <c r="F160" s="131"/>
      <c r="G160" s="52"/>
      <c r="H160" s="131"/>
      <c r="I160" s="52"/>
      <c r="J160" s="133"/>
      <c r="K160" s="64"/>
      <c r="L160" s="131"/>
      <c r="M160" s="64"/>
      <c r="N160" s="143"/>
      <c r="O160" s="62"/>
      <c r="P160" s="143"/>
      <c r="R160" s="143"/>
      <c r="T160" s="143"/>
      <c r="V160" s="143"/>
      <c r="X160" s="143"/>
      <c r="Z160" s="214"/>
      <c r="AB160" s="66"/>
      <c r="AC160" s="36"/>
      <c r="AD160" s="14"/>
      <c r="AF160" s="138"/>
      <c r="AH160" s="138"/>
      <c r="AI160" s="132"/>
      <c r="AJ160" s="138"/>
      <c r="AK160" s="132"/>
      <c r="AL160" s="151" t="str">
        <f t="shared" si="8"/>
        <v/>
      </c>
      <c r="AM160" s="155"/>
      <c r="AN160" s="151" t="str">
        <f t="shared" si="6"/>
        <v/>
      </c>
      <c r="AO160" s="155"/>
      <c r="AP160" s="151" t="str">
        <f t="shared" si="7"/>
        <v/>
      </c>
      <c r="AQ160" s="155"/>
    </row>
    <row r="161" spans="2:43" x14ac:dyDescent="0.4">
      <c r="B161" s="67" t="s">
        <v>2875</v>
      </c>
      <c r="D161" s="131"/>
      <c r="E161" s="52"/>
      <c r="F161" s="131"/>
      <c r="G161" s="52"/>
      <c r="H161" s="131"/>
      <c r="I161" s="52"/>
      <c r="J161" s="133"/>
      <c r="K161" s="64"/>
      <c r="L161" s="131"/>
      <c r="M161" s="64"/>
      <c r="N161" s="143"/>
      <c r="O161" s="62"/>
      <c r="P161" s="143"/>
      <c r="R161" s="143"/>
      <c r="T161" s="143"/>
      <c r="V161" s="143"/>
      <c r="X161" s="143"/>
      <c r="Z161" s="214"/>
      <c r="AB161" s="66"/>
      <c r="AC161" s="36"/>
      <c r="AD161" s="14"/>
      <c r="AF161" s="138"/>
      <c r="AH161" s="138"/>
      <c r="AI161" s="132"/>
      <c r="AJ161" s="138"/>
      <c r="AK161" s="132"/>
      <c r="AL161" s="151" t="str">
        <f t="shared" si="8"/>
        <v/>
      </c>
      <c r="AM161" s="155"/>
      <c r="AN161" s="151" t="str">
        <f t="shared" si="6"/>
        <v/>
      </c>
      <c r="AO161" s="155"/>
      <c r="AP161" s="151" t="str">
        <f t="shared" si="7"/>
        <v/>
      </c>
      <c r="AQ161" s="155"/>
    </row>
    <row r="162" spans="2:43" x14ac:dyDescent="0.4">
      <c r="B162" s="67" t="s">
        <v>2876</v>
      </c>
      <c r="D162" s="131"/>
      <c r="E162" s="52"/>
      <c r="F162" s="131"/>
      <c r="G162" s="52"/>
      <c r="H162" s="131"/>
      <c r="I162" s="52"/>
      <c r="J162" s="133"/>
      <c r="K162" s="64"/>
      <c r="L162" s="131"/>
      <c r="M162" s="64"/>
      <c r="N162" s="143"/>
      <c r="O162" s="62"/>
      <c r="P162" s="143"/>
      <c r="R162" s="143"/>
      <c r="T162" s="143"/>
      <c r="V162" s="143"/>
      <c r="X162" s="143"/>
      <c r="Z162" s="214"/>
      <c r="AB162" s="66"/>
      <c r="AC162" s="36"/>
      <c r="AD162" s="14"/>
      <c r="AF162" s="138"/>
      <c r="AH162" s="138"/>
      <c r="AI162" s="132"/>
      <c r="AJ162" s="138"/>
      <c r="AK162" s="132"/>
      <c r="AL162" s="151" t="str">
        <f t="shared" si="8"/>
        <v/>
      </c>
      <c r="AM162" s="155"/>
      <c r="AN162" s="151" t="str">
        <f t="shared" si="6"/>
        <v/>
      </c>
      <c r="AO162" s="155"/>
      <c r="AP162" s="151" t="str">
        <f t="shared" si="7"/>
        <v/>
      </c>
      <c r="AQ162" s="155"/>
    </row>
    <row r="163" spans="2:43" x14ac:dyDescent="0.4">
      <c r="B163" s="67" t="s">
        <v>2877</v>
      </c>
      <c r="D163" s="131"/>
      <c r="E163" s="52"/>
      <c r="F163" s="131"/>
      <c r="G163" s="52"/>
      <c r="H163" s="131"/>
      <c r="I163" s="52"/>
      <c r="J163" s="133"/>
      <c r="K163" s="64"/>
      <c r="L163" s="131"/>
      <c r="M163" s="64"/>
      <c r="N163" s="143"/>
      <c r="O163" s="62"/>
      <c r="P163" s="143"/>
      <c r="R163" s="143"/>
      <c r="T163" s="143"/>
      <c r="V163" s="143"/>
      <c r="X163" s="143"/>
      <c r="Z163" s="214"/>
      <c r="AB163" s="66"/>
      <c r="AC163" s="36"/>
      <c r="AD163" s="14"/>
      <c r="AF163" s="138"/>
      <c r="AH163" s="138"/>
      <c r="AI163" s="132"/>
      <c r="AJ163" s="138"/>
      <c r="AK163" s="132"/>
      <c r="AL163" s="151" t="str">
        <f t="shared" si="8"/>
        <v/>
      </c>
      <c r="AM163" s="155"/>
      <c r="AN163" s="151" t="str">
        <f t="shared" si="6"/>
        <v/>
      </c>
      <c r="AO163" s="155"/>
      <c r="AP163" s="151" t="str">
        <f t="shared" si="7"/>
        <v/>
      </c>
      <c r="AQ163" s="155"/>
    </row>
    <row r="164" spans="2:43" x14ac:dyDescent="0.4">
      <c r="B164" s="67" t="s">
        <v>2878</v>
      </c>
      <c r="D164" s="131"/>
      <c r="E164" s="52"/>
      <c r="F164" s="131"/>
      <c r="G164" s="52"/>
      <c r="H164" s="131"/>
      <c r="I164" s="52"/>
      <c r="J164" s="133"/>
      <c r="K164" s="64"/>
      <c r="L164" s="131"/>
      <c r="M164" s="64"/>
      <c r="N164" s="143"/>
      <c r="O164" s="62"/>
      <c r="P164" s="143"/>
      <c r="R164" s="143"/>
      <c r="T164" s="143"/>
      <c r="V164" s="143"/>
      <c r="X164" s="143"/>
      <c r="Z164" s="214"/>
      <c r="AB164" s="66"/>
      <c r="AC164" s="36"/>
      <c r="AD164" s="14"/>
      <c r="AF164" s="138"/>
      <c r="AH164" s="138"/>
      <c r="AI164" s="132"/>
      <c r="AJ164" s="138"/>
      <c r="AK164" s="132"/>
      <c r="AL164" s="151" t="str">
        <f t="shared" si="8"/>
        <v/>
      </c>
      <c r="AM164" s="155"/>
      <c r="AN164" s="151" t="str">
        <f t="shared" si="6"/>
        <v/>
      </c>
      <c r="AO164" s="155"/>
      <c r="AP164" s="151" t="str">
        <f t="shared" si="7"/>
        <v/>
      </c>
      <c r="AQ164" s="155"/>
    </row>
    <row r="165" spans="2:43" x14ac:dyDescent="0.4">
      <c r="B165" s="67" t="s">
        <v>2879</v>
      </c>
      <c r="D165" s="131"/>
      <c r="E165" s="52"/>
      <c r="F165" s="131"/>
      <c r="G165" s="52"/>
      <c r="H165" s="131"/>
      <c r="I165" s="52"/>
      <c r="J165" s="133"/>
      <c r="K165" s="64"/>
      <c r="L165" s="131"/>
      <c r="M165" s="64"/>
      <c r="N165" s="143"/>
      <c r="O165" s="62"/>
      <c r="P165" s="143"/>
      <c r="R165" s="143"/>
      <c r="T165" s="143"/>
      <c r="V165" s="143"/>
      <c r="X165" s="143"/>
      <c r="Z165" s="214"/>
      <c r="AB165" s="66"/>
      <c r="AC165" s="36"/>
      <c r="AD165" s="14"/>
      <c r="AF165" s="138"/>
      <c r="AH165" s="138"/>
      <c r="AI165" s="132"/>
      <c r="AJ165" s="138"/>
      <c r="AK165" s="132"/>
      <c r="AL165" s="151" t="str">
        <f t="shared" si="8"/>
        <v/>
      </c>
      <c r="AM165" s="155"/>
      <c r="AN165" s="151" t="str">
        <f t="shared" si="6"/>
        <v/>
      </c>
      <c r="AO165" s="155"/>
      <c r="AP165" s="151" t="str">
        <f t="shared" si="7"/>
        <v/>
      </c>
      <c r="AQ165" s="155"/>
    </row>
    <row r="166" spans="2:43" x14ac:dyDescent="0.4">
      <c r="B166" s="67" t="s">
        <v>2880</v>
      </c>
      <c r="D166" s="131"/>
      <c r="E166" s="52"/>
      <c r="F166" s="131"/>
      <c r="G166" s="52"/>
      <c r="H166" s="131"/>
      <c r="I166" s="52"/>
      <c r="J166" s="133"/>
      <c r="K166" s="64"/>
      <c r="L166" s="131"/>
      <c r="M166" s="64"/>
      <c r="N166" s="143"/>
      <c r="O166" s="62"/>
      <c r="P166" s="143"/>
      <c r="R166" s="143"/>
      <c r="T166" s="143"/>
      <c r="V166" s="143"/>
      <c r="X166" s="143"/>
      <c r="Z166" s="214"/>
      <c r="AB166" s="66"/>
      <c r="AC166" s="36"/>
      <c r="AD166" s="14"/>
      <c r="AF166" s="138"/>
      <c r="AH166" s="138"/>
      <c r="AI166" s="132"/>
      <c r="AJ166" s="138"/>
      <c r="AK166" s="132"/>
      <c r="AL166" s="151" t="str">
        <f t="shared" si="8"/>
        <v/>
      </c>
      <c r="AM166" s="155"/>
      <c r="AN166" s="151" t="str">
        <f t="shared" si="6"/>
        <v/>
      </c>
      <c r="AO166" s="155"/>
      <c r="AP166" s="151" t="str">
        <f t="shared" si="7"/>
        <v/>
      </c>
      <c r="AQ166" s="155"/>
    </row>
    <row r="167" spans="2:43" x14ac:dyDescent="0.4">
      <c r="B167" s="67" t="s">
        <v>2881</v>
      </c>
      <c r="D167" s="131"/>
      <c r="E167" s="52"/>
      <c r="F167" s="131"/>
      <c r="G167" s="52"/>
      <c r="H167" s="131"/>
      <c r="I167" s="52"/>
      <c r="J167" s="133"/>
      <c r="K167" s="64"/>
      <c r="L167" s="131"/>
      <c r="M167" s="64"/>
      <c r="N167" s="143"/>
      <c r="O167" s="62"/>
      <c r="P167" s="143"/>
      <c r="R167" s="143"/>
      <c r="T167" s="143"/>
      <c r="V167" s="143"/>
      <c r="X167" s="143"/>
      <c r="Z167" s="214"/>
      <c r="AB167" s="66"/>
      <c r="AC167" s="36"/>
      <c r="AD167" s="14"/>
      <c r="AF167" s="138"/>
      <c r="AH167" s="138"/>
      <c r="AI167" s="132"/>
      <c r="AJ167" s="138"/>
      <c r="AK167" s="132"/>
      <c r="AL167" s="151" t="str">
        <f t="shared" si="8"/>
        <v/>
      </c>
      <c r="AM167" s="155"/>
      <c r="AN167" s="151" t="str">
        <f t="shared" si="6"/>
        <v/>
      </c>
      <c r="AO167" s="155"/>
      <c r="AP167" s="151" t="str">
        <f t="shared" si="7"/>
        <v/>
      </c>
      <c r="AQ167" s="155"/>
    </row>
    <row r="168" spans="2:43" x14ac:dyDescent="0.4">
      <c r="B168" s="67" t="s">
        <v>2882</v>
      </c>
      <c r="D168" s="131"/>
      <c r="E168" s="52"/>
      <c r="F168" s="131"/>
      <c r="G168" s="52"/>
      <c r="H168" s="131"/>
      <c r="I168" s="52"/>
      <c r="J168" s="133"/>
      <c r="K168" s="64"/>
      <c r="L168" s="131"/>
      <c r="M168" s="64"/>
      <c r="N168" s="143"/>
      <c r="O168" s="62"/>
      <c r="P168" s="143"/>
      <c r="R168" s="143"/>
      <c r="T168" s="143"/>
      <c r="V168" s="143"/>
      <c r="X168" s="143"/>
      <c r="Z168" s="214"/>
      <c r="AB168" s="66"/>
      <c r="AC168" s="36"/>
      <c r="AD168" s="14"/>
      <c r="AF168" s="138"/>
      <c r="AH168" s="138"/>
      <c r="AI168" s="132"/>
      <c r="AJ168" s="138"/>
      <c r="AK168" s="132"/>
      <c r="AL168" s="151" t="str">
        <f t="shared" si="8"/>
        <v/>
      </c>
      <c r="AM168" s="155"/>
      <c r="AN168" s="151" t="str">
        <f t="shared" si="6"/>
        <v/>
      </c>
      <c r="AO168" s="155"/>
      <c r="AP168" s="151" t="str">
        <f t="shared" si="7"/>
        <v/>
      </c>
      <c r="AQ168" s="155"/>
    </row>
    <row r="169" spans="2:43" x14ac:dyDescent="0.4">
      <c r="B169" s="67" t="s">
        <v>2883</v>
      </c>
      <c r="D169" s="131"/>
      <c r="E169" s="52"/>
      <c r="F169" s="131"/>
      <c r="G169" s="52"/>
      <c r="H169" s="131"/>
      <c r="I169" s="52"/>
      <c r="J169" s="133"/>
      <c r="K169" s="64"/>
      <c r="L169" s="131"/>
      <c r="M169" s="64"/>
      <c r="N169" s="143"/>
      <c r="O169" s="62"/>
      <c r="P169" s="143"/>
      <c r="R169" s="143"/>
      <c r="T169" s="143"/>
      <c r="V169" s="143"/>
      <c r="X169" s="143"/>
      <c r="Z169" s="214"/>
      <c r="AB169" s="66"/>
      <c r="AC169" s="36"/>
      <c r="AD169" s="14"/>
      <c r="AF169" s="138"/>
      <c r="AH169" s="138"/>
      <c r="AI169" s="132"/>
      <c r="AJ169" s="138"/>
      <c r="AK169" s="132"/>
      <c r="AL169" s="151" t="str">
        <f t="shared" si="8"/>
        <v/>
      </c>
      <c r="AM169" s="155"/>
      <c r="AN169" s="151" t="str">
        <f t="shared" si="6"/>
        <v/>
      </c>
      <c r="AO169" s="155"/>
      <c r="AP169" s="151" t="str">
        <f t="shared" si="7"/>
        <v/>
      </c>
      <c r="AQ169" s="155"/>
    </row>
    <row r="170" spans="2:43" x14ac:dyDescent="0.4">
      <c r="B170" s="67" t="s">
        <v>2884</v>
      </c>
      <c r="D170" s="131"/>
      <c r="E170" s="52"/>
      <c r="F170" s="131"/>
      <c r="G170" s="52"/>
      <c r="H170" s="131"/>
      <c r="I170" s="52"/>
      <c r="J170" s="133"/>
      <c r="K170" s="64"/>
      <c r="L170" s="131"/>
      <c r="M170" s="64"/>
      <c r="N170" s="143"/>
      <c r="O170" s="62"/>
      <c r="P170" s="143"/>
      <c r="R170" s="143"/>
      <c r="T170" s="143"/>
      <c r="V170" s="143"/>
      <c r="X170" s="143"/>
      <c r="Z170" s="214"/>
      <c r="AB170" s="66"/>
      <c r="AC170" s="36"/>
      <c r="AD170" s="14"/>
      <c r="AF170" s="138"/>
      <c r="AH170" s="138"/>
      <c r="AI170" s="132"/>
      <c r="AJ170" s="138"/>
      <c r="AK170" s="132"/>
      <c r="AL170" s="151" t="str">
        <f t="shared" si="8"/>
        <v/>
      </c>
      <c r="AM170" s="155"/>
      <c r="AN170" s="151" t="str">
        <f t="shared" si="6"/>
        <v/>
      </c>
      <c r="AO170" s="155"/>
      <c r="AP170" s="151" t="str">
        <f t="shared" si="7"/>
        <v/>
      </c>
      <c r="AQ170" s="155"/>
    </row>
    <row r="171" spans="2:43" x14ac:dyDescent="0.4">
      <c r="B171" s="67" t="s">
        <v>2885</v>
      </c>
      <c r="D171" s="131"/>
      <c r="E171" s="52"/>
      <c r="F171" s="131"/>
      <c r="G171" s="52"/>
      <c r="H171" s="131"/>
      <c r="I171" s="52"/>
      <c r="J171" s="133"/>
      <c r="K171" s="64"/>
      <c r="L171" s="131"/>
      <c r="M171" s="64"/>
      <c r="N171" s="143"/>
      <c r="O171" s="62"/>
      <c r="P171" s="143"/>
      <c r="R171" s="143"/>
      <c r="T171" s="143"/>
      <c r="V171" s="143"/>
      <c r="X171" s="143"/>
      <c r="Z171" s="214"/>
      <c r="AB171" s="66"/>
      <c r="AC171" s="36"/>
      <c r="AD171" s="14"/>
      <c r="AF171" s="138"/>
      <c r="AH171" s="138"/>
      <c r="AI171" s="132"/>
      <c r="AJ171" s="138"/>
      <c r="AK171" s="132"/>
      <c r="AL171" s="151" t="str">
        <f t="shared" si="8"/>
        <v/>
      </c>
      <c r="AM171" s="155"/>
      <c r="AN171" s="151" t="str">
        <f t="shared" si="6"/>
        <v/>
      </c>
      <c r="AO171" s="155"/>
      <c r="AP171" s="151" t="str">
        <f t="shared" si="7"/>
        <v/>
      </c>
      <c r="AQ171" s="155"/>
    </row>
    <row r="172" spans="2:43" x14ac:dyDescent="0.4">
      <c r="B172" s="67" t="s">
        <v>2886</v>
      </c>
      <c r="D172" s="131"/>
      <c r="E172" s="52"/>
      <c r="F172" s="131"/>
      <c r="G172" s="52"/>
      <c r="H172" s="131"/>
      <c r="I172" s="52"/>
      <c r="J172" s="133"/>
      <c r="K172" s="64"/>
      <c r="L172" s="131"/>
      <c r="M172" s="64"/>
      <c r="N172" s="143"/>
      <c r="O172" s="62"/>
      <c r="P172" s="143"/>
      <c r="R172" s="143"/>
      <c r="T172" s="143"/>
      <c r="V172" s="143"/>
      <c r="X172" s="143"/>
      <c r="Z172" s="214"/>
      <c r="AB172" s="66"/>
      <c r="AC172" s="36"/>
      <c r="AD172" s="14"/>
      <c r="AF172" s="138"/>
      <c r="AH172" s="138"/>
      <c r="AI172" s="132"/>
      <c r="AJ172" s="138"/>
      <c r="AK172" s="132"/>
      <c r="AL172" s="151" t="str">
        <f t="shared" si="8"/>
        <v/>
      </c>
      <c r="AM172" s="155"/>
      <c r="AN172" s="151" t="str">
        <f t="shared" si="6"/>
        <v/>
      </c>
      <c r="AO172" s="155"/>
      <c r="AP172" s="151" t="str">
        <f t="shared" si="7"/>
        <v/>
      </c>
      <c r="AQ172" s="155"/>
    </row>
    <row r="173" spans="2:43" x14ac:dyDescent="0.4">
      <c r="B173" s="67" t="s">
        <v>2887</v>
      </c>
      <c r="D173" s="131"/>
      <c r="E173" s="52"/>
      <c r="F173" s="131"/>
      <c r="G173" s="52"/>
      <c r="H173" s="131"/>
      <c r="I173" s="52"/>
      <c r="J173" s="133"/>
      <c r="K173" s="64"/>
      <c r="L173" s="131"/>
      <c r="M173" s="64"/>
      <c r="N173" s="143"/>
      <c r="O173" s="62"/>
      <c r="P173" s="143"/>
      <c r="R173" s="143"/>
      <c r="T173" s="143"/>
      <c r="V173" s="143"/>
      <c r="X173" s="143"/>
      <c r="Z173" s="214"/>
      <c r="AB173" s="66"/>
      <c r="AC173" s="36"/>
      <c r="AD173" s="14"/>
      <c r="AF173" s="138"/>
      <c r="AH173" s="138"/>
      <c r="AI173" s="132"/>
      <c r="AJ173" s="138"/>
      <c r="AK173" s="132"/>
      <c r="AL173" s="151" t="str">
        <f t="shared" si="8"/>
        <v/>
      </c>
      <c r="AM173" s="155"/>
      <c r="AN173" s="151" t="str">
        <f t="shared" si="6"/>
        <v/>
      </c>
      <c r="AO173" s="155"/>
      <c r="AP173" s="151" t="str">
        <f t="shared" si="7"/>
        <v/>
      </c>
      <c r="AQ173" s="155"/>
    </row>
    <row r="174" spans="2:43" x14ac:dyDescent="0.4">
      <c r="B174" s="67" t="s">
        <v>2888</v>
      </c>
      <c r="D174" s="131"/>
      <c r="E174" s="52"/>
      <c r="F174" s="131"/>
      <c r="G174" s="52"/>
      <c r="H174" s="131"/>
      <c r="I174" s="52"/>
      <c r="J174" s="133"/>
      <c r="K174" s="64"/>
      <c r="L174" s="131"/>
      <c r="M174" s="64"/>
      <c r="N174" s="143"/>
      <c r="O174" s="62"/>
      <c r="P174" s="143"/>
      <c r="R174" s="143"/>
      <c r="T174" s="143"/>
      <c r="V174" s="143"/>
      <c r="X174" s="143"/>
      <c r="Z174" s="214"/>
      <c r="AB174" s="66"/>
      <c r="AC174" s="36"/>
      <c r="AD174" s="14"/>
      <c r="AF174" s="138"/>
      <c r="AH174" s="138"/>
      <c r="AI174" s="132"/>
      <c r="AJ174" s="138"/>
      <c r="AK174" s="132"/>
      <c r="AL174" s="151" t="str">
        <f t="shared" si="8"/>
        <v/>
      </c>
      <c r="AM174" s="155"/>
      <c r="AN174" s="151" t="str">
        <f t="shared" si="6"/>
        <v/>
      </c>
      <c r="AO174" s="155"/>
      <c r="AP174" s="151" t="str">
        <f t="shared" si="7"/>
        <v/>
      </c>
      <c r="AQ174" s="155"/>
    </row>
    <row r="175" spans="2:43" x14ac:dyDescent="0.4">
      <c r="B175" s="67" t="s">
        <v>2889</v>
      </c>
      <c r="D175" s="131"/>
      <c r="E175" s="52"/>
      <c r="F175" s="131"/>
      <c r="G175" s="52"/>
      <c r="H175" s="131"/>
      <c r="I175" s="52"/>
      <c r="J175" s="133"/>
      <c r="K175" s="64"/>
      <c r="L175" s="131"/>
      <c r="M175" s="64"/>
      <c r="N175" s="143"/>
      <c r="O175" s="62"/>
      <c r="P175" s="143"/>
      <c r="R175" s="143"/>
      <c r="T175" s="143"/>
      <c r="V175" s="143"/>
      <c r="X175" s="143"/>
      <c r="Z175" s="214"/>
      <c r="AB175" s="66"/>
      <c r="AC175" s="36"/>
      <c r="AD175" s="14"/>
      <c r="AF175" s="138"/>
      <c r="AH175" s="138"/>
      <c r="AI175" s="132"/>
      <c r="AJ175" s="138"/>
      <c r="AK175" s="132"/>
      <c r="AL175" s="151" t="str">
        <f t="shared" si="8"/>
        <v/>
      </c>
      <c r="AM175" s="155"/>
      <c r="AN175" s="151" t="str">
        <f t="shared" si="6"/>
        <v/>
      </c>
      <c r="AO175" s="155"/>
      <c r="AP175" s="151" t="str">
        <f t="shared" si="7"/>
        <v/>
      </c>
      <c r="AQ175" s="155"/>
    </row>
    <row r="176" spans="2:43" x14ac:dyDescent="0.4">
      <c r="B176" s="67" t="s">
        <v>2890</v>
      </c>
      <c r="D176" s="131"/>
      <c r="E176" s="52"/>
      <c r="F176" s="131"/>
      <c r="G176" s="52"/>
      <c r="H176" s="131"/>
      <c r="I176" s="52"/>
      <c r="J176" s="133"/>
      <c r="K176" s="64"/>
      <c r="L176" s="131"/>
      <c r="M176" s="64"/>
      <c r="N176" s="143"/>
      <c r="O176" s="62"/>
      <c r="P176" s="143"/>
      <c r="R176" s="143"/>
      <c r="T176" s="143"/>
      <c r="V176" s="143"/>
      <c r="X176" s="143"/>
      <c r="Z176" s="214"/>
      <c r="AB176" s="66"/>
      <c r="AC176" s="36"/>
      <c r="AD176" s="14"/>
      <c r="AF176" s="138"/>
      <c r="AH176" s="138"/>
      <c r="AI176" s="132"/>
      <c r="AJ176" s="138"/>
      <c r="AK176" s="132"/>
      <c r="AL176" s="151" t="str">
        <f t="shared" si="8"/>
        <v/>
      </c>
      <c r="AM176" s="155"/>
      <c r="AN176" s="151" t="str">
        <f t="shared" si="6"/>
        <v/>
      </c>
      <c r="AO176" s="155"/>
      <c r="AP176" s="151" t="str">
        <f t="shared" si="7"/>
        <v/>
      </c>
      <c r="AQ176" s="155"/>
    </row>
    <row r="177" spans="2:43" x14ac:dyDescent="0.4">
      <c r="B177" s="67" t="s">
        <v>2891</v>
      </c>
      <c r="D177" s="131"/>
      <c r="E177" s="52"/>
      <c r="F177" s="131"/>
      <c r="G177" s="52"/>
      <c r="H177" s="131"/>
      <c r="I177" s="52"/>
      <c r="J177" s="133"/>
      <c r="K177" s="64"/>
      <c r="L177" s="131"/>
      <c r="M177" s="64"/>
      <c r="N177" s="143"/>
      <c r="O177" s="62"/>
      <c r="P177" s="143"/>
      <c r="R177" s="143"/>
      <c r="T177" s="143"/>
      <c r="V177" s="143"/>
      <c r="X177" s="143"/>
      <c r="Z177" s="214"/>
      <c r="AB177" s="66"/>
      <c r="AC177" s="36"/>
      <c r="AD177" s="14"/>
      <c r="AF177" s="138"/>
      <c r="AH177" s="138"/>
      <c r="AI177" s="132"/>
      <c r="AJ177" s="138"/>
      <c r="AK177" s="132"/>
      <c r="AL177" s="151" t="str">
        <f t="shared" si="8"/>
        <v/>
      </c>
      <c r="AM177" s="155"/>
      <c r="AN177" s="151" t="str">
        <f t="shared" si="6"/>
        <v/>
      </c>
      <c r="AO177" s="155"/>
      <c r="AP177" s="151" t="str">
        <f t="shared" si="7"/>
        <v/>
      </c>
      <c r="AQ177" s="155"/>
    </row>
    <row r="178" spans="2:43" x14ac:dyDescent="0.4">
      <c r="B178" s="67" t="s">
        <v>2892</v>
      </c>
      <c r="D178" s="131"/>
      <c r="E178" s="52"/>
      <c r="F178" s="131"/>
      <c r="G178" s="52"/>
      <c r="H178" s="131"/>
      <c r="I178" s="52"/>
      <c r="J178" s="133"/>
      <c r="K178" s="64"/>
      <c r="L178" s="131"/>
      <c r="M178" s="64"/>
      <c r="N178" s="143"/>
      <c r="O178" s="62"/>
      <c r="P178" s="143"/>
      <c r="R178" s="143"/>
      <c r="T178" s="143"/>
      <c r="V178" s="143"/>
      <c r="X178" s="143"/>
      <c r="Z178" s="214"/>
      <c r="AB178" s="66"/>
      <c r="AC178" s="36"/>
      <c r="AD178" s="14"/>
      <c r="AF178" s="138"/>
      <c r="AH178" s="138"/>
      <c r="AI178" s="132"/>
      <c r="AJ178" s="138"/>
      <c r="AK178" s="132"/>
      <c r="AL178" s="151" t="str">
        <f t="shared" si="8"/>
        <v/>
      </c>
      <c r="AM178" s="155"/>
      <c r="AN178" s="151" t="str">
        <f t="shared" si="6"/>
        <v/>
      </c>
      <c r="AO178" s="155"/>
      <c r="AP178" s="151" t="str">
        <f t="shared" si="7"/>
        <v/>
      </c>
      <c r="AQ178" s="155"/>
    </row>
    <row r="179" spans="2:43" x14ac:dyDescent="0.4">
      <c r="B179" s="67" t="s">
        <v>2893</v>
      </c>
      <c r="D179" s="131"/>
      <c r="E179" s="52"/>
      <c r="F179" s="131"/>
      <c r="G179" s="52"/>
      <c r="H179" s="131"/>
      <c r="I179" s="52"/>
      <c r="J179" s="133"/>
      <c r="K179" s="64"/>
      <c r="L179" s="131"/>
      <c r="M179" s="64"/>
      <c r="N179" s="143"/>
      <c r="O179" s="62"/>
      <c r="P179" s="143"/>
      <c r="R179" s="143"/>
      <c r="T179" s="143"/>
      <c r="V179" s="143"/>
      <c r="X179" s="143"/>
      <c r="Z179" s="214"/>
      <c r="AB179" s="66"/>
      <c r="AC179" s="36"/>
      <c r="AD179" s="14"/>
      <c r="AF179" s="138"/>
      <c r="AH179" s="138"/>
      <c r="AI179" s="132"/>
      <c r="AJ179" s="138"/>
      <c r="AK179" s="132"/>
      <c r="AL179" s="151" t="str">
        <f t="shared" si="8"/>
        <v/>
      </c>
      <c r="AM179" s="155"/>
      <c r="AN179" s="151" t="str">
        <f t="shared" si="6"/>
        <v/>
      </c>
      <c r="AO179" s="155"/>
      <c r="AP179" s="151" t="str">
        <f t="shared" si="7"/>
        <v/>
      </c>
      <c r="AQ179" s="155"/>
    </row>
    <row r="180" spans="2:43" x14ac:dyDescent="0.4">
      <c r="B180" s="67" t="s">
        <v>2894</v>
      </c>
      <c r="D180" s="131"/>
      <c r="E180" s="52"/>
      <c r="F180" s="131"/>
      <c r="G180" s="52"/>
      <c r="H180" s="131"/>
      <c r="I180" s="52"/>
      <c r="J180" s="133"/>
      <c r="K180" s="64"/>
      <c r="L180" s="131"/>
      <c r="M180" s="64"/>
      <c r="N180" s="143"/>
      <c r="O180" s="62"/>
      <c r="P180" s="143"/>
      <c r="R180" s="143"/>
      <c r="T180" s="143"/>
      <c r="V180" s="143"/>
      <c r="X180" s="143"/>
      <c r="Z180" s="214"/>
      <c r="AB180" s="66"/>
      <c r="AC180" s="36"/>
      <c r="AD180" s="14"/>
      <c r="AF180" s="138"/>
      <c r="AH180" s="138"/>
      <c r="AI180" s="132"/>
      <c r="AJ180" s="138"/>
      <c r="AK180" s="132"/>
      <c r="AL180" s="151" t="str">
        <f t="shared" si="8"/>
        <v/>
      </c>
      <c r="AM180" s="155"/>
      <c r="AN180" s="151" t="str">
        <f t="shared" si="6"/>
        <v/>
      </c>
      <c r="AO180" s="155"/>
      <c r="AP180" s="151" t="str">
        <f t="shared" si="7"/>
        <v/>
      </c>
      <c r="AQ180" s="155"/>
    </row>
    <row r="181" spans="2:43" x14ac:dyDescent="0.4">
      <c r="B181" s="67" t="s">
        <v>2895</v>
      </c>
      <c r="D181" s="131"/>
      <c r="E181" s="52"/>
      <c r="F181" s="131"/>
      <c r="G181" s="52"/>
      <c r="H181" s="131"/>
      <c r="I181" s="52"/>
      <c r="J181" s="133"/>
      <c r="K181" s="64"/>
      <c r="L181" s="131"/>
      <c r="M181" s="64"/>
      <c r="N181" s="143"/>
      <c r="O181" s="62"/>
      <c r="P181" s="143"/>
      <c r="R181" s="143"/>
      <c r="T181" s="143"/>
      <c r="V181" s="143"/>
      <c r="X181" s="143"/>
      <c r="Z181" s="214"/>
      <c r="AB181" s="66"/>
      <c r="AC181" s="36"/>
      <c r="AD181" s="14"/>
      <c r="AF181" s="138"/>
      <c r="AH181" s="138"/>
      <c r="AI181" s="132"/>
      <c r="AJ181" s="138"/>
      <c r="AK181" s="132"/>
      <c r="AL181" s="151" t="str">
        <f t="shared" si="8"/>
        <v/>
      </c>
      <c r="AM181" s="155"/>
      <c r="AN181" s="151" t="str">
        <f t="shared" si="6"/>
        <v/>
      </c>
      <c r="AO181" s="155"/>
      <c r="AP181" s="151" t="str">
        <f t="shared" si="7"/>
        <v/>
      </c>
      <c r="AQ181" s="155"/>
    </row>
    <row r="182" spans="2:43" x14ac:dyDescent="0.4">
      <c r="B182" s="67" t="s">
        <v>2896</v>
      </c>
      <c r="D182" s="131"/>
      <c r="E182" s="52"/>
      <c r="F182" s="131"/>
      <c r="G182" s="52"/>
      <c r="H182" s="131"/>
      <c r="I182" s="52"/>
      <c r="J182" s="133"/>
      <c r="K182" s="64"/>
      <c r="L182" s="131"/>
      <c r="M182" s="64"/>
      <c r="N182" s="143"/>
      <c r="O182" s="62"/>
      <c r="P182" s="143"/>
      <c r="R182" s="143"/>
      <c r="T182" s="143"/>
      <c r="V182" s="143"/>
      <c r="X182" s="143"/>
      <c r="Z182" s="214"/>
      <c r="AB182" s="66"/>
      <c r="AC182" s="36"/>
      <c r="AD182" s="14"/>
      <c r="AF182" s="138"/>
      <c r="AH182" s="138"/>
      <c r="AI182" s="132"/>
      <c r="AJ182" s="138"/>
      <c r="AK182" s="132"/>
      <c r="AL182" s="151" t="str">
        <f t="shared" si="8"/>
        <v/>
      </c>
      <c r="AM182" s="155"/>
      <c r="AN182" s="151" t="str">
        <f t="shared" si="6"/>
        <v/>
      </c>
      <c r="AO182" s="155"/>
      <c r="AP182" s="151" t="str">
        <f t="shared" si="7"/>
        <v/>
      </c>
      <c r="AQ182" s="155"/>
    </row>
    <row r="183" spans="2:43" x14ac:dyDescent="0.4">
      <c r="B183" s="67" t="s">
        <v>2897</v>
      </c>
      <c r="D183" s="131"/>
      <c r="E183" s="52"/>
      <c r="F183" s="131"/>
      <c r="G183" s="52"/>
      <c r="H183" s="131"/>
      <c r="I183" s="52"/>
      <c r="J183" s="133"/>
      <c r="K183" s="64"/>
      <c r="L183" s="131"/>
      <c r="M183" s="64"/>
      <c r="N183" s="143"/>
      <c r="O183" s="62"/>
      <c r="P183" s="143"/>
      <c r="R183" s="143"/>
      <c r="T183" s="143"/>
      <c r="V183" s="143"/>
      <c r="X183" s="143"/>
      <c r="Z183" s="214"/>
      <c r="AB183" s="66"/>
      <c r="AC183" s="36"/>
      <c r="AD183" s="14"/>
      <c r="AF183" s="138"/>
      <c r="AH183" s="138"/>
      <c r="AI183" s="132"/>
      <c r="AJ183" s="138"/>
      <c r="AK183" s="132"/>
      <c r="AL183" s="151" t="str">
        <f t="shared" si="8"/>
        <v/>
      </c>
      <c r="AM183" s="155"/>
      <c r="AN183" s="151" t="str">
        <f t="shared" si="6"/>
        <v/>
      </c>
      <c r="AO183" s="155"/>
      <c r="AP183" s="151" t="str">
        <f t="shared" si="7"/>
        <v/>
      </c>
      <c r="AQ183" s="155"/>
    </row>
    <row r="184" spans="2:43" x14ac:dyDescent="0.4">
      <c r="B184" s="67" t="s">
        <v>2898</v>
      </c>
      <c r="D184" s="131"/>
      <c r="E184" s="52"/>
      <c r="F184" s="131"/>
      <c r="G184" s="52"/>
      <c r="H184" s="131"/>
      <c r="I184" s="52"/>
      <c r="J184" s="133"/>
      <c r="K184" s="64"/>
      <c r="L184" s="131"/>
      <c r="M184" s="64"/>
      <c r="N184" s="143"/>
      <c r="O184" s="62"/>
      <c r="P184" s="143"/>
      <c r="R184" s="143"/>
      <c r="T184" s="143"/>
      <c r="V184" s="143"/>
      <c r="X184" s="143"/>
      <c r="Z184" s="214"/>
      <c r="AB184" s="66"/>
      <c r="AC184" s="36"/>
      <c r="AD184" s="14"/>
      <c r="AF184" s="138"/>
      <c r="AH184" s="138"/>
      <c r="AI184" s="132"/>
      <c r="AJ184" s="138"/>
      <c r="AK184" s="132"/>
      <c r="AL184" s="151" t="str">
        <f t="shared" si="8"/>
        <v/>
      </c>
      <c r="AM184" s="155"/>
      <c r="AN184" s="151" t="str">
        <f t="shared" si="6"/>
        <v/>
      </c>
      <c r="AO184" s="155"/>
      <c r="AP184" s="151" t="str">
        <f t="shared" si="7"/>
        <v/>
      </c>
      <c r="AQ184" s="155"/>
    </row>
    <row r="185" spans="2:43" x14ac:dyDescent="0.4">
      <c r="B185" s="67" t="s">
        <v>2899</v>
      </c>
      <c r="D185" s="131"/>
      <c r="E185" s="52"/>
      <c r="F185" s="131"/>
      <c r="G185" s="52"/>
      <c r="H185" s="131"/>
      <c r="I185" s="52"/>
      <c r="J185" s="133"/>
      <c r="K185" s="64"/>
      <c r="L185" s="131"/>
      <c r="M185" s="64"/>
      <c r="N185" s="143"/>
      <c r="O185" s="62"/>
      <c r="P185" s="143"/>
      <c r="R185" s="143"/>
      <c r="T185" s="143"/>
      <c r="V185" s="143"/>
      <c r="X185" s="143"/>
      <c r="Z185" s="214"/>
      <c r="AB185" s="66"/>
      <c r="AC185" s="36"/>
      <c r="AD185" s="14"/>
      <c r="AF185" s="138"/>
      <c r="AH185" s="138"/>
      <c r="AI185" s="132"/>
      <c r="AJ185" s="138"/>
      <c r="AK185" s="132"/>
      <c r="AL185" s="151" t="str">
        <f t="shared" si="8"/>
        <v/>
      </c>
      <c r="AM185" s="155"/>
      <c r="AN185" s="151" t="str">
        <f t="shared" si="6"/>
        <v/>
      </c>
      <c r="AO185" s="155"/>
      <c r="AP185" s="151" t="str">
        <f t="shared" si="7"/>
        <v/>
      </c>
      <c r="AQ185" s="155"/>
    </row>
    <row r="186" spans="2:43" x14ac:dyDescent="0.4">
      <c r="B186" s="67" t="s">
        <v>2900</v>
      </c>
      <c r="D186" s="131"/>
      <c r="E186" s="52"/>
      <c r="F186" s="131"/>
      <c r="G186" s="52"/>
      <c r="H186" s="131"/>
      <c r="I186" s="52"/>
      <c r="J186" s="133"/>
      <c r="K186" s="64"/>
      <c r="L186" s="131"/>
      <c r="M186" s="64"/>
      <c r="N186" s="143"/>
      <c r="O186" s="62"/>
      <c r="P186" s="143"/>
      <c r="R186" s="143"/>
      <c r="T186" s="143"/>
      <c r="V186" s="143"/>
      <c r="X186" s="143"/>
      <c r="Z186" s="214"/>
      <c r="AB186" s="66"/>
      <c r="AC186" s="36"/>
      <c r="AD186" s="14"/>
      <c r="AF186" s="138"/>
      <c r="AH186" s="138"/>
      <c r="AI186" s="132"/>
      <c r="AJ186" s="138"/>
      <c r="AK186" s="132"/>
      <c r="AL186" s="151" t="str">
        <f t="shared" si="8"/>
        <v/>
      </c>
      <c r="AM186" s="155"/>
      <c r="AN186" s="151" t="str">
        <f t="shared" si="6"/>
        <v/>
      </c>
      <c r="AO186" s="155"/>
      <c r="AP186" s="151" t="str">
        <f t="shared" si="7"/>
        <v/>
      </c>
      <c r="AQ186" s="155"/>
    </row>
    <row r="187" spans="2:43" x14ac:dyDescent="0.4">
      <c r="B187" s="67" t="s">
        <v>2901</v>
      </c>
      <c r="D187" s="131"/>
      <c r="E187" s="52"/>
      <c r="F187" s="131"/>
      <c r="G187" s="52"/>
      <c r="H187" s="131"/>
      <c r="I187" s="52"/>
      <c r="J187" s="133"/>
      <c r="K187" s="64"/>
      <c r="L187" s="131"/>
      <c r="M187" s="64"/>
      <c r="N187" s="143"/>
      <c r="O187" s="62"/>
      <c r="P187" s="143"/>
      <c r="R187" s="143"/>
      <c r="T187" s="143"/>
      <c r="V187" s="143"/>
      <c r="X187" s="143"/>
      <c r="Z187" s="214"/>
      <c r="AB187" s="66"/>
      <c r="AC187" s="36"/>
      <c r="AD187" s="14"/>
      <c r="AF187" s="138"/>
      <c r="AH187" s="138"/>
      <c r="AI187" s="132"/>
      <c r="AJ187" s="138"/>
      <c r="AK187" s="132"/>
      <c r="AL187" s="151" t="str">
        <f t="shared" si="8"/>
        <v/>
      </c>
      <c r="AM187" s="155"/>
      <c r="AN187" s="151" t="str">
        <f t="shared" si="6"/>
        <v/>
      </c>
      <c r="AO187" s="155"/>
      <c r="AP187" s="151" t="str">
        <f t="shared" si="7"/>
        <v/>
      </c>
      <c r="AQ187" s="155"/>
    </row>
    <row r="188" spans="2:43" x14ac:dyDescent="0.4">
      <c r="B188" s="67" t="s">
        <v>2902</v>
      </c>
      <c r="D188" s="131"/>
      <c r="E188" s="52"/>
      <c r="F188" s="131"/>
      <c r="G188" s="52"/>
      <c r="H188" s="131"/>
      <c r="I188" s="52"/>
      <c r="J188" s="133"/>
      <c r="K188" s="64"/>
      <c r="L188" s="131"/>
      <c r="M188" s="64"/>
      <c r="N188" s="143"/>
      <c r="O188" s="62"/>
      <c r="P188" s="143"/>
      <c r="R188" s="143"/>
      <c r="T188" s="143"/>
      <c r="V188" s="143"/>
      <c r="X188" s="143"/>
      <c r="Z188" s="214"/>
      <c r="AB188" s="66"/>
      <c r="AC188" s="36"/>
      <c r="AD188" s="14"/>
      <c r="AF188" s="138"/>
      <c r="AH188" s="138"/>
      <c r="AI188" s="132"/>
      <c r="AJ188" s="138"/>
      <c r="AK188" s="132"/>
      <c r="AL188" s="151" t="str">
        <f t="shared" si="8"/>
        <v/>
      </c>
      <c r="AM188" s="155"/>
      <c r="AN188" s="151" t="str">
        <f t="shared" si="6"/>
        <v/>
      </c>
      <c r="AO188" s="155"/>
      <c r="AP188" s="151" t="str">
        <f t="shared" si="7"/>
        <v/>
      </c>
      <c r="AQ188" s="155"/>
    </row>
    <row r="189" spans="2:43" x14ac:dyDescent="0.4">
      <c r="B189" s="67" t="s">
        <v>2903</v>
      </c>
      <c r="D189" s="131"/>
      <c r="E189" s="52"/>
      <c r="F189" s="131"/>
      <c r="G189" s="52"/>
      <c r="H189" s="131"/>
      <c r="I189" s="52"/>
      <c r="J189" s="133"/>
      <c r="K189" s="64"/>
      <c r="L189" s="131"/>
      <c r="M189" s="64"/>
      <c r="N189" s="143"/>
      <c r="O189" s="62"/>
      <c r="P189" s="143"/>
      <c r="R189" s="143"/>
      <c r="T189" s="143"/>
      <c r="V189" s="143"/>
      <c r="X189" s="143"/>
      <c r="Z189" s="214"/>
      <c r="AB189" s="66"/>
      <c r="AC189" s="36"/>
      <c r="AD189" s="14"/>
      <c r="AF189" s="138"/>
      <c r="AH189" s="138"/>
      <c r="AI189" s="132"/>
      <c r="AJ189" s="138"/>
      <c r="AK189" s="132"/>
      <c r="AL189" s="151" t="str">
        <f t="shared" si="8"/>
        <v/>
      </c>
      <c r="AM189" s="155"/>
      <c r="AN189" s="151" t="str">
        <f t="shared" si="6"/>
        <v/>
      </c>
      <c r="AO189" s="155"/>
      <c r="AP189" s="151" t="str">
        <f t="shared" si="7"/>
        <v/>
      </c>
      <c r="AQ189" s="155"/>
    </row>
    <row r="190" spans="2:43" x14ac:dyDescent="0.4">
      <c r="B190" s="67" t="s">
        <v>2904</v>
      </c>
      <c r="D190" s="131"/>
      <c r="E190" s="52"/>
      <c r="F190" s="131"/>
      <c r="G190" s="52"/>
      <c r="H190" s="131"/>
      <c r="I190" s="52"/>
      <c r="J190" s="133"/>
      <c r="K190" s="64"/>
      <c r="L190" s="131"/>
      <c r="M190" s="64"/>
      <c r="N190" s="143"/>
      <c r="O190" s="62"/>
      <c r="P190" s="143"/>
      <c r="R190" s="143"/>
      <c r="T190" s="143"/>
      <c r="V190" s="143"/>
      <c r="X190" s="143"/>
      <c r="Z190" s="214"/>
      <c r="AB190" s="66"/>
      <c r="AC190" s="36"/>
      <c r="AD190" s="14"/>
      <c r="AF190" s="138"/>
      <c r="AH190" s="138"/>
      <c r="AI190" s="132"/>
      <c r="AJ190" s="138"/>
      <c r="AK190" s="132"/>
      <c r="AL190" s="151" t="str">
        <f t="shared" si="8"/>
        <v/>
      </c>
      <c r="AM190" s="155"/>
      <c r="AN190" s="151" t="str">
        <f t="shared" si="6"/>
        <v/>
      </c>
      <c r="AO190" s="155"/>
      <c r="AP190" s="151" t="str">
        <f t="shared" si="7"/>
        <v/>
      </c>
      <c r="AQ190" s="155"/>
    </row>
    <row r="191" spans="2:43" x14ac:dyDescent="0.4">
      <c r="B191" s="67" t="s">
        <v>2905</v>
      </c>
      <c r="D191" s="131"/>
      <c r="E191" s="52"/>
      <c r="F191" s="131"/>
      <c r="G191" s="52"/>
      <c r="H191" s="131"/>
      <c r="I191" s="52"/>
      <c r="J191" s="133"/>
      <c r="K191" s="64"/>
      <c r="L191" s="131"/>
      <c r="M191" s="64"/>
      <c r="N191" s="143"/>
      <c r="O191" s="62"/>
      <c r="P191" s="143"/>
      <c r="R191" s="143"/>
      <c r="T191" s="143"/>
      <c r="V191" s="143"/>
      <c r="X191" s="143"/>
      <c r="Z191" s="214"/>
      <c r="AB191" s="66"/>
      <c r="AC191" s="36"/>
      <c r="AD191" s="14"/>
      <c r="AF191" s="138"/>
      <c r="AH191" s="138"/>
      <c r="AI191" s="132"/>
      <c r="AJ191" s="138"/>
      <c r="AK191" s="132"/>
      <c r="AL191" s="151" t="str">
        <f t="shared" si="8"/>
        <v/>
      </c>
      <c r="AM191" s="155"/>
      <c r="AN191" s="151" t="str">
        <f t="shared" si="6"/>
        <v/>
      </c>
      <c r="AO191" s="155"/>
      <c r="AP191" s="151" t="str">
        <f t="shared" si="7"/>
        <v/>
      </c>
      <c r="AQ191" s="155"/>
    </row>
    <row r="192" spans="2:43" x14ac:dyDescent="0.4">
      <c r="B192" s="67" t="s">
        <v>2906</v>
      </c>
      <c r="D192" s="131"/>
      <c r="E192" s="52"/>
      <c r="F192" s="131"/>
      <c r="G192" s="52"/>
      <c r="H192" s="131"/>
      <c r="I192" s="52"/>
      <c r="J192" s="133"/>
      <c r="K192" s="64"/>
      <c r="L192" s="131"/>
      <c r="M192" s="64"/>
      <c r="N192" s="143"/>
      <c r="O192" s="62"/>
      <c r="P192" s="143"/>
      <c r="R192" s="143"/>
      <c r="T192" s="143"/>
      <c r="V192" s="143"/>
      <c r="X192" s="143"/>
      <c r="Z192" s="214"/>
      <c r="AB192" s="66"/>
      <c r="AC192" s="36"/>
      <c r="AD192" s="14"/>
      <c r="AF192" s="138"/>
      <c r="AH192" s="138"/>
      <c r="AI192" s="132"/>
      <c r="AJ192" s="138"/>
      <c r="AK192" s="132"/>
      <c r="AL192" s="151" t="str">
        <f t="shared" si="8"/>
        <v/>
      </c>
      <c r="AM192" s="155"/>
      <c r="AN192" s="151" t="str">
        <f t="shared" si="6"/>
        <v/>
      </c>
      <c r="AO192" s="155"/>
      <c r="AP192" s="151" t="str">
        <f t="shared" si="7"/>
        <v/>
      </c>
      <c r="AQ192" s="155"/>
    </row>
    <row r="193" spans="2:43" x14ac:dyDescent="0.4">
      <c r="B193" s="67" t="s">
        <v>2907</v>
      </c>
      <c r="D193" s="131"/>
      <c r="E193" s="52"/>
      <c r="F193" s="131"/>
      <c r="G193" s="52"/>
      <c r="H193" s="131"/>
      <c r="I193" s="52"/>
      <c r="J193" s="133"/>
      <c r="K193" s="64"/>
      <c r="L193" s="131"/>
      <c r="M193" s="64"/>
      <c r="N193" s="143"/>
      <c r="O193" s="62"/>
      <c r="P193" s="143"/>
      <c r="R193" s="143"/>
      <c r="T193" s="143"/>
      <c r="V193" s="143"/>
      <c r="X193" s="143"/>
      <c r="Z193" s="214"/>
      <c r="AB193" s="66"/>
      <c r="AC193" s="36"/>
      <c r="AD193" s="14"/>
      <c r="AF193" s="138"/>
      <c r="AH193" s="138"/>
      <c r="AI193" s="132"/>
      <c r="AJ193" s="138"/>
      <c r="AK193" s="132"/>
      <c r="AL193" s="151" t="str">
        <f t="shared" si="8"/>
        <v/>
      </c>
      <c r="AM193" s="155"/>
      <c r="AN193" s="151" t="str">
        <f t="shared" si="6"/>
        <v/>
      </c>
      <c r="AO193" s="155"/>
      <c r="AP193" s="151" t="str">
        <f t="shared" si="7"/>
        <v/>
      </c>
      <c r="AQ193" s="155"/>
    </row>
    <row r="194" spans="2:43" x14ac:dyDescent="0.4">
      <c r="B194" s="67" t="s">
        <v>2908</v>
      </c>
      <c r="D194" s="131"/>
      <c r="E194" s="52"/>
      <c r="F194" s="131"/>
      <c r="G194" s="52"/>
      <c r="H194" s="131"/>
      <c r="I194" s="52"/>
      <c r="J194" s="133"/>
      <c r="K194" s="64"/>
      <c r="L194" s="131"/>
      <c r="M194" s="64"/>
      <c r="N194" s="143"/>
      <c r="O194" s="62"/>
      <c r="P194" s="143"/>
      <c r="R194" s="143"/>
      <c r="T194" s="143"/>
      <c r="V194" s="143"/>
      <c r="X194" s="143"/>
      <c r="Z194" s="214"/>
      <c r="AB194" s="66"/>
      <c r="AC194" s="36"/>
      <c r="AD194" s="14"/>
      <c r="AF194" s="138"/>
      <c r="AH194" s="138"/>
      <c r="AI194" s="132"/>
      <c r="AJ194" s="138"/>
      <c r="AK194" s="132"/>
      <c r="AL194" s="151" t="str">
        <f t="shared" si="8"/>
        <v/>
      </c>
      <c r="AM194" s="155"/>
      <c r="AN194" s="151" t="str">
        <f t="shared" si="6"/>
        <v/>
      </c>
      <c r="AO194" s="155"/>
      <c r="AP194" s="151" t="str">
        <f t="shared" si="7"/>
        <v/>
      </c>
      <c r="AQ194" s="155"/>
    </row>
    <row r="195" spans="2:43" x14ac:dyDescent="0.4">
      <c r="B195" s="67" t="s">
        <v>2909</v>
      </c>
      <c r="D195" s="131"/>
      <c r="E195" s="52"/>
      <c r="F195" s="131"/>
      <c r="G195" s="52"/>
      <c r="H195" s="131"/>
      <c r="I195" s="52"/>
      <c r="J195" s="133"/>
      <c r="K195" s="64"/>
      <c r="L195" s="131"/>
      <c r="M195" s="64"/>
      <c r="N195" s="143"/>
      <c r="O195" s="62"/>
      <c r="P195" s="143"/>
      <c r="R195" s="143"/>
      <c r="T195" s="143"/>
      <c r="V195" s="143"/>
      <c r="X195" s="143"/>
      <c r="Z195" s="214"/>
      <c r="AB195" s="66"/>
      <c r="AC195" s="36"/>
      <c r="AD195" s="14"/>
      <c r="AF195" s="138"/>
      <c r="AH195" s="138"/>
      <c r="AI195" s="132"/>
      <c r="AJ195" s="138"/>
      <c r="AK195" s="132"/>
      <c r="AL195" s="151" t="str">
        <f t="shared" si="8"/>
        <v/>
      </c>
      <c r="AM195" s="155"/>
      <c r="AN195" s="151" t="str">
        <f t="shared" si="6"/>
        <v/>
      </c>
      <c r="AO195" s="155"/>
      <c r="AP195" s="151" t="str">
        <f t="shared" si="7"/>
        <v/>
      </c>
      <c r="AQ195" s="155"/>
    </row>
    <row r="196" spans="2:43" x14ac:dyDescent="0.4">
      <c r="B196" s="67" t="s">
        <v>2910</v>
      </c>
      <c r="D196" s="131"/>
      <c r="E196" s="52"/>
      <c r="F196" s="131"/>
      <c r="G196" s="52"/>
      <c r="H196" s="131"/>
      <c r="I196" s="52"/>
      <c r="J196" s="133"/>
      <c r="K196" s="64"/>
      <c r="L196" s="131"/>
      <c r="M196" s="64"/>
      <c r="N196" s="143"/>
      <c r="O196" s="62"/>
      <c r="P196" s="143"/>
      <c r="R196" s="143"/>
      <c r="T196" s="143"/>
      <c r="V196" s="143"/>
      <c r="X196" s="143"/>
      <c r="Z196" s="214"/>
      <c r="AB196" s="66"/>
      <c r="AC196" s="36"/>
      <c r="AD196" s="14"/>
      <c r="AF196" s="138"/>
      <c r="AH196" s="138"/>
      <c r="AI196" s="132"/>
      <c r="AJ196" s="138"/>
      <c r="AK196" s="132"/>
      <c r="AL196" s="151" t="str">
        <f t="shared" si="8"/>
        <v/>
      </c>
      <c r="AM196" s="155"/>
      <c r="AN196" s="151" t="str">
        <f t="shared" si="6"/>
        <v/>
      </c>
      <c r="AO196" s="155"/>
      <c r="AP196" s="151" t="str">
        <f t="shared" si="7"/>
        <v/>
      </c>
      <c r="AQ196" s="155"/>
    </row>
    <row r="197" spans="2:43" x14ac:dyDescent="0.4">
      <c r="B197" s="67" t="s">
        <v>2911</v>
      </c>
      <c r="D197" s="131"/>
      <c r="E197" s="52"/>
      <c r="F197" s="131"/>
      <c r="G197" s="52"/>
      <c r="H197" s="131"/>
      <c r="I197" s="52"/>
      <c r="J197" s="133"/>
      <c r="K197" s="64"/>
      <c r="L197" s="131"/>
      <c r="M197" s="64"/>
      <c r="N197" s="143"/>
      <c r="O197" s="62"/>
      <c r="P197" s="143"/>
      <c r="R197" s="143"/>
      <c r="T197" s="143"/>
      <c r="V197" s="143"/>
      <c r="X197" s="143"/>
      <c r="Z197" s="214"/>
      <c r="AB197" s="66"/>
      <c r="AC197" s="36"/>
      <c r="AD197" s="14"/>
      <c r="AF197" s="138"/>
      <c r="AH197" s="138"/>
      <c r="AI197" s="132"/>
      <c r="AJ197" s="138"/>
      <c r="AK197" s="132"/>
      <c r="AL197" s="151" t="str">
        <f t="shared" si="8"/>
        <v/>
      </c>
      <c r="AM197" s="155"/>
      <c r="AN197" s="151" t="str">
        <f t="shared" si="6"/>
        <v/>
      </c>
      <c r="AO197" s="155"/>
      <c r="AP197" s="151" t="str">
        <f t="shared" si="7"/>
        <v/>
      </c>
      <c r="AQ197" s="155"/>
    </row>
    <row r="198" spans="2:43" x14ac:dyDescent="0.4">
      <c r="B198" s="67" t="s">
        <v>2912</v>
      </c>
      <c r="D198" s="131"/>
      <c r="E198" s="52"/>
      <c r="F198" s="131"/>
      <c r="G198" s="52"/>
      <c r="H198" s="131"/>
      <c r="I198" s="52"/>
      <c r="J198" s="133"/>
      <c r="K198" s="64"/>
      <c r="L198" s="131"/>
      <c r="M198" s="64"/>
      <c r="N198" s="143"/>
      <c r="O198" s="62"/>
      <c r="P198" s="143"/>
      <c r="R198" s="143"/>
      <c r="T198" s="143"/>
      <c r="V198" s="143"/>
      <c r="X198" s="143"/>
      <c r="Z198" s="214"/>
      <c r="AB198" s="66"/>
      <c r="AC198" s="36"/>
      <c r="AD198" s="14"/>
      <c r="AF198" s="138"/>
      <c r="AH198" s="138"/>
      <c r="AI198" s="132"/>
      <c r="AJ198" s="138"/>
      <c r="AK198" s="132"/>
      <c r="AL198" s="151" t="str">
        <f t="shared" si="8"/>
        <v/>
      </c>
      <c r="AM198" s="155"/>
      <c r="AN198" s="151" t="str">
        <f t="shared" si="6"/>
        <v/>
      </c>
      <c r="AO198" s="155"/>
      <c r="AP198" s="151" t="str">
        <f t="shared" si="7"/>
        <v/>
      </c>
      <c r="AQ198" s="155"/>
    </row>
    <row r="199" spans="2:43" x14ac:dyDescent="0.4">
      <c r="B199" s="67" t="s">
        <v>2913</v>
      </c>
      <c r="D199" s="131"/>
      <c r="E199" s="52"/>
      <c r="F199" s="131"/>
      <c r="G199" s="52"/>
      <c r="H199" s="131"/>
      <c r="I199" s="52"/>
      <c r="J199" s="133"/>
      <c r="K199" s="64"/>
      <c r="L199" s="131"/>
      <c r="M199" s="64"/>
      <c r="N199" s="143"/>
      <c r="O199" s="62"/>
      <c r="P199" s="143"/>
      <c r="R199" s="143"/>
      <c r="T199" s="143"/>
      <c r="V199" s="143"/>
      <c r="X199" s="143"/>
      <c r="Z199" s="214"/>
      <c r="AB199" s="66"/>
      <c r="AC199" s="36"/>
      <c r="AD199" s="14"/>
      <c r="AF199" s="138"/>
      <c r="AH199" s="138"/>
      <c r="AI199" s="132"/>
      <c r="AJ199" s="138"/>
      <c r="AK199" s="132"/>
      <c r="AL199" s="151" t="str">
        <f t="shared" si="8"/>
        <v/>
      </c>
      <c r="AM199" s="155"/>
      <c r="AN199" s="151" t="str">
        <f t="shared" ref="AN199:AN262" si="9">IF(R199*$Z199=0,"",R199*$Z199)</f>
        <v/>
      </c>
      <c r="AO199" s="155"/>
      <c r="AP199" s="151" t="str">
        <f t="shared" ref="AP199:AP262" si="10">IF(T199*$Z199=0,"",T199*$Z199)</f>
        <v/>
      </c>
      <c r="AQ199" s="155"/>
    </row>
    <row r="200" spans="2:43" x14ac:dyDescent="0.4">
      <c r="B200" s="67" t="s">
        <v>2914</v>
      </c>
      <c r="D200" s="131"/>
      <c r="E200" s="52"/>
      <c r="F200" s="131"/>
      <c r="G200" s="52"/>
      <c r="H200" s="131"/>
      <c r="I200" s="52"/>
      <c r="J200" s="133"/>
      <c r="K200" s="64"/>
      <c r="L200" s="131"/>
      <c r="M200" s="64"/>
      <c r="N200" s="143"/>
      <c r="O200" s="62"/>
      <c r="P200" s="143"/>
      <c r="R200" s="143"/>
      <c r="T200" s="143"/>
      <c r="V200" s="143"/>
      <c r="X200" s="143"/>
      <c r="Z200" s="214"/>
      <c r="AB200" s="66"/>
      <c r="AC200" s="36"/>
      <c r="AD200" s="14"/>
      <c r="AF200" s="138"/>
      <c r="AH200" s="138"/>
      <c r="AI200" s="132"/>
      <c r="AJ200" s="138"/>
      <c r="AK200" s="132"/>
      <c r="AL200" s="151" t="str">
        <f t="shared" ref="AL200:AL263" si="11">IF($Z200=0,"",$Z200)</f>
        <v/>
      </c>
      <c r="AM200" s="155"/>
      <c r="AN200" s="151" t="str">
        <f t="shared" si="9"/>
        <v/>
      </c>
      <c r="AO200" s="155"/>
      <c r="AP200" s="151" t="str">
        <f t="shared" si="10"/>
        <v/>
      </c>
      <c r="AQ200" s="155"/>
    </row>
    <row r="201" spans="2:43" x14ac:dyDescent="0.4">
      <c r="B201" s="67" t="s">
        <v>2915</v>
      </c>
      <c r="D201" s="131"/>
      <c r="E201" s="52"/>
      <c r="F201" s="131"/>
      <c r="G201" s="52"/>
      <c r="H201" s="131"/>
      <c r="I201" s="52"/>
      <c r="J201" s="133"/>
      <c r="K201" s="64"/>
      <c r="L201" s="131"/>
      <c r="M201" s="64"/>
      <c r="N201" s="143"/>
      <c r="O201" s="62"/>
      <c r="P201" s="143"/>
      <c r="R201" s="143"/>
      <c r="T201" s="143"/>
      <c r="V201" s="143"/>
      <c r="X201" s="143"/>
      <c r="Z201" s="214"/>
      <c r="AB201" s="66"/>
      <c r="AC201" s="36"/>
      <c r="AD201" s="14"/>
      <c r="AF201" s="138"/>
      <c r="AH201" s="138"/>
      <c r="AI201" s="132"/>
      <c r="AJ201" s="138"/>
      <c r="AK201" s="132"/>
      <c r="AL201" s="151" t="str">
        <f t="shared" si="11"/>
        <v/>
      </c>
      <c r="AM201" s="155"/>
      <c r="AN201" s="151" t="str">
        <f t="shared" si="9"/>
        <v/>
      </c>
      <c r="AO201" s="155"/>
      <c r="AP201" s="151" t="str">
        <f t="shared" si="10"/>
        <v/>
      </c>
      <c r="AQ201" s="155"/>
    </row>
    <row r="202" spans="2:43" x14ac:dyDescent="0.4">
      <c r="B202" s="67" t="s">
        <v>2916</v>
      </c>
      <c r="D202" s="131"/>
      <c r="E202" s="52"/>
      <c r="F202" s="131"/>
      <c r="G202" s="52"/>
      <c r="H202" s="131"/>
      <c r="I202" s="52"/>
      <c r="J202" s="133"/>
      <c r="K202" s="64"/>
      <c r="L202" s="131"/>
      <c r="M202" s="64"/>
      <c r="N202" s="143"/>
      <c r="O202" s="62"/>
      <c r="P202" s="143"/>
      <c r="R202" s="143"/>
      <c r="T202" s="143"/>
      <c r="V202" s="143"/>
      <c r="X202" s="143"/>
      <c r="Z202" s="214"/>
      <c r="AB202" s="66"/>
      <c r="AC202" s="36"/>
      <c r="AD202" s="14"/>
      <c r="AF202" s="138"/>
      <c r="AH202" s="138"/>
      <c r="AI202" s="132"/>
      <c r="AJ202" s="138"/>
      <c r="AK202" s="132"/>
      <c r="AL202" s="151" t="str">
        <f t="shared" si="11"/>
        <v/>
      </c>
      <c r="AM202" s="155"/>
      <c r="AN202" s="151" t="str">
        <f t="shared" si="9"/>
        <v/>
      </c>
      <c r="AO202" s="155"/>
      <c r="AP202" s="151" t="str">
        <f t="shared" si="10"/>
        <v/>
      </c>
      <c r="AQ202" s="155"/>
    </row>
    <row r="203" spans="2:43" x14ac:dyDescent="0.4">
      <c r="B203" s="67" t="s">
        <v>2917</v>
      </c>
      <c r="D203" s="131"/>
      <c r="E203" s="52"/>
      <c r="F203" s="131"/>
      <c r="G203" s="52"/>
      <c r="H203" s="131"/>
      <c r="I203" s="52"/>
      <c r="J203" s="133"/>
      <c r="K203" s="64"/>
      <c r="L203" s="131"/>
      <c r="M203" s="64"/>
      <c r="N203" s="143"/>
      <c r="O203" s="62"/>
      <c r="P203" s="143"/>
      <c r="R203" s="143"/>
      <c r="T203" s="143"/>
      <c r="V203" s="143"/>
      <c r="X203" s="143"/>
      <c r="Z203" s="214"/>
      <c r="AB203" s="66"/>
      <c r="AC203" s="36"/>
      <c r="AD203" s="14"/>
      <c r="AF203" s="138"/>
      <c r="AH203" s="138"/>
      <c r="AI203" s="132"/>
      <c r="AJ203" s="138"/>
      <c r="AK203" s="132"/>
      <c r="AL203" s="151" t="str">
        <f t="shared" si="11"/>
        <v/>
      </c>
      <c r="AM203" s="155"/>
      <c r="AN203" s="151" t="str">
        <f t="shared" si="9"/>
        <v/>
      </c>
      <c r="AO203" s="155"/>
      <c r="AP203" s="151" t="str">
        <f t="shared" si="10"/>
        <v/>
      </c>
      <c r="AQ203" s="155"/>
    </row>
    <row r="204" spans="2:43" x14ac:dyDescent="0.4">
      <c r="B204" s="67" t="s">
        <v>2918</v>
      </c>
      <c r="D204" s="131"/>
      <c r="E204" s="52"/>
      <c r="F204" s="131"/>
      <c r="G204" s="52"/>
      <c r="H204" s="131"/>
      <c r="I204" s="52"/>
      <c r="J204" s="133"/>
      <c r="K204" s="64"/>
      <c r="L204" s="131"/>
      <c r="M204" s="64"/>
      <c r="N204" s="143"/>
      <c r="O204" s="62"/>
      <c r="P204" s="143"/>
      <c r="R204" s="143"/>
      <c r="T204" s="143"/>
      <c r="V204" s="143"/>
      <c r="X204" s="143"/>
      <c r="Z204" s="214"/>
      <c r="AB204" s="66"/>
      <c r="AC204" s="36"/>
      <c r="AD204" s="14"/>
      <c r="AF204" s="138"/>
      <c r="AH204" s="138"/>
      <c r="AI204" s="132"/>
      <c r="AJ204" s="138"/>
      <c r="AK204" s="132"/>
      <c r="AL204" s="151" t="str">
        <f t="shared" si="11"/>
        <v/>
      </c>
      <c r="AM204" s="155"/>
      <c r="AN204" s="151" t="str">
        <f t="shared" si="9"/>
        <v/>
      </c>
      <c r="AO204" s="155"/>
      <c r="AP204" s="151" t="str">
        <f t="shared" si="10"/>
        <v/>
      </c>
      <c r="AQ204" s="155"/>
    </row>
    <row r="205" spans="2:43" x14ac:dyDescent="0.4">
      <c r="B205" s="67" t="s">
        <v>2919</v>
      </c>
      <c r="D205" s="131"/>
      <c r="E205" s="52"/>
      <c r="F205" s="131"/>
      <c r="G205" s="52"/>
      <c r="H205" s="131"/>
      <c r="I205" s="52"/>
      <c r="J205" s="133"/>
      <c r="K205" s="64"/>
      <c r="L205" s="131"/>
      <c r="M205" s="64"/>
      <c r="N205" s="143"/>
      <c r="O205" s="62"/>
      <c r="P205" s="143"/>
      <c r="R205" s="143"/>
      <c r="T205" s="143"/>
      <c r="V205" s="143"/>
      <c r="X205" s="143"/>
      <c r="Z205" s="214"/>
      <c r="AB205" s="66"/>
      <c r="AC205" s="36"/>
      <c r="AD205" s="14"/>
      <c r="AF205" s="138"/>
      <c r="AH205" s="138"/>
      <c r="AI205" s="132"/>
      <c r="AJ205" s="138"/>
      <c r="AK205" s="132"/>
      <c r="AL205" s="151" t="str">
        <f t="shared" si="11"/>
        <v/>
      </c>
      <c r="AM205" s="155"/>
      <c r="AN205" s="151" t="str">
        <f t="shared" si="9"/>
        <v/>
      </c>
      <c r="AO205" s="155"/>
      <c r="AP205" s="151" t="str">
        <f t="shared" si="10"/>
        <v/>
      </c>
      <c r="AQ205" s="155"/>
    </row>
    <row r="206" spans="2:43" x14ac:dyDescent="0.4">
      <c r="B206" s="67" t="s">
        <v>2920</v>
      </c>
      <c r="D206" s="131"/>
      <c r="E206" s="52"/>
      <c r="F206" s="131"/>
      <c r="G206" s="52"/>
      <c r="H206" s="131"/>
      <c r="I206" s="52"/>
      <c r="J206" s="133"/>
      <c r="K206" s="64"/>
      <c r="L206" s="131"/>
      <c r="M206" s="64"/>
      <c r="N206" s="143"/>
      <c r="O206" s="62"/>
      <c r="P206" s="143"/>
      <c r="R206" s="143"/>
      <c r="T206" s="143"/>
      <c r="V206" s="143"/>
      <c r="X206" s="143"/>
      <c r="Z206" s="214"/>
      <c r="AB206" s="66"/>
      <c r="AC206" s="36"/>
      <c r="AD206" s="14"/>
      <c r="AF206" s="138"/>
      <c r="AH206" s="138"/>
      <c r="AI206" s="132"/>
      <c r="AJ206" s="138"/>
      <c r="AK206" s="132"/>
      <c r="AL206" s="151" t="str">
        <f t="shared" si="11"/>
        <v/>
      </c>
      <c r="AM206" s="155"/>
      <c r="AN206" s="151" t="str">
        <f t="shared" si="9"/>
        <v/>
      </c>
      <c r="AO206" s="155"/>
      <c r="AP206" s="151" t="str">
        <f t="shared" si="10"/>
        <v/>
      </c>
      <c r="AQ206" s="155"/>
    </row>
    <row r="207" spans="2:43" x14ac:dyDescent="0.4">
      <c r="B207" s="67" t="s">
        <v>2921</v>
      </c>
      <c r="D207" s="131"/>
      <c r="E207" s="52"/>
      <c r="F207" s="131"/>
      <c r="G207" s="52"/>
      <c r="H207" s="131"/>
      <c r="I207" s="52"/>
      <c r="J207" s="133"/>
      <c r="K207" s="64"/>
      <c r="L207" s="131"/>
      <c r="M207" s="64"/>
      <c r="N207" s="143"/>
      <c r="O207" s="62"/>
      <c r="P207" s="143"/>
      <c r="R207" s="143"/>
      <c r="T207" s="143"/>
      <c r="V207" s="143"/>
      <c r="X207" s="143"/>
      <c r="Z207" s="214"/>
      <c r="AB207" s="66"/>
      <c r="AC207" s="36"/>
      <c r="AD207" s="14"/>
      <c r="AF207" s="138"/>
      <c r="AH207" s="138"/>
      <c r="AI207" s="132"/>
      <c r="AJ207" s="138"/>
      <c r="AK207" s="132"/>
      <c r="AL207" s="151" t="str">
        <f t="shared" si="11"/>
        <v/>
      </c>
      <c r="AM207" s="155"/>
      <c r="AN207" s="151" t="str">
        <f t="shared" si="9"/>
        <v/>
      </c>
      <c r="AO207" s="155"/>
      <c r="AP207" s="151" t="str">
        <f t="shared" si="10"/>
        <v/>
      </c>
      <c r="AQ207" s="155"/>
    </row>
    <row r="208" spans="2:43" x14ac:dyDescent="0.4">
      <c r="B208" s="67" t="s">
        <v>2922</v>
      </c>
      <c r="D208" s="131"/>
      <c r="E208" s="52"/>
      <c r="F208" s="131"/>
      <c r="G208" s="52"/>
      <c r="H208" s="131"/>
      <c r="I208" s="52"/>
      <c r="J208" s="133"/>
      <c r="K208" s="64"/>
      <c r="L208" s="131"/>
      <c r="M208" s="64"/>
      <c r="N208" s="143"/>
      <c r="O208" s="62"/>
      <c r="P208" s="143"/>
      <c r="R208" s="143"/>
      <c r="T208" s="143"/>
      <c r="V208" s="143"/>
      <c r="X208" s="143"/>
      <c r="Z208" s="214"/>
      <c r="AB208" s="66"/>
      <c r="AC208" s="36"/>
      <c r="AD208" s="14"/>
      <c r="AF208" s="138"/>
      <c r="AH208" s="138"/>
      <c r="AI208" s="132"/>
      <c r="AJ208" s="138"/>
      <c r="AK208" s="132"/>
      <c r="AL208" s="151" t="str">
        <f t="shared" si="11"/>
        <v/>
      </c>
      <c r="AM208" s="155"/>
      <c r="AN208" s="151" t="str">
        <f t="shared" si="9"/>
        <v/>
      </c>
      <c r="AO208" s="155"/>
      <c r="AP208" s="151" t="str">
        <f t="shared" si="10"/>
        <v/>
      </c>
      <c r="AQ208" s="155"/>
    </row>
    <row r="209" spans="2:43" x14ac:dyDescent="0.4">
      <c r="B209" s="67" t="s">
        <v>2923</v>
      </c>
      <c r="D209" s="131"/>
      <c r="E209" s="52"/>
      <c r="F209" s="131"/>
      <c r="G209" s="52"/>
      <c r="H209" s="131"/>
      <c r="I209" s="52"/>
      <c r="J209" s="133"/>
      <c r="K209" s="64"/>
      <c r="L209" s="131"/>
      <c r="M209" s="64"/>
      <c r="N209" s="143"/>
      <c r="O209" s="62"/>
      <c r="P209" s="143"/>
      <c r="R209" s="143"/>
      <c r="T209" s="143"/>
      <c r="V209" s="143"/>
      <c r="X209" s="143"/>
      <c r="Z209" s="214"/>
      <c r="AB209" s="66"/>
      <c r="AC209" s="36"/>
      <c r="AD209" s="14"/>
      <c r="AF209" s="138"/>
      <c r="AH209" s="138"/>
      <c r="AI209" s="132"/>
      <c r="AJ209" s="138"/>
      <c r="AK209" s="132"/>
      <c r="AL209" s="151" t="str">
        <f t="shared" si="11"/>
        <v/>
      </c>
      <c r="AM209" s="155"/>
      <c r="AN209" s="151" t="str">
        <f t="shared" si="9"/>
        <v/>
      </c>
      <c r="AO209" s="155"/>
      <c r="AP209" s="151" t="str">
        <f t="shared" si="10"/>
        <v/>
      </c>
      <c r="AQ209" s="155"/>
    </row>
    <row r="210" spans="2:43" x14ac:dyDescent="0.4">
      <c r="B210" s="67" t="s">
        <v>2924</v>
      </c>
      <c r="D210" s="131"/>
      <c r="E210" s="52"/>
      <c r="F210" s="131"/>
      <c r="G210" s="52"/>
      <c r="H210" s="131"/>
      <c r="I210" s="52"/>
      <c r="J210" s="133"/>
      <c r="K210" s="64"/>
      <c r="L210" s="131"/>
      <c r="M210" s="64"/>
      <c r="N210" s="143"/>
      <c r="O210" s="62"/>
      <c r="P210" s="143"/>
      <c r="R210" s="143"/>
      <c r="T210" s="143"/>
      <c r="V210" s="143"/>
      <c r="X210" s="143"/>
      <c r="Z210" s="214"/>
      <c r="AB210" s="66"/>
      <c r="AC210" s="36"/>
      <c r="AD210" s="14"/>
      <c r="AF210" s="138"/>
      <c r="AH210" s="138"/>
      <c r="AI210" s="132"/>
      <c r="AJ210" s="138"/>
      <c r="AK210" s="132"/>
      <c r="AL210" s="151" t="str">
        <f t="shared" si="11"/>
        <v/>
      </c>
      <c r="AM210" s="155"/>
      <c r="AN210" s="151" t="str">
        <f t="shared" si="9"/>
        <v/>
      </c>
      <c r="AO210" s="155"/>
      <c r="AP210" s="151" t="str">
        <f t="shared" si="10"/>
        <v/>
      </c>
      <c r="AQ210" s="155"/>
    </row>
    <row r="211" spans="2:43" x14ac:dyDescent="0.4">
      <c r="B211" s="67" t="s">
        <v>2925</v>
      </c>
      <c r="D211" s="131"/>
      <c r="E211" s="52"/>
      <c r="F211" s="131"/>
      <c r="G211" s="52"/>
      <c r="H211" s="131"/>
      <c r="I211" s="52"/>
      <c r="J211" s="133"/>
      <c r="K211" s="64"/>
      <c r="L211" s="131"/>
      <c r="M211" s="64"/>
      <c r="N211" s="143"/>
      <c r="O211" s="62"/>
      <c r="P211" s="143"/>
      <c r="R211" s="143"/>
      <c r="T211" s="143"/>
      <c r="V211" s="143"/>
      <c r="X211" s="143"/>
      <c r="Z211" s="214"/>
      <c r="AB211" s="66"/>
      <c r="AC211" s="36"/>
      <c r="AD211" s="14"/>
      <c r="AF211" s="138"/>
      <c r="AH211" s="138"/>
      <c r="AI211" s="132"/>
      <c r="AJ211" s="138"/>
      <c r="AK211" s="132"/>
      <c r="AL211" s="151" t="str">
        <f t="shared" si="11"/>
        <v/>
      </c>
      <c r="AM211" s="155"/>
      <c r="AN211" s="151" t="str">
        <f t="shared" si="9"/>
        <v/>
      </c>
      <c r="AO211" s="155"/>
      <c r="AP211" s="151" t="str">
        <f t="shared" si="10"/>
        <v/>
      </c>
      <c r="AQ211" s="155"/>
    </row>
    <row r="212" spans="2:43" x14ac:dyDescent="0.4">
      <c r="B212" s="67" t="s">
        <v>2926</v>
      </c>
      <c r="D212" s="131"/>
      <c r="E212" s="52"/>
      <c r="F212" s="131"/>
      <c r="G212" s="52"/>
      <c r="H212" s="131"/>
      <c r="I212" s="52"/>
      <c r="J212" s="133"/>
      <c r="K212" s="64"/>
      <c r="L212" s="131"/>
      <c r="M212" s="64"/>
      <c r="N212" s="143"/>
      <c r="O212" s="62"/>
      <c r="P212" s="143"/>
      <c r="R212" s="143"/>
      <c r="T212" s="143"/>
      <c r="V212" s="143"/>
      <c r="X212" s="143"/>
      <c r="Z212" s="214"/>
      <c r="AB212" s="66"/>
      <c r="AC212" s="36"/>
      <c r="AD212" s="14"/>
      <c r="AF212" s="138"/>
      <c r="AH212" s="138"/>
      <c r="AI212" s="132"/>
      <c r="AJ212" s="138"/>
      <c r="AK212" s="132"/>
      <c r="AL212" s="151" t="str">
        <f t="shared" si="11"/>
        <v/>
      </c>
      <c r="AM212" s="155"/>
      <c r="AN212" s="151" t="str">
        <f t="shared" si="9"/>
        <v/>
      </c>
      <c r="AO212" s="155"/>
      <c r="AP212" s="151" t="str">
        <f t="shared" si="10"/>
        <v/>
      </c>
      <c r="AQ212" s="155"/>
    </row>
    <row r="213" spans="2:43" x14ac:dyDescent="0.4">
      <c r="B213" s="67" t="s">
        <v>2927</v>
      </c>
      <c r="D213" s="131"/>
      <c r="E213" s="52"/>
      <c r="F213" s="131"/>
      <c r="G213" s="52"/>
      <c r="H213" s="131"/>
      <c r="I213" s="52"/>
      <c r="J213" s="133"/>
      <c r="K213" s="64"/>
      <c r="L213" s="131"/>
      <c r="M213" s="64"/>
      <c r="N213" s="143"/>
      <c r="O213" s="62"/>
      <c r="P213" s="143"/>
      <c r="R213" s="143"/>
      <c r="T213" s="143"/>
      <c r="V213" s="143"/>
      <c r="X213" s="143"/>
      <c r="Z213" s="214"/>
      <c r="AB213" s="66"/>
      <c r="AC213" s="36"/>
      <c r="AD213" s="14"/>
      <c r="AF213" s="138"/>
      <c r="AH213" s="138"/>
      <c r="AI213" s="132"/>
      <c r="AJ213" s="138"/>
      <c r="AK213" s="132"/>
      <c r="AL213" s="151" t="str">
        <f t="shared" si="11"/>
        <v/>
      </c>
      <c r="AM213" s="155"/>
      <c r="AN213" s="151" t="str">
        <f t="shared" si="9"/>
        <v/>
      </c>
      <c r="AO213" s="155"/>
      <c r="AP213" s="151" t="str">
        <f t="shared" si="10"/>
        <v/>
      </c>
      <c r="AQ213" s="155"/>
    </row>
    <row r="214" spans="2:43" x14ac:dyDescent="0.4">
      <c r="B214" s="67" t="s">
        <v>2928</v>
      </c>
      <c r="D214" s="131"/>
      <c r="E214" s="52"/>
      <c r="F214" s="131"/>
      <c r="G214" s="52"/>
      <c r="H214" s="131"/>
      <c r="I214" s="52"/>
      <c r="J214" s="133"/>
      <c r="K214" s="64"/>
      <c r="L214" s="131"/>
      <c r="M214" s="64"/>
      <c r="N214" s="143"/>
      <c r="O214" s="62"/>
      <c r="P214" s="143"/>
      <c r="R214" s="143"/>
      <c r="T214" s="143"/>
      <c r="V214" s="143"/>
      <c r="X214" s="143"/>
      <c r="Z214" s="214"/>
      <c r="AB214" s="66"/>
      <c r="AC214" s="36"/>
      <c r="AD214" s="14"/>
      <c r="AF214" s="138"/>
      <c r="AH214" s="138"/>
      <c r="AI214" s="132"/>
      <c r="AJ214" s="138"/>
      <c r="AK214" s="132"/>
      <c r="AL214" s="151" t="str">
        <f t="shared" si="11"/>
        <v/>
      </c>
      <c r="AM214" s="155"/>
      <c r="AN214" s="151" t="str">
        <f t="shared" si="9"/>
        <v/>
      </c>
      <c r="AO214" s="155"/>
      <c r="AP214" s="151" t="str">
        <f t="shared" si="10"/>
        <v/>
      </c>
      <c r="AQ214" s="155"/>
    </row>
    <row r="215" spans="2:43" x14ac:dyDescent="0.4">
      <c r="B215" s="67" t="s">
        <v>2929</v>
      </c>
      <c r="D215" s="131"/>
      <c r="E215" s="52"/>
      <c r="F215" s="131"/>
      <c r="G215" s="52"/>
      <c r="H215" s="131"/>
      <c r="I215" s="52"/>
      <c r="J215" s="133"/>
      <c r="K215" s="64"/>
      <c r="L215" s="131"/>
      <c r="M215" s="64"/>
      <c r="N215" s="143"/>
      <c r="O215" s="62"/>
      <c r="P215" s="143"/>
      <c r="R215" s="143"/>
      <c r="T215" s="143"/>
      <c r="V215" s="143"/>
      <c r="X215" s="143"/>
      <c r="Z215" s="214"/>
      <c r="AB215" s="66"/>
      <c r="AC215" s="36"/>
      <c r="AD215" s="14"/>
      <c r="AF215" s="138"/>
      <c r="AH215" s="138"/>
      <c r="AI215" s="132"/>
      <c r="AJ215" s="138"/>
      <c r="AK215" s="132"/>
      <c r="AL215" s="151" t="str">
        <f t="shared" si="11"/>
        <v/>
      </c>
      <c r="AM215" s="155"/>
      <c r="AN215" s="151" t="str">
        <f t="shared" si="9"/>
        <v/>
      </c>
      <c r="AO215" s="155"/>
      <c r="AP215" s="151" t="str">
        <f t="shared" si="10"/>
        <v/>
      </c>
      <c r="AQ215" s="155"/>
    </row>
    <row r="216" spans="2:43" x14ac:dyDescent="0.4">
      <c r="B216" s="67" t="s">
        <v>2930</v>
      </c>
      <c r="D216" s="131"/>
      <c r="E216" s="52"/>
      <c r="F216" s="131"/>
      <c r="G216" s="52"/>
      <c r="H216" s="131"/>
      <c r="I216" s="52"/>
      <c r="J216" s="133"/>
      <c r="K216" s="64"/>
      <c r="L216" s="131"/>
      <c r="M216" s="64"/>
      <c r="N216" s="143"/>
      <c r="O216" s="62"/>
      <c r="P216" s="143"/>
      <c r="R216" s="143"/>
      <c r="T216" s="143"/>
      <c r="V216" s="143"/>
      <c r="X216" s="143"/>
      <c r="Z216" s="214"/>
      <c r="AB216" s="66"/>
      <c r="AC216" s="36"/>
      <c r="AD216" s="14"/>
      <c r="AF216" s="138"/>
      <c r="AH216" s="138"/>
      <c r="AI216" s="132"/>
      <c r="AJ216" s="138"/>
      <c r="AK216" s="132"/>
      <c r="AL216" s="151" t="str">
        <f t="shared" si="11"/>
        <v/>
      </c>
      <c r="AM216" s="155"/>
      <c r="AN216" s="151" t="str">
        <f t="shared" si="9"/>
        <v/>
      </c>
      <c r="AO216" s="155"/>
      <c r="AP216" s="151" t="str">
        <f t="shared" si="10"/>
        <v/>
      </c>
      <c r="AQ216" s="155"/>
    </row>
    <row r="217" spans="2:43" x14ac:dyDescent="0.4">
      <c r="B217" s="67" t="s">
        <v>2931</v>
      </c>
      <c r="D217" s="131"/>
      <c r="E217" s="52"/>
      <c r="F217" s="131"/>
      <c r="G217" s="52"/>
      <c r="H217" s="131"/>
      <c r="I217" s="52"/>
      <c r="J217" s="133"/>
      <c r="K217" s="64"/>
      <c r="L217" s="131"/>
      <c r="M217" s="64"/>
      <c r="N217" s="143"/>
      <c r="O217" s="62"/>
      <c r="P217" s="143"/>
      <c r="R217" s="143"/>
      <c r="T217" s="143"/>
      <c r="V217" s="143"/>
      <c r="X217" s="143"/>
      <c r="Z217" s="214"/>
      <c r="AB217" s="66"/>
      <c r="AC217" s="36"/>
      <c r="AD217" s="14"/>
      <c r="AF217" s="138"/>
      <c r="AH217" s="138"/>
      <c r="AI217" s="132"/>
      <c r="AJ217" s="138"/>
      <c r="AK217" s="132"/>
      <c r="AL217" s="151" t="str">
        <f t="shared" si="11"/>
        <v/>
      </c>
      <c r="AM217" s="155"/>
      <c r="AN217" s="151" t="str">
        <f t="shared" si="9"/>
        <v/>
      </c>
      <c r="AO217" s="155"/>
      <c r="AP217" s="151" t="str">
        <f t="shared" si="10"/>
        <v/>
      </c>
      <c r="AQ217" s="155"/>
    </row>
    <row r="218" spans="2:43" x14ac:dyDescent="0.4">
      <c r="B218" s="67" t="s">
        <v>2932</v>
      </c>
      <c r="D218" s="131"/>
      <c r="E218" s="52"/>
      <c r="F218" s="131"/>
      <c r="G218" s="52"/>
      <c r="H218" s="131"/>
      <c r="I218" s="52"/>
      <c r="J218" s="133"/>
      <c r="K218" s="64"/>
      <c r="L218" s="131"/>
      <c r="M218" s="64"/>
      <c r="N218" s="143"/>
      <c r="O218" s="62"/>
      <c r="P218" s="143"/>
      <c r="R218" s="143"/>
      <c r="T218" s="143"/>
      <c r="V218" s="143"/>
      <c r="X218" s="143"/>
      <c r="Z218" s="214"/>
      <c r="AB218" s="66"/>
      <c r="AC218" s="36"/>
      <c r="AD218" s="14"/>
      <c r="AF218" s="138"/>
      <c r="AH218" s="138"/>
      <c r="AI218" s="132"/>
      <c r="AJ218" s="138"/>
      <c r="AK218" s="132"/>
      <c r="AL218" s="151" t="str">
        <f t="shared" si="11"/>
        <v/>
      </c>
      <c r="AM218" s="155"/>
      <c r="AN218" s="151" t="str">
        <f t="shared" si="9"/>
        <v/>
      </c>
      <c r="AO218" s="155"/>
      <c r="AP218" s="151" t="str">
        <f t="shared" si="10"/>
        <v/>
      </c>
      <c r="AQ218" s="155"/>
    </row>
    <row r="219" spans="2:43" x14ac:dyDescent="0.4">
      <c r="B219" s="67" t="s">
        <v>2933</v>
      </c>
      <c r="D219" s="131"/>
      <c r="E219" s="52"/>
      <c r="F219" s="131"/>
      <c r="G219" s="52"/>
      <c r="H219" s="131"/>
      <c r="I219" s="52"/>
      <c r="J219" s="133"/>
      <c r="K219" s="64"/>
      <c r="L219" s="131"/>
      <c r="M219" s="64"/>
      <c r="N219" s="143"/>
      <c r="O219" s="62"/>
      <c r="P219" s="143"/>
      <c r="R219" s="143"/>
      <c r="T219" s="143"/>
      <c r="V219" s="143"/>
      <c r="X219" s="143"/>
      <c r="Z219" s="214"/>
      <c r="AB219" s="66"/>
      <c r="AC219" s="36"/>
      <c r="AD219" s="14"/>
      <c r="AF219" s="138"/>
      <c r="AH219" s="138"/>
      <c r="AI219" s="132"/>
      <c r="AJ219" s="138"/>
      <c r="AK219" s="132"/>
      <c r="AL219" s="151" t="str">
        <f t="shared" si="11"/>
        <v/>
      </c>
      <c r="AM219" s="155"/>
      <c r="AN219" s="151" t="str">
        <f t="shared" si="9"/>
        <v/>
      </c>
      <c r="AO219" s="155"/>
      <c r="AP219" s="151" t="str">
        <f t="shared" si="10"/>
        <v/>
      </c>
      <c r="AQ219" s="155"/>
    </row>
    <row r="220" spans="2:43" x14ac:dyDescent="0.4">
      <c r="B220" s="67" t="s">
        <v>2934</v>
      </c>
      <c r="D220" s="131"/>
      <c r="E220" s="52"/>
      <c r="F220" s="131"/>
      <c r="G220" s="52"/>
      <c r="H220" s="131"/>
      <c r="I220" s="52"/>
      <c r="J220" s="133"/>
      <c r="K220" s="64"/>
      <c r="L220" s="131"/>
      <c r="M220" s="64"/>
      <c r="N220" s="143"/>
      <c r="O220" s="62"/>
      <c r="P220" s="143"/>
      <c r="R220" s="143"/>
      <c r="T220" s="143"/>
      <c r="V220" s="143"/>
      <c r="X220" s="143"/>
      <c r="Z220" s="214"/>
      <c r="AB220" s="66"/>
      <c r="AC220" s="36"/>
      <c r="AD220" s="14"/>
      <c r="AF220" s="138"/>
      <c r="AH220" s="138"/>
      <c r="AI220" s="132"/>
      <c r="AJ220" s="138"/>
      <c r="AK220" s="132"/>
      <c r="AL220" s="151" t="str">
        <f t="shared" si="11"/>
        <v/>
      </c>
      <c r="AM220" s="155"/>
      <c r="AN220" s="151" t="str">
        <f t="shared" si="9"/>
        <v/>
      </c>
      <c r="AO220" s="155"/>
      <c r="AP220" s="151" t="str">
        <f t="shared" si="10"/>
        <v/>
      </c>
      <c r="AQ220" s="155"/>
    </row>
    <row r="221" spans="2:43" x14ac:dyDescent="0.4">
      <c r="B221" s="67" t="s">
        <v>2935</v>
      </c>
      <c r="D221" s="131"/>
      <c r="E221" s="52"/>
      <c r="F221" s="131"/>
      <c r="G221" s="52"/>
      <c r="H221" s="131"/>
      <c r="I221" s="52"/>
      <c r="J221" s="133"/>
      <c r="K221" s="64"/>
      <c r="L221" s="131"/>
      <c r="M221" s="64"/>
      <c r="N221" s="143"/>
      <c r="O221" s="62"/>
      <c r="P221" s="143"/>
      <c r="R221" s="143"/>
      <c r="T221" s="143"/>
      <c r="V221" s="143"/>
      <c r="X221" s="143"/>
      <c r="Z221" s="214"/>
      <c r="AB221" s="66"/>
      <c r="AC221" s="36"/>
      <c r="AD221" s="14"/>
      <c r="AF221" s="138"/>
      <c r="AH221" s="138"/>
      <c r="AI221" s="132"/>
      <c r="AJ221" s="138"/>
      <c r="AK221" s="132"/>
      <c r="AL221" s="151" t="str">
        <f t="shared" si="11"/>
        <v/>
      </c>
      <c r="AM221" s="155"/>
      <c r="AN221" s="151" t="str">
        <f t="shared" si="9"/>
        <v/>
      </c>
      <c r="AO221" s="155"/>
      <c r="AP221" s="151" t="str">
        <f t="shared" si="10"/>
        <v/>
      </c>
      <c r="AQ221" s="155"/>
    </row>
    <row r="222" spans="2:43" x14ac:dyDescent="0.4">
      <c r="B222" s="67" t="s">
        <v>2936</v>
      </c>
      <c r="D222" s="131"/>
      <c r="E222" s="52"/>
      <c r="F222" s="131"/>
      <c r="G222" s="52"/>
      <c r="H222" s="131"/>
      <c r="I222" s="52"/>
      <c r="J222" s="133"/>
      <c r="K222" s="64"/>
      <c r="L222" s="131"/>
      <c r="M222" s="64"/>
      <c r="N222" s="143"/>
      <c r="O222" s="62"/>
      <c r="P222" s="143"/>
      <c r="R222" s="143"/>
      <c r="T222" s="143"/>
      <c r="V222" s="143"/>
      <c r="X222" s="143"/>
      <c r="Z222" s="214"/>
      <c r="AB222" s="66"/>
      <c r="AC222" s="36"/>
      <c r="AD222" s="14"/>
      <c r="AF222" s="138"/>
      <c r="AH222" s="138"/>
      <c r="AI222" s="132"/>
      <c r="AJ222" s="138"/>
      <c r="AK222" s="132"/>
      <c r="AL222" s="151" t="str">
        <f t="shared" si="11"/>
        <v/>
      </c>
      <c r="AM222" s="155"/>
      <c r="AN222" s="151" t="str">
        <f t="shared" si="9"/>
        <v/>
      </c>
      <c r="AO222" s="155"/>
      <c r="AP222" s="151" t="str">
        <f t="shared" si="10"/>
        <v/>
      </c>
      <c r="AQ222" s="155"/>
    </row>
    <row r="223" spans="2:43" x14ac:dyDescent="0.4">
      <c r="B223" s="67" t="s">
        <v>2937</v>
      </c>
      <c r="D223" s="131"/>
      <c r="E223" s="52"/>
      <c r="F223" s="131"/>
      <c r="G223" s="52"/>
      <c r="H223" s="131"/>
      <c r="I223" s="52"/>
      <c r="J223" s="133"/>
      <c r="K223" s="64"/>
      <c r="L223" s="131"/>
      <c r="M223" s="64"/>
      <c r="N223" s="143"/>
      <c r="O223" s="62"/>
      <c r="P223" s="143"/>
      <c r="R223" s="143"/>
      <c r="T223" s="143"/>
      <c r="V223" s="143"/>
      <c r="X223" s="143"/>
      <c r="Z223" s="214"/>
      <c r="AB223" s="66"/>
      <c r="AC223" s="36"/>
      <c r="AD223" s="14"/>
      <c r="AF223" s="138"/>
      <c r="AH223" s="138"/>
      <c r="AI223" s="132"/>
      <c r="AJ223" s="138"/>
      <c r="AK223" s="132"/>
      <c r="AL223" s="151" t="str">
        <f t="shared" si="11"/>
        <v/>
      </c>
      <c r="AM223" s="155"/>
      <c r="AN223" s="151" t="str">
        <f t="shared" si="9"/>
        <v/>
      </c>
      <c r="AO223" s="155"/>
      <c r="AP223" s="151" t="str">
        <f t="shared" si="10"/>
        <v/>
      </c>
      <c r="AQ223" s="155"/>
    </row>
    <row r="224" spans="2:43" x14ac:dyDescent="0.4">
      <c r="B224" s="67" t="s">
        <v>2938</v>
      </c>
      <c r="D224" s="131"/>
      <c r="E224" s="52"/>
      <c r="F224" s="131"/>
      <c r="G224" s="52"/>
      <c r="H224" s="131"/>
      <c r="I224" s="52"/>
      <c r="J224" s="133"/>
      <c r="K224" s="64"/>
      <c r="L224" s="131"/>
      <c r="M224" s="64"/>
      <c r="N224" s="143"/>
      <c r="O224" s="62"/>
      <c r="P224" s="143"/>
      <c r="R224" s="143"/>
      <c r="T224" s="143"/>
      <c r="V224" s="143"/>
      <c r="X224" s="143"/>
      <c r="Z224" s="214"/>
      <c r="AB224" s="66"/>
      <c r="AC224" s="36"/>
      <c r="AD224" s="14"/>
      <c r="AF224" s="138"/>
      <c r="AH224" s="138"/>
      <c r="AI224" s="132"/>
      <c r="AJ224" s="138"/>
      <c r="AK224" s="132"/>
      <c r="AL224" s="151" t="str">
        <f t="shared" si="11"/>
        <v/>
      </c>
      <c r="AM224" s="155"/>
      <c r="AN224" s="151" t="str">
        <f t="shared" si="9"/>
        <v/>
      </c>
      <c r="AO224" s="155"/>
      <c r="AP224" s="151" t="str">
        <f t="shared" si="10"/>
        <v/>
      </c>
      <c r="AQ224" s="155"/>
    </row>
    <row r="225" spans="2:43" x14ac:dyDescent="0.4">
      <c r="B225" s="67" t="s">
        <v>2939</v>
      </c>
      <c r="D225" s="131"/>
      <c r="E225" s="52"/>
      <c r="F225" s="131"/>
      <c r="G225" s="52"/>
      <c r="H225" s="131"/>
      <c r="I225" s="52"/>
      <c r="J225" s="133"/>
      <c r="K225" s="64"/>
      <c r="L225" s="131"/>
      <c r="M225" s="64"/>
      <c r="N225" s="143"/>
      <c r="O225" s="62"/>
      <c r="P225" s="143"/>
      <c r="R225" s="143"/>
      <c r="T225" s="143"/>
      <c r="V225" s="143"/>
      <c r="X225" s="143"/>
      <c r="Z225" s="214"/>
      <c r="AB225" s="66"/>
      <c r="AC225" s="36"/>
      <c r="AD225" s="14"/>
      <c r="AF225" s="138"/>
      <c r="AH225" s="138"/>
      <c r="AI225" s="132"/>
      <c r="AJ225" s="138"/>
      <c r="AK225" s="132"/>
      <c r="AL225" s="151" t="str">
        <f t="shared" si="11"/>
        <v/>
      </c>
      <c r="AM225" s="155"/>
      <c r="AN225" s="151" t="str">
        <f t="shared" si="9"/>
        <v/>
      </c>
      <c r="AO225" s="155"/>
      <c r="AP225" s="151" t="str">
        <f t="shared" si="10"/>
        <v/>
      </c>
      <c r="AQ225" s="155"/>
    </row>
    <row r="226" spans="2:43" x14ac:dyDescent="0.4">
      <c r="B226" s="67" t="s">
        <v>2940</v>
      </c>
      <c r="D226" s="131"/>
      <c r="E226" s="52"/>
      <c r="F226" s="131"/>
      <c r="G226" s="52"/>
      <c r="H226" s="131"/>
      <c r="I226" s="52"/>
      <c r="J226" s="133"/>
      <c r="K226" s="64"/>
      <c r="L226" s="131"/>
      <c r="M226" s="64"/>
      <c r="N226" s="143"/>
      <c r="O226" s="62"/>
      <c r="P226" s="143"/>
      <c r="R226" s="143"/>
      <c r="T226" s="143"/>
      <c r="V226" s="143"/>
      <c r="X226" s="143"/>
      <c r="Z226" s="214"/>
      <c r="AB226" s="66"/>
      <c r="AC226" s="36"/>
      <c r="AD226" s="14"/>
      <c r="AF226" s="138"/>
      <c r="AH226" s="138"/>
      <c r="AI226" s="132"/>
      <c r="AJ226" s="138"/>
      <c r="AK226" s="132"/>
      <c r="AL226" s="151" t="str">
        <f t="shared" si="11"/>
        <v/>
      </c>
      <c r="AM226" s="155"/>
      <c r="AN226" s="151" t="str">
        <f t="shared" si="9"/>
        <v/>
      </c>
      <c r="AO226" s="155"/>
      <c r="AP226" s="151" t="str">
        <f t="shared" si="10"/>
        <v/>
      </c>
      <c r="AQ226" s="155"/>
    </row>
    <row r="227" spans="2:43" x14ac:dyDescent="0.4">
      <c r="B227" s="67" t="s">
        <v>2941</v>
      </c>
      <c r="D227" s="131"/>
      <c r="E227" s="52"/>
      <c r="F227" s="131"/>
      <c r="G227" s="52"/>
      <c r="H227" s="131"/>
      <c r="I227" s="52"/>
      <c r="J227" s="133"/>
      <c r="K227" s="64"/>
      <c r="L227" s="131"/>
      <c r="M227" s="64"/>
      <c r="N227" s="143"/>
      <c r="O227" s="62"/>
      <c r="P227" s="143"/>
      <c r="R227" s="143"/>
      <c r="T227" s="143"/>
      <c r="V227" s="143"/>
      <c r="X227" s="143"/>
      <c r="Z227" s="214"/>
      <c r="AB227" s="66"/>
      <c r="AC227" s="36"/>
      <c r="AD227" s="14"/>
      <c r="AF227" s="138"/>
      <c r="AH227" s="138"/>
      <c r="AI227" s="132"/>
      <c r="AJ227" s="138"/>
      <c r="AK227" s="132"/>
      <c r="AL227" s="151" t="str">
        <f t="shared" si="11"/>
        <v/>
      </c>
      <c r="AM227" s="155"/>
      <c r="AN227" s="151" t="str">
        <f t="shared" si="9"/>
        <v/>
      </c>
      <c r="AO227" s="155"/>
      <c r="AP227" s="151" t="str">
        <f t="shared" si="10"/>
        <v/>
      </c>
      <c r="AQ227" s="155"/>
    </row>
    <row r="228" spans="2:43" x14ac:dyDescent="0.4">
      <c r="B228" s="67" t="s">
        <v>2942</v>
      </c>
      <c r="D228" s="131"/>
      <c r="E228" s="52"/>
      <c r="F228" s="131"/>
      <c r="G228" s="52"/>
      <c r="H228" s="131"/>
      <c r="I228" s="52"/>
      <c r="J228" s="133"/>
      <c r="K228" s="64"/>
      <c r="L228" s="131"/>
      <c r="M228" s="64"/>
      <c r="N228" s="143"/>
      <c r="O228" s="62"/>
      <c r="P228" s="143"/>
      <c r="R228" s="143"/>
      <c r="T228" s="143"/>
      <c r="V228" s="143"/>
      <c r="X228" s="143"/>
      <c r="Z228" s="214"/>
      <c r="AB228" s="66"/>
      <c r="AC228" s="36"/>
      <c r="AD228" s="14"/>
      <c r="AF228" s="138"/>
      <c r="AH228" s="138"/>
      <c r="AI228" s="132"/>
      <c r="AJ228" s="138"/>
      <c r="AK228" s="132"/>
      <c r="AL228" s="151" t="str">
        <f t="shared" si="11"/>
        <v/>
      </c>
      <c r="AM228" s="155"/>
      <c r="AN228" s="151" t="str">
        <f t="shared" si="9"/>
        <v/>
      </c>
      <c r="AO228" s="155"/>
      <c r="AP228" s="151" t="str">
        <f t="shared" si="10"/>
        <v/>
      </c>
      <c r="AQ228" s="155"/>
    </row>
    <row r="229" spans="2:43" x14ac:dyDescent="0.4">
      <c r="B229" s="67" t="s">
        <v>2943</v>
      </c>
      <c r="D229" s="131"/>
      <c r="E229" s="52"/>
      <c r="F229" s="131"/>
      <c r="G229" s="52"/>
      <c r="H229" s="131"/>
      <c r="I229" s="52"/>
      <c r="J229" s="133"/>
      <c r="K229" s="64"/>
      <c r="L229" s="131"/>
      <c r="M229" s="64"/>
      <c r="N229" s="143"/>
      <c r="O229" s="62"/>
      <c r="P229" s="143"/>
      <c r="R229" s="143"/>
      <c r="T229" s="143"/>
      <c r="V229" s="143"/>
      <c r="X229" s="143"/>
      <c r="Z229" s="214"/>
      <c r="AB229" s="66"/>
      <c r="AC229" s="36"/>
      <c r="AD229" s="14"/>
      <c r="AF229" s="138"/>
      <c r="AH229" s="138"/>
      <c r="AI229" s="132"/>
      <c r="AJ229" s="138"/>
      <c r="AK229" s="132"/>
      <c r="AL229" s="151" t="str">
        <f t="shared" si="11"/>
        <v/>
      </c>
      <c r="AM229" s="155"/>
      <c r="AN229" s="151" t="str">
        <f t="shared" si="9"/>
        <v/>
      </c>
      <c r="AO229" s="155"/>
      <c r="AP229" s="151" t="str">
        <f t="shared" si="10"/>
        <v/>
      </c>
      <c r="AQ229" s="155"/>
    </row>
    <row r="230" spans="2:43" x14ac:dyDescent="0.4">
      <c r="B230" s="67" t="s">
        <v>2944</v>
      </c>
      <c r="D230" s="131"/>
      <c r="E230" s="52"/>
      <c r="F230" s="131"/>
      <c r="G230" s="52"/>
      <c r="H230" s="131"/>
      <c r="I230" s="52"/>
      <c r="J230" s="133"/>
      <c r="K230" s="64"/>
      <c r="L230" s="131"/>
      <c r="M230" s="64"/>
      <c r="N230" s="143"/>
      <c r="O230" s="62"/>
      <c r="P230" s="143"/>
      <c r="R230" s="143"/>
      <c r="T230" s="143"/>
      <c r="V230" s="143"/>
      <c r="X230" s="143"/>
      <c r="Z230" s="214"/>
      <c r="AB230" s="66"/>
      <c r="AC230" s="36"/>
      <c r="AD230" s="14"/>
      <c r="AF230" s="138"/>
      <c r="AH230" s="138"/>
      <c r="AI230" s="132"/>
      <c r="AJ230" s="138"/>
      <c r="AK230" s="132"/>
      <c r="AL230" s="151" t="str">
        <f t="shared" si="11"/>
        <v/>
      </c>
      <c r="AM230" s="155"/>
      <c r="AN230" s="151" t="str">
        <f t="shared" si="9"/>
        <v/>
      </c>
      <c r="AO230" s="155"/>
      <c r="AP230" s="151" t="str">
        <f t="shared" si="10"/>
        <v/>
      </c>
      <c r="AQ230" s="155"/>
    </row>
    <row r="231" spans="2:43" x14ac:dyDescent="0.4">
      <c r="B231" s="67" t="s">
        <v>2945</v>
      </c>
      <c r="D231" s="131"/>
      <c r="E231" s="52"/>
      <c r="F231" s="131"/>
      <c r="G231" s="52"/>
      <c r="H231" s="131"/>
      <c r="I231" s="52"/>
      <c r="J231" s="133"/>
      <c r="K231" s="64"/>
      <c r="L231" s="131"/>
      <c r="M231" s="64"/>
      <c r="N231" s="143"/>
      <c r="O231" s="62"/>
      <c r="P231" s="143"/>
      <c r="R231" s="143"/>
      <c r="T231" s="143"/>
      <c r="V231" s="143"/>
      <c r="X231" s="143"/>
      <c r="Z231" s="214"/>
      <c r="AB231" s="66"/>
      <c r="AC231" s="36"/>
      <c r="AD231" s="14"/>
      <c r="AF231" s="138"/>
      <c r="AH231" s="138"/>
      <c r="AI231" s="132"/>
      <c r="AJ231" s="138"/>
      <c r="AK231" s="132"/>
      <c r="AL231" s="151" t="str">
        <f t="shared" si="11"/>
        <v/>
      </c>
      <c r="AM231" s="155"/>
      <c r="AN231" s="151" t="str">
        <f t="shared" si="9"/>
        <v/>
      </c>
      <c r="AO231" s="155"/>
      <c r="AP231" s="151" t="str">
        <f t="shared" si="10"/>
        <v/>
      </c>
      <c r="AQ231" s="155"/>
    </row>
    <row r="232" spans="2:43" x14ac:dyDescent="0.4">
      <c r="B232" s="67" t="s">
        <v>2946</v>
      </c>
      <c r="D232" s="131"/>
      <c r="E232" s="52"/>
      <c r="F232" s="131"/>
      <c r="G232" s="52"/>
      <c r="H232" s="131"/>
      <c r="I232" s="52"/>
      <c r="J232" s="133"/>
      <c r="K232" s="64"/>
      <c r="L232" s="131"/>
      <c r="M232" s="64"/>
      <c r="N232" s="143"/>
      <c r="O232" s="62"/>
      <c r="P232" s="143"/>
      <c r="R232" s="143"/>
      <c r="T232" s="143"/>
      <c r="V232" s="143"/>
      <c r="X232" s="143"/>
      <c r="Z232" s="214"/>
      <c r="AB232" s="66"/>
      <c r="AC232" s="36"/>
      <c r="AD232" s="14"/>
      <c r="AF232" s="138"/>
      <c r="AH232" s="138"/>
      <c r="AI232" s="132"/>
      <c r="AJ232" s="138"/>
      <c r="AK232" s="132"/>
      <c r="AL232" s="151" t="str">
        <f t="shared" si="11"/>
        <v/>
      </c>
      <c r="AM232" s="155"/>
      <c r="AN232" s="151" t="str">
        <f t="shared" si="9"/>
        <v/>
      </c>
      <c r="AO232" s="155"/>
      <c r="AP232" s="151" t="str">
        <f t="shared" si="10"/>
        <v/>
      </c>
      <c r="AQ232" s="155"/>
    </row>
    <row r="233" spans="2:43" x14ac:dyDescent="0.4">
      <c r="B233" s="67" t="s">
        <v>2947</v>
      </c>
      <c r="D233" s="131"/>
      <c r="E233" s="52"/>
      <c r="F233" s="131"/>
      <c r="G233" s="52"/>
      <c r="H233" s="131"/>
      <c r="I233" s="52"/>
      <c r="J233" s="133"/>
      <c r="K233" s="64"/>
      <c r="L233" s="131"/>
      <c r="M233" s="64"/>
      <c r="N233" s="143"/>
      <c r="O233" s="62"/>
      <c r="P233" s="143"/>
      <c r="R233" s="143"/>
      <c r="T233" s="143"/>
      <c r="V233" s="143"/>
      <c r="X233" s="143"/>
      <c r="Z233" s="214"/>
      <c r="AB233" s="66"/>
      <c r="AC233" s="36"/>
      <c r="AD233" s="14"/>
      <c r="AF233" s="138"/>
      <c r="AH233" s="138"/>
      <c r="AI233" s="132"/>
      <c r="AJ233" s="138"/>
      <c r="AK233" s="132"/>
      <c r="AL233" s="151" t="str">
        <f t="shared" si="11"/>
        <v/>
      </c>
      <c r="AM233" s="155"/>
      <c r="AN233" s="151" t="str">
        <f t="shared" si="9"/>
        <v/>
      </c>
      <c r="AO233" s="155"/>
      <c r="AP233" s="151" t="str">
        <f t="shared" si="10"/>
        <v/>
      </c>
      <c r="AQ233" s="155"/>
    </row>
    <row r="234" spans="2:43" x14ac:dyDescent="0.4">
      <c r="B234" s="67" t="s">
        <v>2948</v>
      </c>
      <c r="D234" s="131"/>
      <c r="E234" s="52"/>
      <c r="F234" s="131"/>
      <c r="G234" s="52"/>
      <c r="H234" s="131"/>
      <c r="I234" s="52"/>
      <c r="J234" s="133"/>
      <c r="K234" s="64"/>
      <c r="L234" s="131"/>
      <c r="M234" s="64"/>
      <c r="N234" s="143"/>
      <c r="O234" s="62"/>
      <c r="P234" s="143"/>
      <c r="R234" s="143"/>
      <c r="T234" s="143"/>
      <c r="V234" s="143"/>
      <c r="X234" s="143"/>
      <c r="Z234" s="214"/>
      <c r="AB234" s="66"/>
      <c r="AC234" s="36"/>
      <c r="AD234" s="14"/>
      <c r="AF234" s="138"/>
      <c r="AH234" s="138"/>
      <c r="AI234" s="132"/>
      <c r="AJ234" s="138"/>
      <c r="AK234" s="132"/>
      <c r="AL234" s="151" t="str">
        <f t="shared" si="11"/>
        <v/>
      </c>
      <c r="AM234" s="155"/>
      <c r="AN234" s="151" t="str">
        <f t="shared" si="9"/>
        <v/>
      </c>
      <c r="AO234" s="155"/>
      <c r="AP234" s="151" t="str">
        <f t="shared" si="10"/>
        <v/>
      </c>
      <c r="AQ234" s="155"/>
    </row>
    <row r="235" spans="2:43" x14ac:dyDescent="0.4">
      <c r="B235" s="67" t="s">
        <v>2949</v>
      </c>
      <c r="D235" s="131"/>
      <c r="E235" s="52"/>
      <c r="F235" s="131"/>
      <c r="G235" s="52"/>
      <c r="H235" s="131"/>
      <c r="I235" s="52"/>
      <c r="J235" s="133"/>
      <c r="K235" s="64"/>
      <c r="L235" s="131"/>
      <c r="M235" s="64"/>
      <c r="N235" s="143"/>
      <c r="O235" s="62"/>
      <c r="P235" s="143"/>
      <c r="R235" s="143"/>
      <c r="T235" s="143"/>
      <c r="V235" s="143"/>
      <c r="X235" s="143"/>
      <c r="Z235" s="214"/>
      <c r="AB235" s="66"/>
      <c r="AC235" s="36"/>
      <c r="AD235" s="14"/>
      <c r="AF235" s="138"/>
      <c r="AH235" s="138"/>
      <c r="AI235" s="132"/>
      <c r="AJ235" s="138"/>
      <c r="AK235" s="132"/>
      <c r="AL235" s="151" t="str">
        <f t="shared" si="11"/>
        <v/>
      </c>
      <c r="AM235" s="155"/>
      <c r="AN235" s="151" t="str">
        <f t="shared" si="9"/>
        <v/>
      </c>
      <c r="AO235" s="155"/>
      <c r="AP235" s="151" t="str">
        <f t="shared" si="10"/>
        <v/>
      </c>
      <c r="AQ235" s="155"/>
    </row>
    <row r="236" spans="2:43" x14ac:dyDescent="0.4">
      <c r="B236" s="67" t="s">
        <v>2950</v>
      </c>
      <c r="D236" s="131"/>
      <c r="E236" s="52"/>
      <c r="F236" s="131"/>
      <c r="G236" s="52"/>
      <c r="H236" s="131"/>
      <c r="I236" s="52"/>
      <c r="J236" s="133"/>
      <c r="K236" s="64"/>
      <c r="L236" s="131"/>
      <c r="M236" s="64"/>
      <c r="N236" s="143"/>
      <c r="O236" s="62"/>
      <c r="P236" s="143"/>
      <c r="R236" s="143"/>
      <c r="T236" s="143"/>
      <c r="V236" s="143"/>
      <c r="X236" s="143"/>
      <c r="Z236" s="214"/>
      <c r="AB236" s="66"/>
      <c r="AC236" s="36"/>
      <c r="AD236" s="14"/>
      <c r="AF236" s="138"/>
      <c r="AH236" s="138"/>
      <c r="AI236" s="132"/>
      <c r="AJ236" s="138"/>
      <c r="AK236" s="132"/>
      <c r="AL236" s="151" t="str">
        <f t="shared" si="11"/>
        <v/>
      </c>
      <c r="AM236" s="155"/>
      <c r="AN236" s="151" t="str">
        <f t="shared" si="9"/>
        <v/>
      </c>
      <c r="AO236" s="155"/>
      <c r="AP236" s="151" t="str">
        <f t="shared" si="10"/>
        <v/>
      </c>
      <c r="AQ236" s="155"/>
    </row>
    <row r="237" spans="2:43" x14ac:dyDescent="0.4">
      <c r="B237" s="67" t="s">
        <v>2951</v>
      </c>
      <c r="D237" s="131"/>
      <c r="E237" s="52"/>
      <c r="F237" s="131"/>
      <c r="G237" s="52"/>
      <c r="H237" s="131"/>
      <c r="I237" s="52"/>
      <c r="J237" s="133"/>
      <c r="K237" s="64"/>
      <c r="L237" s="131"/>
      <c r="M237" s="64"/>
      <c r="N237" s="143"/>
      <c r="O237" s="62"/>
      <c r="P237" s="143"/>
      <c r="R237" s="143"/>
      <c r="T237" s="143"/>
      <c r="V237" s="143"/>
      <c r="X237" s="143"/>
      <c r="Z237" s="214"/>
      <c r="AB237" s="66"/>
      <c r="AC237" s="36"/>
      <c r="AD237" s="14"/>
      <c r="AF237" s="138"/>
      <c r="AH237" s="138"/>
      <c r="AI237" s="132"/>
      <c r="AJ237" s="138"/>
      <c r="AK237" s="132"/>
      <c r="AL237" s="151" t="str">
        <f t="shared" si="11"/>
        <v/>
      </c>
      <c r="AM237" s="155"/>
      <c r="AN237" s="151" t="str">
        <f t="shared" si="9"/>
        <v/>
      </c>
      <c r="AO237" s="155"/>
      <c r="AP237" s="151" t="str">
        <f t="shared" si="10"/>
        <v/>
      </c>
      <c r="AQ237" s="155"/>
    </row>
    <row r="238" spans="2:43" x14ac:dyDescent="0.4">
      <c r="B238" s="67" t="s">
        <v>2952</v>
      </c>
      <c r="D238" s="131"/>
      <c r="E238" s="52"/>
      <c r="F238" s="131"/>
      <c r="G238" s="52"/>
      <c r="H238" s="131"/>
      <c r="I238" s="52"/>
      <c r="J238" s="133"/>
      <c r="K238" s="64"/>
      <c r="L238" s="131"/>
      <c r="M238" s="64"/>
      <c r="N238" s="143"/>
      <c r="O238" s="62"/>
      <c r="P238" s="143"/>
      <c r="R238" s="143"/>
      <c r="T238" s="143"/>
      <c r="V238" s="143"/>
      <c r="X238" s="143"/>
      <c r="Z238" s="214"/>
      <c r="AB238" s="66"/>
      <c r="AC238" s="36"/>
      <c r="AD238" s="14"/>
      <c r="AF238" s="138"/>
      <c r="AH238" s="138"/>
      <c r="AI238" s="132"/>
      <c r="AJ238" s="138"/>
      <c r="AK238" s="132"/>
      <c r="AL238" s="151" t="str">
        <f t="shared" si="11"/>
        <v/>
      </c>
      <c r="AM238" s="155"/>
      <c r="AN238" s="151" t="str">
        <f t="shared" si="9"/>
        <v/>
      </c>
      <c r="AO238" s="155"/>
      <c r="AP238" s="151" t="str">
        <f t="shared" si="10"/>
        <v/>
      </c>
      <c r="AQ238" s="155"/>
    </row>
    <row r="239" spans="2:43" x14ac:dyDescent="0.4">
      <c r="B239" s="67" t="s">
        <v>2953</v>
      </c>
      <c r="D239" s="131"/>
      <c r="E239" s="52"/>
      <c r="F239" s="131"/>
      <c r="G239" s="52"/>
      <c r="H239" s="131"/>
      <c r="I239" s="52"/>
      <c r="J239" s="133"/>
      <c r="K239" s="64"/>
      <c r="L239" s="131"/>
      <c r="M239" s="64"/>
      <c r="N239" s="143"/>
      <c r="O239" s="62"/>
      <c r="P239" s="143"/>
      <c r="R239" s="143"/>
      <c r="T239" s="143"/>
      <c r="V239" s="143"/>
      <c r="X239" s="143"/>
      <c r="Z239" s="214"/>
      <c r="AB239" s="66"/>
      <c r="AC239" s="36"/>
      <c r="AD239" s="14"/>
      <c r="AF239" s="138"/>
      <c r="AH239" s="138"/>
      <c r="AI239" s="132"/>
      <c r="AJ239" s="138"/>
      <c r="AK239" s="132"/>
      <c r="AL239" s="151" t="str">
        <f t="shared" si="11"/>
        <v/>
      </c>
      <c r="AM239" s="155"/>
      <c r="AN239" s="151" t="str">
        <f t="shared" si="9"/>
        <v/>
      </c>
      <c r="AO239" s="155"/>
      <c r="AP239" s="151" t="str">
        <f t="shared" si="10"/>
        <v/>
      </c>
      <c r="AQ239" s="155"/>
    </row>
    <row r="240" spans="2:43" x14ac:dyDescent="0.4">
      <c r="B240" s="67" t="s">
        <v>2954</v>
      </c>
      <c r="D240" s="131"/>
      <c r="E240" s="52"/>
      <c r="F240" s="131"/>
      <c r="G240" s="52"/>
      <c r="H240" s="131"/>
      <c r="I240" s="52"/>
      <c r="J240" s="133"/>
      <c r="K240" s="64"/>
      <c r="L240" s="131"/>
      <c r="M240" s="64"/>
      <c r="N240" s="143"/>
      <c r="O240" s="62"/>
      <c r="P240" s="143"/>
      <c r="R240" s="143"/>
      <c r="T240" s="143"/>
      <c r="V240" s="143"/>
      <c r="X240" s="143"/>
      <c r="Z240" s="214"/>
      <c r="AB240" s="66"/>
      <c r="AC240" s="36"/>
      <c r="AD240" s="14"/>
      <c r="AF240" s="138"/>
      <c r="AH240" s="138"/>
      <c r="AI240" s="132"/>
      <c r="AJ240" s="138"/>
      <c r="AK240" s="132"/>
      <c r="AL240" s="151" t="str">
        <f t="shared" si="11"/>
        <v/>
      </c>
      <c r="AM240" s="155"/>
      <c r="AN240" s="151" t="str">
        <f t="shared" si="9"/>
        <v/>
      </c>
      <c r="AO240" s="155"/>
      <c r="AP240" s="151" t="str">
        <f t="shared" si="10"/>
        <v/>
      </c>
      <c r="AQ240" s="155"/>
    </row>
    <row r="241" spans="2:43" x14ac:dyDescent="0.4">
      <c r="B241" s="67" t="s">
        <v>2955</v>
      </c>
      <c r="D241" s="131"/>
      <c r="E241" s="52"/>
      <c r="F241" s="131"/>
      <c r="G241" s="52"/>
      <c r="H241" s="131"/>
      <c r="I241" s="52"/>
      <c r="J241" s="133"/>
      <c r="K241" s="64"/>
      <c r="L241" s="131"/>
      <c r="M241" s="64"/>
      <c r="N241" s="143"/>
      <c r="O241" s="62"/>
      <c r="P241" s="143"/>
      <c r="R241" s="143"/>
      <c r="T241" s="143"/>
      <c r="V241" s="143"/>
      <c r="X241" s="143"/>
      <c r="Z241" s="214"/>
      <c r="AB241" s="66"/>
      <c r="AC241" s="36"/>
      <c r="AD241" s="14"/>
      <c r="AF241" s="138"/>
      <c r="AH241" s="138"/>
      <c r="AI241" s="132"/>
      <c r="AJ241" s="138"/>
      <c r="AK241" s="132"/>
      <c r="AL241" s="151" t="str">
        <f t="shared" si="11"/>
        <v/>
      </c>
      <c r="AM241" s="155"/>
      <c r="AN241" s="151" t="str">
        <f t="shared" si="9"/>
        <v/>
      </c>
      <c r="AO241" s="155"/>
      <c r="AP241" s="151" t="str">
        <f t="shared" si="10"/>
        <v/>
      </c>
      <c r="AQ241" s="155"/>
    </row>
    <row r="242" spans="2:43" x14ac:dyDescent="0.4">
      <c r="B242" s="67" t="s">
        <v>2956</v>
      </c>
      <c r="D242" s="131"/>
      <c r="E242" s="52"/>
      <c r="F242" s="131"/>
      <c r="G242" s="52"/>
      <c r="H242" s="131"/>
      <c r="I242" s="52"/>
      <c r="J242" s="133"/>
      <c r="K242" s="64"/>
      <c r="L242" s="131"/>
      <c r="M242" s="64"/>
      <c r="N242" s="143"/>
      <c r="O242" s="62"/>
      <c r="P242" s="143"/>
      <c r="R242" s="143"/>
      <c r="T242" s="143"/>
      <c r="V242" s="143"/>
      <c r="X242" s="143"/>
      <c r="Z242" s="214"/>
      <c r="AB242" s="66"/>
      <c r="AC242" s="36"/>
      <c r="AD242" s="14"/>
      <c r="AF242" s="138"/>
      <c r="AH242" s="138"/>
      <c r="AI242" s="132"/>
      <c r="AJ242" s="138"/>
      <c r="AK242" s="132"/>
      <c r="AL242" s="151" t="str">
        <f t="shared" si="11"/>
        <v/>
      </c>
      <c r="AM242" s="155"/>
      <c r="AN242" s="151" t="str">
        <f t="shared" si="9"/>
        <v/>
      </c>
      <c r="AO242" s="155"/>
      <c r="AP242" s="151" t="str">
        <f t="shared" si="10"/>
        <v/>
      </c>
      <c r="AQ242" s="155"/>
    </row>
    <row r="243" spans="2:43" x14ac:dyDescent="0.4">
      <c r="B243" s="67" t="s">
        <v>2957</v>
      </c>
      <c r="D243" s="131"/>
      <c r="E243" s="52"/>
      <c r="F243" s="131"/>
      <c r="G243" s="52"/>
      <c r="H243" s="131"/>
      <c r="I243" s="52"/>
      <c r="J243" s="133"/>
      <c r="K243" s="64"/>
      <c r="L243" s="131"/>
      <c r="M243" s="64"/>
      <c r="N243" s="143"/>
      <c r="O243" s="62"/>
      <c r="P243" s="143"/>
      <c r="R243" s="143"/>
      <c r="T243" s="143"/>
      <c r="V243" s="143"/>
      <c r="X243" s="143"/>
      <c r="Z243" s="214"/>
      <c r="AB243" s="66"/>
      <c r="AC243" s="36"/>
      <c r="AD243" s="14"/>
      <c r="AF243" s="138"/>
      <c r="AH243" s="138"/>
      <c r="AI243" s="132"/>
      <c r="AJ243" s="138"/>
      <c r="AK243" s="132"/>
      <c r="AL243" s="151" t="str">
        <f t="shared" si="11"/>
        <v/>
      </c>
      <c r="AM243" s="155"/>
      <c r="AN243" s="151" t="str">
        <f t="shared" si="9"/>
        <v/>
      </c>
      <c r="AO243" s="155"/>
      <c r="AP243" s="151" t="str">
        <f t="shared" si="10"/>
        <v/>
      </c>
      <c r="AQ243" s="155"/>
    </row>
    <row r="244" spans="2:43" x14ac:dyDescent="0.4">
      <c r="B244" s="67" t="s">
        <v>2958</v>
      </c>
      <c r="D244" s="131"/>
      <c r="E244" s="52"/>
      <c r="F244" s="131"/>
      <c r="G244" s="52"/>
      <c r="H244" s="131"/>
      <c r="I244" s="52"/>
      <c r="J244" s="133"/>
      <c r="K244" s="64"/>
      <c r="L244" s="131"/>
      <c r="M244" s="64"/>
      <c r="N244" s="143"/>
      <c r="O244" s="62"/>
      <c r="P244" s="143"/>
      <c r="R244" s="143"/>
      <c r="T244" s="143"/>
      <c r="V244" s="143"/>
      <c r="X244" s="143"/>
      <c r="Z244" s="214"/>
      <c r="AB244" s="66"/>
      <c r="AC244" s="36"/>
      <c r="AD244" s="14"/>
      <c r="AF244" s="138"/>
      <c r="AH244" s="138"/>
      <c r="AI244" s="132"/>
      <c r="AJ244" s="138"/>
      <c r="AK244" s="132"/>
      <c r="AL244" s="151" t="str">
        <f t="shared" si="11"/>
        <v/>
      </c>
      <c r="AM244" s="155"/>
      <c r="AN244" s="151" t="str">
        <f t="shared" si="9"/>
        <v/>
      </c>
      <c r="AO244" s="155"/>
      <c r="AP244" s="151" t="str">
        <f t="shared" si="10"/>
        <v/>
      </c>
      <c r="AQ244" s="155"/>
    </row>
    <row r="245" spans="2:43" x14ac:dyDescent="0.4">
      <c r="B245" s="67" t="s">
        <v>2959</v>
      </c>
      <c r="D245" s="131"/>
      <c r="E245" s="52"/>
      <c r="F245" s="131"/>
      <c r="G245" s="52"/>
      <c r="H245" s="131"/>
      <c r="I245" s="52"/>
      <c r="J245" s="133"/>
      <c r="K245" s="64"/>
      <c r="L245" s="131"/>
      <c r="M245" s="64"/>
      <c r="N245" s="143"/>
      <c r="O245" s="62"/>
      <c r="P245" s="143"/>
      <c r="R245" s="143"/>
      <c r="T245" s="143"/>
      <c r="V245" s="143"/>
      <c r="X245" s="143"/>
      <c r="Z245" s="214"/>
      <c r="AB245" s="66"/>
      <c r="AC245" s="36"/>
      <c r="AD245" s="14"/>
      <c r="AF245" s="138"/>
      <c r="AH245" s="138"/>
      <c r="AI245" s="132"/>
      <c r="AJ245" s="138"/>
      <c r="AK245" s="132"/>
      <c r="AL245" s="151" t="str">
        <f t="shared" si="11"/>
        <v/>
      </c>
      <c r="AM245" s="155"/>
      <c r="AN245" s="151" t="str">
        <f t="shared" si="9"/>
        <v/>
      </c>
      <c r="AO245" s="155"/>
      <c r="AP245" s="151" t="str">
        <f t="shared" si="10"/>
        <v/>
      </c>
      <c r="AQ245" s="155"/>
    </row>
    <row r="246" spans="2:43" x14ac:dyDescent="0.4">
      <c r="B246" s="67" t="s">
        <v>2960</v>
      </c>
      <c r="D246" s="131"/>
      <c r="E246" s="52"/>
      <c r="F246" s="131"/>
      <c r="G246" s="52"/>
      <c r="H246" s="131"/>
      <c r="I246" s="52"/>
      <c r="J246" s="133"/>
      <c r="K246" s="64"/>
      <c r="L246" s="131"/>
      <c r="M246" s="64"/>
      <c r="N246" s="143"/>
      <c r="O246" s="62"/>
      <c r="P246" s="143"/>
      <c r="R246" s="143"/>
      <c r="T246" s="143"/>
      <c r="V246" s="143"/>
      <c r="X246" s="143"/>
      <c r="Z246" s="214"/>
      <c r="AB246" s="66"/>
      <c r="AC246" s="36"/>
      <c r="AD246" s="14"/>
      <c r="AF246" s="138"/>
      <c r="AH246" s="138"/>
      <c r="AI246" s="132"/>
      <c r="AJ246" s="138"/>
      <c r="AK246" s="132"/>
      <c r="AL246" s="151" t="str">
        <f t="shared" si="11"/>
        <v/>
      </c>
      <c r="AM246" s="155"/>
      <c r="AN246" s="151" t="str">
        <f t="shared" si="9"/>
        <v/>
      </c>
      <c r="AO246" s="155"/>
      <c r="AP246" s="151" t="str">
        <f t="shared" si="10"/>
        <v/>
      </c>
      <c r="AQ246" s="155"/>
    </row>
    <row r="247" spans="2:43" x14ac:dyDescent="0.4">
      <c r="B247" s="67" t="s">
        <v>2961</v>
      </c>
      <c r="D247" s="131"/>
      <c r="E247" s="52"/>
      <c r="F247" s="131"/>
      <c r="G247" s="52"/>
      <c r="H247" s="131"/>
      <c r="I247" s="52"/>
      <c r="J247" s="133"/>
      <c r="K247" s="64"/>
      <c r="L247" s="131"/>
      <c r="M247" s="64"/>
      <c r="N247" s="143"/>
      <c r="O247" s="62"/>
      <c r="P247" s="143"/>
      <c r="R247" s="143"/>
      <c r="T247" s="143"/>
      <c r="V247" s="143"/>
      <c r="X247" s="143"/>
      <c r="Z247" s="214"/>
      <c r="AB247" s="66"/>
      <c r="AC247" s="36"/>
      <c r="AD247" s="14"/>
      <c r="AF247" s="138"/>
      <c r="AH247" s="138"/>
      <c r="AI247" s="132"/>
      <c r="AJ247" s="138"/>
      <c r="AK247" s="132"/>
      <c r="AL247" s="151" t="str">
        <f t="shared" si="11"/>
        <v/>
      </c>
      <c r="AM247" s="155"/>
      <c r="AN247" s="151" t="str">
        <f t="shared" si="9"/>
        <v/>
      </c>
      <c r="AO247" s="155"/>
      <c r="AP247" s="151" t="str">
        <f t="shared" si="10"/>
        <v/>
      </c>
      <c r="AQ247" s="155"/>
    </row>
    <row r="248" spans="2:43" x14ac:dyDescent="0.4">
      <c r="B248" s="67" t="s">
        <v>2962</v>
      </c>
      <c r="D248" s="131"/>
      <c r="E248" s="52"/>
      <c r="F248" s="131"/>
      <c r="G248" s="52"/>
      <c r="H248" s="131"/>
      <c r="I248" s="52"/>
      <c r="J248" s="133"/>
      <c r="K248" s="64"/>
      <c r="L248" s="131"/>
      <c r="M248" s="64"/>
      <c r="N248" s="143"/>
      <c r="O248" s="62"/>
      <c r="P248" s="143"/>
      <c r="R248" s="143"/>
      <c r="T248" s="143"/>
      <c r="V248" s="143"/>
      <c r="X248" s="143"/>
      <c r="Z248" s="214"/>
      <c r="AB248" s="66"/>
      <c r="AC248" s="36"/>
      <c r="AD248" s="14"/>
      <c r="AF248" s="138"/>
      <c r="AH248" s="138"/>
      <c r="AI248" s="132"/>
      <c r="AJ248" s="138"/>
      <c r="AK248" s="132"/>
      <c r="AL248" s="151" t="str">
        <f t="shared" si="11"/>
        <v/>
      </c>
      <c r="AM248" s="155"/>
      <c r="AN248" s="151" t="str">
        <f t="shared" si="9"/>
        <v/>
      </c>
      <c r="AO248" s="155"/>
      <c r="AP248" s="151" t="str">
        <f t="shared" si="10"/>
        <v/>
      </c>
      <c r="AQ248" s="155"/>
    </row>
    <row r="249" spans="2:43" x14ac:dyDescent="0.4">
      <c r="B249" s="67" t="s">
        <v>2963</v>
      </c>
      <c r="D249" s="131"/>
      <c r="E249" s="52"/>
      <c r="F249" s="131"/>
      <c r="G249" s="52"/>
      <c r="H249" s="131"/>
      <c r="I249" s="52"/>
      <c r="J249" s="133"/>
      <c r="K249" s="64"/>
      <c r="L249" s="131"/>
      <c r="M249" s="64"/>
      <c r="N249" s="143"/>
      <c r="O249" s="62"/>
      <c r="P249" s="143"/>
      <c r="R249" s="143"/>
      <c r="T249" s="143"/>
      <c r="V249" s="143"/>
      <c r="X249" s="143"/>
      <c r="Z249" s="214"/>
      <c r="AB249" s="66"/>
      <c r="AC249" s="36"/>
      <c r="AD249" s="14"/>
      <c r="AF249" s="138"/>
      <c r="AH249" s="138"/>
      <c r="AI249" s="132"/>
      <c r="AJ249" s="138"/>
      <c r="AK249" s="132"/>
      <c r="AL249" s="151" t="str">
        <f t="shared" si="11"/>
        <v/>
      </c>
      <c r="AM249" s="155"/>
      <c r="AN249" s="151" t="str">
        <f t="shared" si="9"/>
        <v/>
      </c>
      <c r="AO249" s="155"/>
      <c r="AP249" s="151" t="str">
        <f t="shared" si="10"/>
        <v/>
      </c>
      <c r="AQ249" s="155"/>
    </row>
    <row r="250" spans="2:43" x14ac:dyDescent="0.4">
      <c r="B250" s="67" t="s">
        <v>2964</v>
      </c>
      <c r="D250" s="131"/>
      <c r="E250" s="52"/>
      <c r="F250" s="131"/>
      <c r="G250" s="52"/>
      <c r="H250" s="131"/>
      <c r="I250" s="52"/>
      <c r="J250" s="133"/>
      <c r="K250" s="64"/>
      <c r="L250" s="131"/>
      <c r="M250" s="64"/>
      <c r="N250" s="143"/>
      <c r="O250" s="62"/>
      <c r="P250" s="143"/>
      <c r="R250" s="143"/>
      <c r="T250" s="143"/>
      <c r="V250" s="143"/>
      <c r="X250" s="143"/>
      <c r="Z250" s="214"/>
      <c r="AB250" s="66"/>
      <c r="AC250" s="36"/>
      <c r="AD250" s="14"/>
      <c r="AF250" s="138"/>
      <c r="AH250" s="138"/>
      <c r="AI250" s="132"/>
      <c r="AJ250" s="138"/>
      <c r="AK250" s="132"/>
      <c r="AL250" s="151" t="str">
        <f t="shared" si="11"/>
        <v/>
      </c>
      <c r="AM250" s="155"/>
      <c r="AN250" s="151" t="str">
        <f t="shared" si="9"/>
        <v/>
      </c>
      <c r="AO250" s="155"/>
      <c r="AP250" s="151" t="str">
        <f t="shared" si="10"/>
        <v/>
      </c>
      <c r="AQ250" s="155"/>
    </row>
    <row r="251" spans="2:43" x14ac:dyDescent="0.4">
      <c r="B251" s="67" t="s">
        <v>2965</v>
      </c>
      <c r="D251" s="131"/>
      <c r="E251" s="52"/>
      <c r="F251" s="131"/>
      <c r="G251" s="52"/>
      <c r="H251" s="131"/>
      <c r="I251" s="52"/>
      <c r="J251" s="133"/>
      <c r="K251" s="64"/>
      <c r="L251" s="131"/>
      <c r="M251" s="64"/>
      <c r="N251" s="143"/>
      <c r="O251" s="62"/>
      <c r="P251" s="143"/>
      <c r="R251" s="143"/>
      <c r="T251" s="143"/>
      <c r="V251" s="143"/>
      <c r="X251" s="143"/>
      <c r="Z251" s="214"/>
      <c r="AB251" s="66"/>
      <c r="AC251" s="36"/>
      <c r="AD251" s="14"/>
      <c r="AF251" s="138"/>
      <c r="AH251" s="138"/>
      <c r="AI251" s="132"/>
      <c r="AJ251" s="138"/>
      <c r="AK251" s="132"/>
      <c r="AL251" s="151" t="str">
        <f t="shared" si="11"/>
        <v/>
      </c>
      <c r="AM251" s="155"/>
      <c r="AN251" s="151" t="str">
        <f t="shared" si="9"/>
        <v/>
      </c>
      <c r="AO251" s="155"/>
      <c r="AP251" s="151" t="str">
        <f t="shared" si="10"/>
        <v/>
      </c>
      <c r="AQ251" s="155"/>
    </row>
    <row r="252" spans="2:43" x14ac:dyDescent="0.4">
      <c r="B252" s="67" t="s">
        <v>2966</v>
      </c>
      <c r="D252" s="131"/>
      <c r="E252" s="52"/>
      <c r="F252" s="131"/>
      <c r="G252" s="52"/>
      <c r="H252" s="131"/>
      <c r="I252" s="52"/>
      <c r="J252" s="133"/>
      <c r="K252" s="64"/>
      <c r="L252" s="131"/>
      <c r="M252" s="64"/>
      <c r="N252" s="143"/>
      <c r="O252" s="62"/>
      <c r="P252" s="143"/>
      <c r="R252" s="143"/>
      <c r="T252" s="143"/>
      <c r="V252" s="143"/>
      <c r="X252" s="143"/>
      <c r="Z252" s="214"/>
      <c r="AB252" s="66"/>
      <c r="AC252" s="36"/>
      <c r="AD252" s="14"/>
      <c r="AF252" s="138"/>
      <c r="AH252" s="138"/>
      <c r="AI252" s="132"/>
      <c r="AJ252" s="138"/>
      <c r="AK252" s="132"/>
      <c r="AL252" s="151" t="str">
        <f t="shared" si="11"/>
        <v/>
      </c>
      <c r="AM252" s="155"/>
      <c r="AN252" s="151" t="str">
        <f t="shared" si="9"/>
        <v/>
      </c>
      <c r="AO252" s="155"/>
      <c r="AP252" s="151" t="str">
        <f t="shared" si="10"/>
        <v/>
      </c>
      <c r="AQ252" s="155"/>
    </row>
    <row r="253" spans="2:43" x14ac:dyDescent="0.4">
      <c r="B253" s="67" t="s">
        <v>2967</v>
      </c>
      <c r="D253" s="131"/>
      <c r="E253" s="52"/>
      <c r="F253" s="131"/>
      <c r="G253" s="52"/>
      <c r="H253" s="131"/>
      <c r="I253" s="52"/>
      <c r="J253" s="133"/>
      <c r="K253" s="64"/>
      <c r="L253" s="131"/>
      <c r="M253" s="64"/>
      <c r="N253" s="143"/>
      <c r="O253" s="62"/>
      <c r="P253" s="143"/>
      <c r="R253" s="143"/>
      <c r="T253" s="143"/>
      <c r="V253" s="143"/>
      <c r="X253" s="143"/>
      <c r="Z253" s="214"/>
      <c r="AB253" s="66"/>
      <c r="AC253" s="36"/>
      <c r="AD253" s="14"/>
      <c r="AF253" s="138"/>
      <c r="AH253" s="138"/>
      <c r="AI253" s="132"/>
      <c r="AJ253" s="138"/>
      <c r="AK253" s="132"/>
      <c r="AL253" s="151" t="str">
        <f t="shared" si="11"/>
        <v/>
      </c>
      <c r="AM253" s="155"/>
      <c r="AN253" s="151" t="str">
        <f t="shared" si="9"/>
        <v/>
      </c>
      <c r="AO253" s="155"/>
      <c r="AP253" s="151" t="str">
        <f t="shared" si="10"/>
        <v/>
      </c>
      <c r="AQ253" s="155"/>
    </row>
    <row r="254" spans="2:43" x14ac:dyDescent="0.4">
      <c r="B254" s="67" t="s">
        <v>2968</v>
      </c>
      <c r="D254" s="131"/>
      <c r="E254" s="52"/>
      <c r="F254" s="131"/>
      <c r="G254" s="52"/>
      <c r="H254" s="131"/>
      <c r="I254" s="52"/>
      <c r="J254" s="133"/>
      <c r="K254" s="64"/>
      <c r="L254" s="131"/>
      <c r="M254" s="64"/>
      <c r="N254" s="143"/>
      <c r="O254" s="62"/>
      <c r="P254" s="143"/>
      <c r="R254" s="143"/>
      <c r="T254" s="143"/>
      <c r="V254" s="143"/>
      <c r="X254" s="143"/>
      <c r="Z254" s="214"/>
      <c r="AB254" s="66"/>
      <c r="AC254" s="36"/>
      <c r="AD254" s="14"/>
      <c r="AF254" s="138"/>
      <c r="AH254" s="138"/>
      <c r="AI254" s="132"/>
      <c r="AJ254" s="138"/>
      <c r="AK254" s="132"/>
      <c r="AL254" s="151" t="str">
        <f t="shared" si="11"/>
        <v/>
      </c>
      <c r="AM254" s="155"/>
      <c r="AN254" s="151" t="str">
        <f t="shared" si="9"/>
        <v/>
      </c>
      <c r="AO254" s="155"/>
      <c r="AP254" s="151" t="str">
        <f t="shared" si="10"/>
        <v/>
      </c>
      <c r="AQ254" s="155"/>
    </row>
    <row r="255" spans="2:43" x14ac:dyDescent="0.4">
      <c r="B255" s="67" t="s">
        <v>2969</v>
      </c>
      <c r="D255" s="131"/>
      <c r="E255" s="52"/>
      <c r="F255" s="131"/>
      <c r="G255" s="52"/>
      <c r="H255" s="131"/>
      <c r="I255" s="52"/>
      <c r="J255" s="133"/>
      <c r="K255" s="64"/>
      <c r="L255" s="131"/>
      <c r="M255" s="64"/>
      <c r="N255" s="143"/>
      <c r="O255" s="62"/>
      <c r="P255" s="143"/>
      <c r="R255" s="143"/>
      <c r="T255" s="143"/>
      <c r="V255" s="143"/>
      <c r="X255" s="143"/>
      <c r="Z255" s="214"/>
      <c r="AB255" s="66"/>
      <c r="AC255" s="36"/>
      <c r="AD255" s="14"/>
      <c r="AF255" s="138"/>
      <c r="AH255" s="138"/>
      <c r="AI255" s="132"/>
      <c r="AJ255" s="138"/>
      <c r="AK255" s="132"/>
      <c r="AL255" s="151" t="str">
        <f t="shared" si="11"/>
        <v/>
      </c>
      <c r="AM255" s="155"/>
      <c r="AN255" s="151" t="str">
        <f t="shared" si="9"/>
        <v/>
      </c>
      <c r="AO255" s="155"/>
      <c r="AP255" s="151" t="str">
        <f t="shared" si="10"/>
        <v/>
      </c>
      <c r="AQ255" s="155"/>
    </row>
    <row r="256" spans="2:43" x14ac:dyDescent="0.4">
      <c r="B256" s="67" t="s">
        <v>2970</v>
      </c>
      <c r="D256" s="131"/>
      <c r="E256" s="52"/>
      <c r="F256" s="131"/>
      <c r="G256" s="52"/>
      <c r="H256" s="131"/>
      <c r="I256" s="52"/>
      <c r="J256" s="133"/>
      <c r="K256" s="64"/>
      <c r="L256" s="131"/>
      <c r="M256" s="64"/>
      <c r="N256" s="143"/>
      <c r="O256" s="62"/>
      <c r="P256" s="143"/>
      <c r="R256" s="143"/>
      <c r="T256" s="143"/>
      <c r="V256" s="143"/>
      <c r="X256" s="143"/>
      <c r="Z256" s="214"/>
      <c r="AB256" s="66"/>
      <c r="AC256" s="36"/>
      <c r="AD256" s="14"/>
      <c r="AF256" s="138"/>
      <c r="AH256" s="138"/>
      <c r="AI256" s="132"/>
      <c r="AJ256" s="138"/>
      <c r="AK256" s="132"/>
      <c r="AL256" s="151" t="str">
        <f t="shared" si="11"/>
        <v/>
      </c>
      <c r="AM256" s="155"/>
      <c r="AN256" s="151" t="str">
        <f t="shared" si="9"/>
        <v/>
      </c>
      <c r="AO256" s="155"/>
      <c r="AP256" s="151" t="str">
        <f t="shared" si="10"/>
        <v/>
      </c>
      <c r="AQ256" s="155"/>
    </row>
    <row r="257" spans="2:43" x14ac:dyDescent="0.4">
      <c r="B257" s="67" t="s">
        <v>2971</v>
      </c>
      <c r="D257" s="131"/>
      <c r="E257" s="52"/>
      <c r="F257" s="131"/>
      <c r="G257" s="52"/>
      <c r="H257" s="131"/>
      <c r="I257" s="52"/>
      <c r="J257" s="133"/>
      <c r="K257" s="64"/>
      <c r="L257" s="131"/>
      <c r="M257" s="64"/>
      <c r="N257" s="143"/>
      <c r="O257" s="62"/>
      <c r="P257" s="143"/>
      <c r="R257" s="143"/>
      <c r="T257" s="143"/>
      <c r="V257" s="143"/>
      <c r="X257" s="143"/>
      <c r="Z257" s="214"/>
      <c r="AB257" s="66"/>
      <c r="AC257" s="36"/>
      <c r="AD257" s="14"/>
      <c r="AF257" s="138"/>
      <c r="AH257" s="138"/>
      <c r="AI257" s="132"/>
      <c r="AJ257" s="138"/>
      <c r="AK257" s="132"/>
      <c r="AL257" s="151" t="str">
        <f t="shared" si="11"/>
        <v/>
      </c>
      <c r="AM257" s="155"/>
      <c r="AN257" s="151" t="str">
        <f t="shared" si="9"/>
        <v/>
      </c>
      <c r="AO257" s="155"/>
      <c r="AP257" s="151" t="str">
        <f t="shared" si="10"/>
        <v/>
      </c>
      <c r="AQ257" s="155"/>
    </row>
    <row r="258" spans="2:43" x14ac:dyDescent="0.4">
      <c r="B258" s="67" t="s">
        <v>2972</v>
      </c>
      <c r="D258" s="131"/>
      <c r="E258" s="52"/>
      <c r="F258" s="131"/>
      <c r="G258" s="52"/>
      <c r="H258" s="131"/>
      <c r="I258" s="52"/>
      <c r="J258" s="133"/>
      <c r="K258" s="64"/>
      <c r="L258" s="131"/>
      <c r="M258" s="64"/>
      <c r="N258" s="143"/>
      <c r="O258" s="62"/>
      <c r="P258" s="143"/>
      <c r="R258" s="143"/>
      <c r="T258" s="143"/>
      <c r="V258" s="143"/>
      <c r="X258" s="143"/>
      <c r="Z258" s="214"/>
      <c r="AB258" s="66"/>
      <c r="AC258" s="36"/>
      <c r="AD258" s="14"/>
      <c r="AF258" s="138"/>
      <c r="AH258" s="138"/>
      <c r="AI258" s="132"/>
      <c r="AJ258" s="138"/>
      <c r="AK258" s="132"/>
      <c r="AL258" s="151" t="str">
        <f t="shared" si="11"/>
        <v/>
      </c>
      <c r="AM258" s="155"/>
      <c r="AN258" s="151" t="str">
        <f t="shared" si="9"/>
        <v/>
      </c>
      <c r="AO258" s="155"/>
      <c r="AP258" s="151" t="str">
        <f t="shared" si="10"/>
        <v/>
      </c>
      <c r="AQ258" s="155"/>
    </row>
    <row r="259" spans="2:43" x14ac:dyDescent="0.4">
      <c r="B259" s="67" t="s">
        <v>2973</v>
      </c>
      <c r="D259" s="131"/>
      <c r="E259" s="52"/>
      <c r="F259" s="131"/>
      <c r="G259" s="52"/>
      <c r="H259" s="131"/>
      <c r="I259" s="52"/>
      <c r="J259" s="133"/>
      <c r="K259" s="64"/>
      <c r="L259" s="131"/>
      <c r="M259" s="64"/>
      <c r="N259" s="143"/>
      <c r="O259" s="62"/>
      <c r="P259" s="143"/>
      <c r="R259" s="143"/>
      <c r="T259" s="143"/>
      <c r="V259" s="143"/>
      <c r="X259" s="143"/>
      <c r="Z259" s="214"/>
      <c r="AB259" s="66"/>
      <c r="AC259" s="36"/>
      <c r="AD259" s="14"/>
      <c r="AF259" s="138"/>
      <c r="AH259" s="138"/>
      <c r="AI259" s="132"/>
      <c r="AJ259" s="138"/>
      <c r="AK259" s="132"/>
      <c r="AL259" s="151" t="str">
        <f t="shared" si="11"/>
        <v/>
      </c>
      <c r="AM259" s="155"/>
      <c r="AN259" s="151" t="str">
        <f t="shared" si="9"/>
        <v/>
      </c>
      <c r="AO259" s="155"/>
      <c r="AP259" s="151" t="str">
        <f t="shared" si="10"/>
        <v/>
      </c>
      <c r="AQ259" s="155"/>
    </row>
    <row r="260" spans="2:43" x14ac:dyDescent="0.4">
      <c r="B260" s="67" t="s">
        <v>2974</v>
      </c>
      <c r="D260" s="131"/>
      <c r="E260" s="52"/>
      <c r="F260" s="131"/>
      <c r="G260" s="52"/>
      <c r="H260" s="131"/>
      <c r="I260" s="52"/>
      <c r="J260" s="133"/>
      <c r="K260" s="64"/>
      <c r="L260" s="131"/>
      <c r="M260" s="64"/>
      <c r="N260" s="143"/>
      <c r="O260" s="62"/>
      <c r="P260" s="143"/>
      <c r="R260" s="143"/>
      <c r="T260" s="143"/>
      <c r="V260" s="143"/>
      <c r="X260" s="143"/>
      <c r="Z260" s="214"/>
      <c r="AB260" s="66"/>
      <c r="AC260" s="36"/>
      <c r="AD260" s="14"/>
      <c r="AF260" s="138"/>
      <c r="AH260" s="138"/>
      <c r="AI260" s="132"/>
      <c r="AJ260" s="138"/>
      <c r="AK260" s="132"/>
      <c r="AL260" s="151" t="str">
        <f t="shared" si="11"/>
        <v/>
      </c>
      <c r="AM260" s="155"/>
      <c r="AN260" s="151" t="str">
        <f t="shared" si="9"/>
        <v/>
      </c>
      <c r="AO260" s="155"/>
      <c r="AP260" s="151" t="str">
        <f t="shared" si="10"/>
        <v/>
      </c>
      <c r="AQ260" s="155"/>
    </row>
    <row r="261" spans="2:43" x14ac:dyDescent="0.4">
      <c r="B261" s="67" t="s">
        <v>2975</v>
      </c>
      <c r="D261" s="131"/>
      <c r="E261" s="52"/>
      <c r="F261" s="131"/>
      <c r="G261" s="52"/>
      <c r="H261" s="131"/>
      <c r="I261" s="52"/>
      <c r="J261" s="133"/>
      <c r="K261" s="64"/>
      <c r="L261" s="131"/>
      <c r="M261" s="64"/>
      <c r="N261" s="143"/>
      <c r="O261" s="62"/>
      <c r="P261" s="143"/>
      <c r="R261" s="143"/>
      <c r="T261" s="143"/>
      <c r="V261" s="143"/>
      <c r="X261" s="143"/>
      <c r="Z261" s="214"/>
      <c r="AB261" s="66"/>
      <c r="AC261" s="36"/>
      <c r="AD261" s="14"/>
      <c r="AF261" s="138"/>
      <c r="AH261" s="138"/>
      <c r="AI261" s="132"/>
      <c r="AJ261" s="138"/>
      <c r="AK261" s="132"/>
      <c r="AL261" s="151" t="str">
        <f t="shared" si="11"/>
        <v/>
      </c>
      <c r="AM261" s="155"/>
      <c r="AN261" s="151" t="str">
        <f t="shared" si="9"/>
        <v/>
      </c>
      <c r="AO261" s="155"/>
      <c r="AP261" s="151" t="str">
        <f t="shared" si="10"/>
        <v/>
      </c>
      <c r="AQ261" s="155"/>
    </row>
    <row r="262" spans="2:43" x14ac:dyDescent="0.4">
      <c r="B262" s="67" t="s">
        <v>2976</v>
      </c>
      <c r="D262" s="131"/>
      <c r="E262" s="52"/>
      <c r="F262" s="131"/>
      <c r="G262" s="52"/>
      <c r="H262" s="131"/>
      <c r="I262" s="52"/>
      <c r="J262" s="133"/>
      <c r="K262" s="64"/>
      <c r="L262" s="131"/>
      <c r="M262" s="64"/>
      <c r="N262" s="143"/>
      <c r="O262" s="62"/>
      <c r="P262" s="143"/>
      <c r="R262" s="143"/>
      <c r="T262" s="143"/>
      <c r="V262" s="143"/>
      <c r="X262" s="143"/>
      <c r="Z262" s="214"/>
      <c r="AB262" s="66"/>
      <c r="AC262" s="36"/>
      <c r="AD262" s="14"/>
      <c r="AF262" s="138"/>
      <c r="AH262" s="138"/>
      <c r="AI262" s="132"/>
      <c r="AJ262" s="138"/>
      <c r="AK262" s="132"/>
      <c r="AL262" s="151" t="str">
        <f t="shared" si="11"/>
        <v/>
      </c>
      <c r="AM262" s="155"/>
      <c r="AN262" s="151" t="str">
        <f t="shared" si="9"/>
        <v/>
      </c>
      <c r="AO262" s="155"/>
      <c r="AP262" s="151" t="str">
        <f t="shared" si="10"/>
        <v/>
      </c>
      <c r="AQ262" s="155"/>
    </row>
    <row r="263" spans="2:43" x14ac:dyDescent="0.4">
      <c r="B263" s="67" t="s">
        <v>2977</v>
      </c>
      <c r="D263" s="131"/>
      <c r="E263" s="52"/>
      <c r="F263" s="131"/>
      <c r="G263" s="52"/>
      <c r="H263" s="131"/>
      <c r="I263" s="52"/>
      <c r="J263" s="133"/>
      <c r="K263" s="64"/>
      <c r="L263" s="131"/>
      <c r="M263" s="64"/>
      <c r="N263" s="143"/>
      <c r="O263" s="62"/>
      <c r="P263" s="143"/>
      <c r="R263" s="143"/>
      <c r="T263" s="143"/>
      <c r="V263" s="143"/>
      <c r="X263" s="143"/>
      <c r="Z263" s="214"/>
      <c r="AB263" s="66"/>
      <c r="AC263" s="36"/>
      <c r="AD263" s="14"/>
      <c r="AF263" s="138"/>
      <c r="AH263" s="138"/>
      <c r="AI263" s="132"/>
      <c r="AJ263" s="138"/>
      <c r="AK263" s="132"/>
      <c r="AL263" s="151" t="str">
        <f t="shared" si="11"/>
        <v/>
      </c>
      <c r="AM263" s="155"/>
      <c r="AN263" s="151" t="str">
        <f t="shared" ref="AN263:AN326" si="12">IF(R263*$Z263=0,"",R263*$Z263)</f>
        <v/>
      </c>
      <c r="AO263" s="155"/>
      <c r="AP263" s="151" t="str">
        <f t="shared" ref="AP263:AP326" si="13">IF(T263*$Z263=0,"",T263*$Z263)</f>
        <v/>
      </c>
      <c r="AQ263" s="155"/>
    </row>
    <row r="264" spans="2:43" x14ac:dyDescent="0.4">
      <c r="B264" s="67" t="s">
        <v>2978</v>
      </c>
      <c r="D264" s="131"/>
      <c r="E264" s="52"/>
      <c r="F264" s="131"/>
      <c r="G264" s="52"/>
      <c r="H264" s="131"/>
      <c r="I264" s="52"/>
      <c r="J264" s="133"/>
      <c r="K264" s="64"/>
      <c r="L264" s="131"/>
      <c r="M264" s="64"/>
      <c r="N264" s="143"/>
      <c r="O264" s="62"/>
      <c r="P264" s="143"/>
      <c r="R264" s="143"/>
      <c r="T264" s="143"/>
      <c r="V264" s="143"/>
      <c r="X264" s="143"/>
      <c r="Z264" s="214"/>
      <c r="AB264" s="66"/>
      <c r="AC264" s="36"/>
      <c r="AD264" s="14"/>
      <c r="AF264" s="138"/>
      <c r="AH264" s="138"/>
      <c r="AI264" s="132"/>
      <c r="AJ264" s="138"/>
      <c r="AK264" s="132"/>
      <c r="AL264" s="151" t="str">
        <f t="shared" ref="AL264:AL327" si="14">IF($Z264=0,"",$Z264)</f>
        <v/>
      </c>
      <c r="AM264" s="155"/>
      <c r="AN264" s="151" t="str">
        <f t="shared" si="12"/>
        <v/>
      </c>
      <c r="AO264" s="155"/>
      <c r="AP264" s="151" t="str">
        <f t="shared" si="13"/>
        <v/>
      </c>
      <c r="AQ264" s="155"/>
    </row>
    <row r="265" spans="2:43" x14ac:dyDescent="0.4">
      <c r="B265" s="67" t="s">
        <v>2979</v>
      </c>
      <c r="D265" s="131"/>
      <c r="E265" s="52"/>
      <c r="F265" s="131"/>
      <c r="G265" s="52"/>
      <c r="H265" s="131"/>
      <c r="I265" s="52"/>
      <c r="J265" s="133"/>
      <c r="K265" s="64"/>
      <c r="L265" s="131"/>
      <c r="M265" s="64"/>
      <c r="N265" s="143"/>
      <c r="O265" s="62"/>
      <c r="P265" s="143"/>
      <c r="R265" s="143"/>
      <c r="T265" s="143"/>
      <c r="V265" s="143"/>
      <c r="X265" s="143"/>
      <c r="Z265" s="214"/>
      <c r="AB265" s="66"/>
      <c r="AC265" s="36"/>
      <c r="AD265" s="14"/>
      <c r="AF265" s="138"/>
      <c r="AH265" s="138"/>
      <c r="AI265" s="132"/>
      <c r="AJ265" s="138"/>
      <c r="AK265" s="132"/>
      <c r="AL265" s="151" t="str">
        <f t="shared" si="14"/>
        <v/>
      </c>
      <c r="AM265" s="155"/>
      <c r="AN265" s="151" t="str">
        <f t="shared" si="12"/>
        <v/>
      </c>
      <c r="AO265" s="155"/>
      <c r="AP265" s="151" t="str">
        <f t="shared" si="13"/>
        <v/>
      </c>
      <c r="AQ265" s="155"/>
    </row>
    <row r="266" spans="2:43" x14ac:dyDescent="0.4">
      <c r="B266" s="67" t="s">
        <v>2980</v>
      </c>
      <c r="D266" s="131"/>
      <c r="E266" s="52"/>
      <c r="F266" s="131"/>
      <c r="G266" s="52"/>
      <c r="H266" s="131"/>
      <c r="I266" s="52"/>
      <c r="J266" s="133"/>
      <c r="K266" s="64"/>
      <c r="L266" s="131"/>
      <c r="M266" s="64"/>
      <c r="N266" s="143"/>
      <c r="O266" s="62"/>
      <c r="P266" s="143"/>
      <c r="R266" s="143"/>
      <c r="T266" s="143"/>
      <c r="V266" s="143"/>
      <c r="X266" s="143"/>
      <c r="Z266" s="214"/>
      <c r="AB266" s="66"/>
      <c r="AC266" s="36"/>
      <c r="AD266" s="14"/>
      <c r="AF266" s="138"/>
      <c r="AH266" s="138"/>
      <c r="AI266" s="132"/>
      <c r="AJ266" s="138"/>
      <c r="AK266" s="132"/>
      <c r="AL266" s="151" t="str">
        <f t="shared" si="14"/>
        <v/>
      </c>
      <c r="AM266" s="155"/>
      <c r="AN266" s="151" t="str">
        <f t="shared" si="12"/>
        <v/>
      </c>
      <c r="AO266" s="155"/>
      <c r="AP266" s="151" t="str">
        <f t="shared" si="13"/>
        <v/>
      </c>
      <c r="AQ266" s="155"/>
    </row>
    <row r="267" spans="2:43" x14ac:dyDescent="0.4">
      <c r="B267" s="67" t="s">
        <v>2981</v>
      </c>
      <c r="D267" s="131"/>
      <c r="E267" s="52"/>
      <c r="F267" s="131"/>
      <c r="G267" s="52"/>
      <c r="H267" s="131"/>
      <c r="I267" s="52"/>
      <c r="J267" s="133"/>
      <c r="K267" s="64"/>
      <c r="L267" s="131"/>
      <c r="M267" s="64"/>
      <c r="N267" s="143"/>
      <c r="O267" s="62"/>
      <c r="P267" s="143"/>
      <c r="R267" s="143"/>
      <c r="T267" s="143"/>
      <c r="V267" s="143"/>
      <c r="X267" s="143"/>
      <c r="Z267" s="214"/>
      <c r="AB267" s="66"/>
      <c r="AC267" s="36"/>
      <c r="AD267" s="14"/>
      <c r="AF267" s="138"/>
      <c r="AH267" s="138"/>
      <c r="AI267" s="132"/>
      <c r="AJ267" s="138"/>
      <c r="AK267" s="132"/>
      <c r="AL267" s="151" t="str">
        <f t="shared" si="14"/>
        <v/>
      </c>
      <c r="AM267" s="155"/>
      <c r="AN267" s="151" t="str">
        <f t="shared" si="12"/>
        <v/>
      </c>
      <c r="AO267" s="155"/>
      <c r="AP267" s="151" t="str">
        <f t="shared" si="13"/>
        <v/>
      </c>
      <c r="AQ267" s="155"/>
    </row>
    <row r="268" spans="2:43" x14ac:dyDescent="0.4">
      <c r="B268" s="67" t="s">
        <v>2982</v>
      </c>
      <c r="D268" s="131"/>
      <c r="E268" s="52"/>
      <c r="F268" s="131"/>
      <c r="G268" s="52"/>
      <c r="H268" s="131"/>
      <c r="I268" s="52"/>
      <c r="J268" s="133"/>
      <c r="K268" s="64"/>
      <c r="L268" s="131"/>
      <c r="M268" s="64"/>
      <c r="N268" s="143"/>
      <c r="O268" s="62"/>
      <c r="P268" s="143"/>
      <c r="R268" s="143"/>
      <c r="T268" s="143"/>
      <c r="V268" s="143"/>
      <c r="X268" s="143"/>
      <c r="Z268" s="214"/>
      <c r="AB268" s="66"/>
      <c r="AC268" s="36"/>
      <c r="AD268" s="14"/>
      <c r="AF268" s="138"/>
      <c r="AH268" s="138"/>
      <c r="AI268" s="132"/>
      <c r="AJ268" s="138"/>
      <c r="AK268" s="132"/>
      <c r="AL268" s="151" t="str">
        <f t="shared" si="14"/>
        <v/>
      </c>
      <c r="AM268" s="155"/>
      <c r="AN268" s="151" t="str">
        <f t="shared" si="12"/>
        <v/>
      </c>
      <c r="AO268" s="155"/>
      <c r="AP268" s="151" t="str">
        <f t="shared" si="13"/>
        <v/>
      </c>
      <c r="AQ268" s="155"/>
    </row>
    <row r="269" spans="2:43" x14ac:dyDescent="0.4">
      <c r="B269" s="67" t="s">
        <v>2983</v>
      </c>
      <c r="D269" s="131"/>
      <c r="E269" s="52"/>
      <c r="F269" s="131"/>
      <c r="G269" s="52"/>
      <c r="H269" s="131"/>
      <c r="I269" s="52"/>
      <c r="J269" s="133"/>
      <c r="K269" s="64"/>
      <c r="L269" s="131"/>
      <c r="M269" s="64"/>
      <c r="N269" s="143"/>
      <c r="O269" s="62"/>
      <c r="P269" s="143"/>
      <c r="R269" s="143"/>
      <c r="T269" s="143"/>
      <c r="V269" s="143"/>
      <c r="X269" s="143"/>
      <c r="Z269" s="214"/>
      <c r="AB269" s="66"/>
      <c r="AC269" s="36"/>
      <c r="AD269" s="14"/>
      <c r="AF269" s="138"/>
      <c r="AH269" s="138"/>
      <c r="AI269" s="132"/>
      <c r="AJ269" s="138"/>
      <c r="AK269" s="132"/>
      <c r="AL269" s="151" t="str">
        <f t="shared" si="14"/>
        <v/>
      </c>
      <c r="AM269" s="155"/>
      <c r="AN269" s="151" t="str">
        <f t="shared" si="12"/>
        <v/>
      </c>
      <c r="AO269" s="155"/>
      <c r="AP269" s="151" t="str">
        <f t="shared" si="13"/>
        <v/>
      </c>
      <c r="AQ269" s="155"/>
    </row>
    <row r="270" spans="2:43" x14ac:dyDescent="0.4">
      <c r="B270" s="67" t="s">
        <v>2984</v>
      </c>
      <c r="D270" s="131"/>
      <c r="E270" s="52"/>
      <c r="F270" s="131"/>
      <c r="G270" s="52"/>
      <c r="H270" s="131"/>
      <c r="I270" s="52"/>
      <c r="J270" s="133"/>
      <c r="K270" s="64"/>
      <c r="L270" s="131"/>
      <c r="M270" s="64"/>
      <c r="N270" s="143"/>
      <c r="O270" s="62"/>
      <c r="P270" s="143"/>
      <c r="R270" s="143"/>
      <c r="T270" s="143"/>
      <c r="V270" s="143"/>
      <c r="X270" s="143"/>
      <c r="Z270" s="214"/>
      <c r="AB270" s="66"/>
      <c r="AC270" s="36"/>
      <c r="AD270" s="14"/>
      <c r="AF270" s="138"/>
      <c r="AH270" s="138"/>
      <c r="AI270" s="132"/>
      <c r="AJ270" s="138"/>
      <c r="AK270" s="132"/>
      <c r="AL270" s="151" t="str">
        <f t="shared" si="14"/>
        <v/>
      </c>
      <c r="AM270" s="155"/>
      <c r="AN270" s="151" t="str">
        <f t="shared" si="12"/>
        <v/>
      </c>
      <c r="AO270" s="155"/>
      <c r="AP270" s="151" t="str">
        <f t="shared" si="13"/>
        <v/>
      </c>
      <c r="AQ270" s="155"/>
    </row>
    <row r="271" spans="2:43" x14ac:dyDescent="0.4">
      <c r="B271" s="67" t="s">
        <v>2985</v>
      </c>
      <c r="D271" s="131"/>
      <c r="E271" s="52"/>
      <c r="F271" s="131"/>
      <c r="G271" s="52"/>
      <c r="H271" s="131"/>
      <c r="I271" s="52"/>
      <c r="J271" s="133"/>
      <c r="K271" s="64"/>
      <c r="L271" s="131"/>
      <c r="M271" s="64"/>
      <c r="N271" s="143"/>
      <c r="O271" s="62"/>
      <c r="P271" s="143"/>
      <c r="R271" s="143"/>
      <c r="T271" s="143"/>
      <c r="V271" s="143"/>
      <c r="X271" s="143"/>
      <c r="Z271" s="214"/>
      <c r="AB271" s="66"/>
      <c r="AC271" s="36"/>
      <c r="AD271" s="14"/>
      <c r="AF271" s="138"/>
      <c r="AH271" s="138"/>
      <c r="AI271" s="132"/>
      <c r="AJ271" s="138"/>
      <c r="AK271" s="132"/>
      <c r="AL271" s="151" t="str">
        <f t="shared" si="14"/>
        <v/>
      </c>
      <c r="AM271" s="155"/>
      <c r="AN271" s="151" t="str">
        <f t="shared" si="12"/>
        <v/>
      </c>
      <c r="AO271" s="155"/>
      <c r="AP271" s="151" t="str">
        <f t="shared" si="13"/>
        <v/>
      </c>
      <c r="AQ271" s="155"/>
    </row>
    <row r="272" spans="2:43" x14ac:dyDescent="0.4">
      <c r="B272" s="67" t="s">
        <v>2986</v>
      </c>
      <c r="D272" s="131"/>
      <c r="E272" s="52"/>
      <c r="F272" s="131"/>
      <c r="G272" s="52"/>
      <c r="H272" s="131"/>
      <c r="I272" s="52"/>
      <c r="J272" s="133"/>
      <c r="K272" s="64"/>
      <c r="L272" s="131"/>
      <c r="M272" s="64"/>
      <c r="N272" s="143"/>
      <c r="O272" s="62"/>
      <c r="P272" s="143"/>
      <c r="R272" s="143"/>
      <c r="T272" s="143"/>
      <c r="V272" s="143"/>
      <c r="X272" s="143"/>
      <c r="Z272" s="214"/>
      <c r="AB272" s="66"/>
      <c r="AC272" s="36"/>
      <c r="AD272" s="14"/>
      <c r="AF272" s="138"/>
      <c r="AH272" s="138"/>
      <c r="AI272" s="132"/>
      <c r="AJ272" s="138"/>
      <c r="AK272" s="132"/>
      <c r="AL272" s="151" t="str">
        <f t="shared" si="14"/>
        <v/>
      </c>
      <c r="AM272" s="155"/>
      <c r="AN272" s="151" t="str">
        <f t="shared" si="12"/>
        <v/>
      </c>
      <c r="AO272" s="155"/>
      <c r="AP272" s="151" t="str">
        <f t="shared" si="13"/>
        <v/>
      </c>
      <c r="AQ272" s="155"/>
    </row>
    <row r="273" spans="2:43" x14ac:dyDescent="0.4">
      <c r="B273" s="67" t="s">
        <v>2987</v>
      </c>
      <c r="D273" s="131"/>
      <c r="E273" s="52"/>
      <c r="F273" s="131"/>
      <c r="G273" s="52"/>
      <c r="H273" s="131"/>
      <c r="I273" s="52"/>
      <c r="J273" s="133"/>
      <c r="K273" s="64"/>
      <c r="L273" s="131"/>
      <c r="M273" s="64"/>
      <c r="N273" s="143"/>
      <c r="O273" s="62"/>
      <c r="P273" s="143"/>
      <c r="R273" s="143"/>
      <c r="T273" s="143"/>
      <c r="V273" s="143"/>
      <c r="X273" s="143"/>
      <c r="Z273" s="214"/>
      <c r="AB273" s="66"/>
      <c r="AC273" s="36"/>
      <c r="AD273" s="14"/>
      <c r="AF273" s="138"/>
      <c r="AH273" s="138"/>
      <c r="AI273" s="132"/>
      <c r="AJ273" s="138"/>
      <c r="AK273" s="132"/>
      <c r="AL273" s="151" t="str">
        <f t="shared" si="14"/>
        <v/>
      </c>
      <c r="AM273" s="155"/>
      <c r="AN273" s="151" t="str">
        <f t="shared" si="12"/>
        <v/>
      </c>
      <c r="AO273" s="155"/>
      <c r="AP273" s="151" t="str">
        <f t="shared" si="13"/>
        <v/>
      </c>
      <c r="AQ273" s="155"/>
    </row>
    <row r="274" spans="2:43" x14ac:dyDescent="0.4">
      <c r="B274" s="67" t="s">
        <v>2988</v>
      </c>
      <c r="D274" s="131"/>
      <c r="E274" s="52"/>
      <c r="F274" s="131"/>
      <c r="G274" s="52"/>
      <c r="H274" s="131"/>
      <c r="I274" s="52"/>
      <c r="J274" s="133"/>
      <c r="K274" s="64"/>
      <c r="L274" s="131"/>
      <c r="M274" s="64"/>
      <c r="N274" s="143"/>
      <c r="O274" s="62"/>
      <c r="P274" s="143"/>
      <c r="R274" s="143"/>
      <c r="T274" s="143"/>
      <c r="V274" s="143"/>
      <c r="X274" s="143"/>
      <c r="Z274" s="214"/>
      <c r="AB274" s="66"/>
      <c r="AC274" s="36"/>
      <c r="AD274" s="14"/>
      <c r="AF274" s="138"/>
      <c r="AH274" s="138"/>
      <c r="AI274" s="132"/>
      <c r="AJ274" s="138"/>
      <c r="AK274" s="132"/>
      <c r="AL274" s="151" t="str">
        <f t="shared" si="14"/>
        <v/>
      </c>
      <c r="AM274" s="155"/>
      <c r="AN274" s="151" t="str">
        <f t="shared" si="12"/>
        <v/>
      </c>
      <c r="AO274" s="155"/>
      <c r="AP274" s="151" t="str">
        <f t="shared" si="13"/>
        <v/>
      </c>
      <c r="AQ274" s="155"/>
    </row>
    <row r="275" spans="2:43" x14ac:dyDescent="0.4">
      <c r="B275" s="67" t="s">
        <v>2989</v>
      </c>
      <c r="D275" s="131"/>
      <c r="E275" s="52"/>
      <c r="F275" s="131"/>
      <c r="G275" s="52"/>
      <c r="H275" s="131"/>
      <c r="I275" s="52"/>
      <c r="J275" s="133"/>
      <c r="K275" s="64"/>
      <c r="L275" s="131"/>
      <c r="M275" s="64"/>
      <c r="N275" s="143"/>
      <c r="O275" s="62"/>
      <c r="P275" s="143"/>
      <c r="R275" s="143"/>
      <c r="T275" s="143"/>
      <c r="V275" s="143"/>
      <c r="X275" s="143"/>
      <c r="Z275" s="214"/>
      <c r="AB275" s="66"/>
      <c r="AC275" s="36"/>
      <c r="AD275" s="14"/>
      <c r="AF275" s="138"/>
      <c r="AH275" s="138"/>
      <c r="AI275" s="132"/>
      <c r="AJ275" s="138"/>
      <c r="AK275" s="132"/>
      <c r="AL275" s="151" t="str">
        <f t="shared" si="14"/>
        <v/>
      </c>
      <c r="AM275" s="155"/>
      <c r="AN275" s="151" t="str">
        <f t="shared" si="12"/>
        <v/>
      </c>
      <c r="AO275" s="155"/>
      <c r="AP275" s="151" t="str">
        <f t="shared" si="13"/>
        <v/>
      </c>
      <c r="AQ275" s="155"/>
    </row>
    <row r="276" spans="2:43" x14ac:dyDescent="0.4">
      <c r="B276" s="67" t="s">
        <v>2990</v>
      </c>
      <c r="D276" s="131"/>
      <c r="E276" s="52"/>
      <c r="F276" s="131"/>
      <c r="G276" s="52"/>
      <c r="H276" s="131"/>
      <c r="I276" s="52"/>
      <c r="J276" s="133"/>
      <c r="K276" s="64"/>
      <c r="L276" s="131"/>
      <c r="M276" s="64"/>
      <c r="N276" s="143"/>
      <c r="O276" s="62"/>
      <c r="P276" s="143"/>
      <c r="R276" s="143"/>
      <c r="T276" s="143"/>
      <c r="V276" s="143"/>
      <c r="X276" s="143"/>
      <c r="Z276" s="214"/>
      <c r="AB276" s="66"/>
      <c r="AC276" s="36"/>
      <c r="AD276" s="14"/>
      <c r="AF276" s="138"/>
      <c r="AH276" s="138"/>
      <c r="AI276" s="132"/>
      <c r="AJ276" s="138"/>
      <c r="AK276" s="132"/>
      <c r="AL276" s="151" t="str">
        <f t="shared" si="14"/>
        <v/>
      </c>
      <c r="AM276" s="155"/>
      <c r="AN276" s="151" t="str">
        <f t="shared" si="12"/>
        <v/>
      </c>
      <c r="AO276" s="155"/>
      <c r="AP276" s="151" t="str">
        <f t="shared" si="13"/>
        <v/>
      </c>
      <c r="AQ276" s="155"/>
    </row>
    <row r="277" spans="2:43" x14ac:dyDescent="0.4">
      <c r="B277" s="67" t="s">
        <v>2991</v>
      </c>
      <c r="D277" s="131"/>
      <c r="E277" s="52"/>
      <c r="F277" s="131"/>
      <c r="G277" s="52"/>
      <c r="H277" s="131"/>
      <c r="I277" s="52"/>
      <c r="J277" s="133"/>
      <c r="K277" s="64"/>
      <c r="L277" s="131"/>
      <c r="M277" s="64"/>
      <c r="N277" s="143"/>
      <c r="O277" s="62"/>
      <c r="P277" s="143"/>
      <c r="R277" s="143"/>
      <c r="T277" s="143"/>
      <c r="V277" s="143"/>
      <c r="X277" s="143"/>
      <c r="Z277" s="214"/>
      <c r="AB277" s="66"/>
      <c r="AC277" s="36"/>
      <c r="AD277" s="14"/>
      <c r="AF277" s="138"/>
      <c r="AH277" s="138"/>
      <c r="AI277" s="132"/>
      <c r="AJ277" s="138"/>
      <c r="AK277" s="132"/>
      <c r="AL277" s="151" t="str">
        <f t="shared" si="14"/>
        <v/>
      </c>
      <c r="AM277" s="155"/>
      <c r="AN277" s="151" t="str">
        <f t="shared" si="12"/>
        <v/>
      </c>
      <c r="AO277" s="155"/>
      <c r="AP277" s="151" t="str">
        <f t="shared" si="13"/>
        <v/>
      </c>
      <c r="AQ277" s="155"/>
    </row>
    <row r="278" spans="2:43" x14ac:dyDescent="0.4">
      <c r="B278" s="67" t="s">
        <v>2992</v>
      </c>
      <c r="D278" s="131"/>
      <c r="E278" s="52"/>
      <c r="F278" s="131"/>
      <c r="G278" s="52"/>
      <c r="H278" s="131"/>
      <c r="I278" s="52"/>
      <c r="J278" s="133"/>
      <c r="K278" s="64"/>
      <c r="L278" s="131"/>
      <c r="M278" s="64"/>
      <c r="N278" s="143"/>
      <c r="O278" s="62"/>
      <c r="P278" s="143"/>
      <c r="R278" s="143"/>
      <c r="T278" s="143"/>
      <c r="V278" s="143"/>
      <c r="X278" s="143"/>
      <c r="Z278" s="214"/>
      <c r="AB278" s="66"/>
      <c r="AC278" s="36"/>
      <c r="AD278" s="14"/>
      <c r="AF278" s="138"/>
      <c r="AH278" s="138"/>
      <c r="AI278" s="132"/>
      <c r="AJ278" s="138"/>
      <c r="AK278" s="132"/>
      <c r="AL278" s="151" t="str">
        <f t="shared" si="14"/>
        <v/>
      </c>
      <c r="AM278" s="155"/>
      <c r="AN278" s="151" t="str">
        <f t="shared" si="12"/>
        <v/>
      </c>
      <c r="AO278" s="155"/>
      <c r="AP278" s="151" t="str">
        <f t="shared" si="13"/>
        <v/>
      </c>
      <c r="AQ278" s="155"/>
    </row>
    <row r="279" spans="2:43" x14ac:dyDescent="0.4">
      <c r="B279" s="67" t="s">
        <v>2993</v>
      </c>
      <c r="D279" s="131"/>
      <c r="E279" s="52"/>
      <c r="F279" s="131"/>
      <c r="G279" s="52"/>
      <c r="H279" s="131"/>
      <c r="I279" s="52"/>
      <c r="J279" s="133"/>
      <c r="K279" s="64"/>
      <c r="L279" s="131"/>
      <c r="M279" s="64"/>
      <c r="N279" s="143"/>
      <c r="O279" s="62"/>
      <c r="P279" s="143"/>
      <c r="R279" s="143"/>
      <c r="T279" s="143"/>
      <c r="V279" s="143"/>
      <c r="X279" s="143"/>
      <c r="Z279" s="214"/>
      <c r="AB279" s="66"/>
      <c r="AC279" s="36"/>
      <c r="AD279" s="14"/>
      <c r="AF279" s="138"/>
      <c r="AH279" s="138"/>
      <c r="AI279" s="132"/>
      <c r="AJ279" s="138"/>
      <c r="AK279" s="132"/>
      <c r="AL279" s="151" t="str">
        <f t="shared" si="14"/>
        <v/>
      </c>
      <c r="AM279" s="155"/>
      <c r="AN279" s="151" t="str">
        <f t="shared" si="12"/>
        <v/>
      </c>
      <c r="AO279" s="155"/>
      <c r="AP279" s="151" t="str">
        <f t="shared" si="13"/>
        <v/>
      </c>
      <c r="AQ279" s="155"/>
    </row>
    <row r="280" spans="2:43" x14ac:dyDescent="0.4">
      <c r="B280" s="67" t="s">
        <v>2994</v>
      </c>
      <c r="D280" s="131"/>
      <c r="E280" s="52"/>
      <c r="F280" s="131"/>
      <c r="G280" s="52"/>
      <c r="H280" s="131"/>
      <c r="I280" s="52"/>
      <c r="J280" s="133"/>
      <c r="K280" s="64"/>
      <c r="L280" s="131"/>
      <c r="M280" s="64"/>
      <c r="N280" s="143"/>
      <c r="O280" s="62"/>
      <c r="P280" s="143"/>
      <c r="R280" s="143"/>
      <c r="T280" s="143"/>
      <c r="V280" s="143"/>
      <c r="X280" s="143"/>
      <c r="Z280" s="214"/>
      <c r="AB280" s="66"/>
      <c r="AC280" s="36"/>
      <c r="AD280" s="14"/>
      <c r="AF280" s="138"/>
      <c r="AH280" s="138"/>
      <c r="AI280" s="132"/>
      <c r="AJ280" s="138"/>
      <c r="AK280" s="132"/>
      <c r="AL280" s="151" t="str">
        <f t="shared" si="14"/>
        <v/>
      </c>
      <c r="AM280" s="155"/>
      <c r="AN280" s="151" t="str">
        <f t="shared" si="12"/>
        <v/>
      </c>
      <c r="AO280" s="155"/>
      <c r="AP280" s="151" t="str">
        <f t="shared" si="13"/>
        <v/>
      </c>
      <c r="AQ280" s="155"/>
    </row>
    <row r="281" spans="2:43" x14ac:dyDescent="0.4">
      <c r="B281" s="67" t="s">
        <v>2995</v>
      </c>
      <c r="D281" s="131"/>
      <c r="E281" s="52"/>
      <c r="F281" s="131"/>
      <c r="G281" s="52"/>
      <c r="H281" s="131"/>
      <c r="I281" s="52"/>
      <c r="J281" s="133"/>
      <c r="K281" s="64"/>
      <c r="L281" s="131"/>
      <c r="M281" s="64"/>
      <c r="N281" s="143"/>
      <c r="O281" s="62"/>
      <c r="P281" s="143"/>
      <c r="R281" s="143"/>
      <c r="T281" s="143"/>
      <c r="V281" s="143"/>
      <c r="X281" s="143"/>
      <c r="Z281" s="214"/>
      <c r="AB281" s="66"/>
      <c r="AC281" s="36"/>
      <c r="AD281" s="14"/>
      <c r="AF281" s="138"/>
      <c r="AH281" s="138"/>
      <c r="AI281" s="132"/>
      <c r="AJ281" s="138"/>
      <c r="AK281" s="132"/>
      <c r="AL281" s="151" t="str">
        <f t="shared" si="14"/>
        <v/>
      </c>
      <c r="AM281" s="155"/>
      <c r="AN281" s="151" t="str">
        <f t="shared" si="12"/>
        <v/>
      </c>
      <c r="AO281" s="155"/>
      <c r="AP281" s="151" t="str">
        <f t="shared" si="13"/>
        <v/>
      </c>
      <c r="AQ281" s="155"/>
    </row>
    <row r="282" spans="2:43" x14ac:dyDescent="0.4">
      <c r="B282" s="67" t="s">
        <v>2996</v>
      </c>
      <c r="D282" s="131"/>
      <c r="E282" s="52"/>
      <c r="F282" s="131"/>
      <c r="G282" s="52"/>
      <c r="H282" s="131"/>
      <c r="I282" s="52"/>
      <c r="J282" s="133"/>
      <c r="K282" s="64"/>
      <c r="L282" s="131"/>
      <c r="M282" s="64"/>
      <c r="N282" s="143"/>
      <c r="O282" s="62"/>
      <c r="P282" s="143"/>
      <c r="R282" s="143"/>
      <c r="T282" s="143"/>
      <c r="V282" s="143"/>
      <c r="X282" s="143"/>
      <c r="Z282" s="214"/>
      <c r="AB282" s="66"/>
      <c r="AC282" s="36"/>
      <c r="AD282" s="14"/>
      <c r="AF282" s="138"/>
      <c r="AH282" s="138"/>
      <c r="AI282" s="132"/>
      <c r="AJ282" s="138"/>
      <c r="AK282" s="132"/>
      <c r="AL282" s="151" t="str">
        <f t="shared" si="14"/>
        <v/>
      </c>
      <c r="AM282" s="155"/>
      <c r="AN282" s="151" t="str">
        <f t="shared" si="12"/>
        <v/>
      </c>
      <c r="AO282" s="155"/>
      <c r="AP282" s="151" t="str">
        <f t="shared" si="13"/>
        <v/>
      </c>
      <c r="AQ282" s="155"/>
    </row>
    <row r="283" spans="2:43" x14ac:dyDescent="0.4">
      <c r="B283" s="67" t="s">
        <v>2997</v>
      </c>
      <c r="D283" s="131"/>
      <c r="E283" s="52"/>
      <c r="F283" s="131"/>
      <c r="G283" s="52"/>
      <c r="H283" s="131"/>
      <c r="I283" s="52"/>
      <c r="J283" s="133"/>
      <c r="K283" s="64"/>
      <c r="L283" s="131"/>
      <c r="M283" s="64"/>
      <c r="N283" s="143"/>
      <c r="O283" s="62"/>
      <c r="P283" s="143"/>
      <c r="R283" s="143"/>
      <c r="T283" s="143"/>
      <c r="V283" s="143"/>
      <c r="X283" s="143"/>
      <c r="Z283" s="214"/>
      <c r="AB283" s="66"/>
      <c r="AC283" s="36"/>
      <c r="AD283" s="14"/>
      <c r="AF283" s="138"/>
      <c r="AH283" s="138"/>
      <c r="AI283" s="132"/>
      <c r="AJ283" s="138"/>
      <c r="AK283" s="132"/>
      <c r="AL283" s="151" t="str">
        <f t="shared" si="14"/>
        <v/>
      </c>
      <c r="AM283" s="155"/>
      <c r="AN283" s="151" t="str">
        <f t="shared" si="12"/>
        <v/>
      </c>
      <c r="AO283" s="155"/>
      <c r="AP283" s="151" t="str">
        <f t="shared" si="13"/>
        <v/>
      </c>
      <c r="AQ283" s="155"/>
    </row>
    <row r="284" spans="2:43" x14ac:dyDescent="0.4">
      <c r="B284" s="67" t="s">
        <v>2998</v>
      </c>
      <c r="D284" s="131"/>
      <c r="E284" s="52"/>
      <c r="F284" s="131"/>
      <c r="G284" s="52"/>
      <c r="H284" s="131"/>
      <c r="I284" s="52"/>
      <c r="J284" s="133"/>
      <c r="K284" s="64"/>
      <c r="L284" s="131"/>
      <c r="M284" s="64"/>
      <c r="N284" s="143"/>
      <c r="O284" s="62"/>
      <c r="P284" s="143"/>
      <c r="R284" s="143"/>
      <c r="T284" s="143"/>
      <c r="V284" s="143"/>
      <c r="X284" s="143"/>
      <c r="Z284" s="214"/>
      <c r="AB284" s="66"/>
      <c r="AC284" s="36"/>
      <c r="AD284" s="14"/>
      <c r="AF284" s="138"/>
      <c r="AH284" s="138"/>
      <c r="AI284" s="132"/>
      <c r="AJ284" s="138"/>
      <c r="AK284" s="132"/>
      <c r="AL284" s="151" t="str">
        <f t="shared" si="14"/>
        <v/>
      </c>
      <c r="AM284" s="155"/>
      <c r="AN284" s="151" t="str">
        <f t="shared" si="12"/>
        <v/>
      </c>
      <c r="AO284" s="155"/>
      <c r="AP284" s="151" t="str">
        <f t="shared" si="13"/>
        <v/>
      </c>
      <c r="AQ284" s="155"/>
    </row>
    <row r="285" spans="2:43" x14ac:dyDescent="0.4">
      <c r="B285" s="67" t="s">
        <v>2999</v>
      </c>
      <c r="D285" s="131"/>
      <c r="E285" s="52"/>
      <c r="F285" s="131"/>
      <c r="G285" s="52"/>
      <c r="H285" s="131"/>
      <c r="I285" s="52"/>
      <c r="J285" s="133"/>
      <c r="K285" s="64"/>
      <c r="L285" s="131"/>
      <c r="M285" s="64"/>
      <c r="N285" s="143"/>
      <c r="O285" s="62"/>
      <c r="P285" s="143"/>
      <c r="R285" s="143"/>
      <c r="T285" s="143"/>
      <c r="V285" s="143"/>
      <c r="X285" s="143"/>
      <c r="Z285" s="214"/>
      <c r="AB285" s="66"/>
      <c r="AC285" s="36"/>
      <c r="AD285" s="14"/>
      <c r="AF285" s="138"/>
      <c r="AH285" s="138"/>
      <c r="AI285" s="132"/>
      <c r="AJ285" s="138"/>
      <c r="AK285" s="132"/>
      <c r="AL285" s="151" t="str">
        <f t="shared" si="14"/>
        <v/>
      </c>
      <c r="AM285" s="155"/>
      <c r="AN285" s="151" t="str">
        <f t="shared" si="12"/>
        <v/>
      </c>
      <c r="AO285" s="155"/>
      <c r="AP285" s="151" t="str">
        <f t="shared" si="13"/>
        <v/>
      </c>
      <c r="AQ285" s="155"/>
    </row>
    <row r="286" spans="2:43" x14ac:dyDescent="0.4">
      <c r="B286" s="67" t="s">
        <v>3000</v>
      </c>
      <c r="D286" s="131"/>
      <c r="E286" s="52"/>
      <c r="F286" s="131"/>
      <c r="G286" s="52"/>
      <c r="H286" s="131"/>
      <c r="I286" s="52"/>
      <c r="J286" s="133"/>
      <c r="K286" s="64"/>
      <c r="L286" s="131"/>
      <c r="M286" s="64"/>
      <c r="N286" s="143"/>
      <c r="O286" s="62"/>
      <c r="P286" s="143"/>
      <c r="R286" s="143"/>
      <c r="T286" s="143"/>
      <c r="V286" s="143"/>
      <c r="X286" s="143"/>
      <c r="Z286" s="214"/>
      <c r="AB286" s="66"/>
      <c r="AC286" s="36"/>
      <c r="AD286" s="14"/>
      <c r="AF286" s="138"/>
      <c r="AH286" s="138"/>
      <c r="AI286" s="132"/>
      <c r="AJ286" s="138"/>
      <c r="AK286" s="132"/>
      <c r="AL286" s="151" t="str">
        <f t="shared" si="14"/>
        <v/>
      </c>
      <c r="AM286" s="155"/>
      <c r="AN286" s="151" t="str">
        <f t="shared" si="12"/>
        <v/>
      </c>
      <c r="AO286" s="155"/>
      <c r="AP286" s="151" t="str">
        <f t="shared" si="13"/>
        <v/>
      </c>
      <c r="AQ286" s="155"/>
    </row>
    <row r="287" spans="2:43" x14ac:dyDescent="0.4">
      <c r="B287" s="67" t="s">
        <v>3001</v>
      </c>
      <c r="D287" s="131"/>
      <c r="E287" s="52"/>
      <c r="F287" s="131"/>
      <c r="G287" s="52"/>
      <c r="H287" s="131"/>
      <c r="I287" s="52"/>
      <c r="J287" s="133"/>
      <c r="K287" s="64"/>
      <c r="L287" s="131"/>
      <c r="M287" s="64"/>
      <c r="N287" s="143"/>
      <c r="O287" s="62"/>
      <c r="P287" s="143"/>
      <c r="R287" s="143"/>
      <c r="T287" s="143"/>
      <c r="V287" s="143"/>
      <c r="X287" s="143"/>
      <c r="Z287" s="214"/>
      <c r="AB287" s="66"/>
      <c r="AC287" s="36"/>
      <c r="AD287" s="14"/>
      <c r="AF287" s="138"/>
      <c r="AH287" s="138"/>
      <c r="AI287" s="132"/>
      <c r="AJ287" s="138"/>
      <c r="AK287" s="132"/>
      <c r="AL287" s="151" t="str">
        <f t="shared" si="14"/>
        <v/>
      </c>
      <c r="AM287" s="155"/>
      <c r="AN287" s="151" t="str">
        <f t="shared" si="12"/>
        <v/>
      </c>
      <c r="AO287" s="155"/>
      <c r="AP287" s="151" t="str">
        <f t="shared" si="13"/>
        <v/>
      </c>
      <c r="AQ287" s="155"/>
    </row>
    <row r="288" spans="2:43" x14ac:dyDescent="0.4">
      <c r="B288" s="67" t="s">
        <v>3002</v>
      </c>
      <c r="D288" s="131"/>
      <c r="E288" s="52"/>
      <c r="F288" s="131"/>
      <c r="G288" s="52"/>
      <c r="H288" s="131"/>
      <c r="I288" s="52"/>
      <c r="J288" s="133"/>
      <c r="K288" s="64"/>
      <c r="L288" s="131"/>
      <c r="M288" s="64"/>
      <c r="N288" s="143"/>
      <c r="O288" s="62"/>
      <c r="P288" s="143"/>
      <c r="R288" s="143"/>
      <c r="T288" s="143"/>
      <c r="V288" s="143"/>
      <c r="X288" s="143"/>
      <c r="Z288" s="214"/>
      <c r="AB288" s="66"/>
      <c r="AC288" s="36"/>
      <c r="AD288" s="14"/>
      <c r="AF288" s="138"/>
      <c r="AH288" s="138"/>
      <c r="AI288" s="132"/>
      <c r="AJ288" s="138"/>
      <c r="AK288" s="132"/>
      <c r="AL288" s="151" t="str">
        <f t="shared" si="14"/>
        <v/>
      </c>
      <c r="AM288" s="155"/>
      <c r="AN288" s="151" t="str">
        <f t="shared" si="12"/>
        <v/>
      </c>
      <c r="AO288" s="155"/>
      <c r="AP288" s="151" t="str">
        <f t="shared" si="13"/>
        <v/>
      </c>
      <c r="AQ288" s="155"/>
    </row>
    <row r="289" spans="2:43" x14ac:dyDescent="0.4">
      <c r="B289" s="67" t="s">
        <v>3003</v>
      </c>
      <c r="D289" s="131"/>
      <c r="E289" s="52"/>
      <c r="F289" s="131"/>
      <c r="G289" s="52"/>
      <c r="H289" s="131"/>
      <c r="I289" s="52"/>
      <c r="J289" s="133"/>
      <c r="K289" s="64"/>
      <c r="L289" s="131"/>
      <c r="M289" s="64"/>
      <c r="N289" s="143"/>
      <c r="O289" s="62"/>
      <c r="P289" s="143"/>
      <c r="R289" s="143"/>
      <c r="T289" s="143"/>
      <c r="V289" s="143"/>
      <c r="X289" s="143"/>
      <c r="Z289" s="214"/>
      <c r="AB289" s="66"/>
      <c r="AC289" s="36"/>
      <c r="AD289" s="14"/>
      <c r="AF289" s="138"/>
      <c r="AH289" s="138"/>
      <c r="AI289" s="132"/>
      <c r="AJ289" s="138"/>
      <c r="AK289" s="132"/>
      <c r="AL289" s="151" t="str">
        <f t="shared" si="14"/>
        <v/>
      </c>
      <c r="AM289" s="155"/>
      <c r="AN289" s="151" t="str">
        <f t="shared" si="12"/>
        <v/>
      </c>
      <c r="AO289" s="155"/>
      <c r="AP289" s="151" t="str">
        <f t="shared" si="13"/>
        <v/>
      </c>
      <c r="AQ289" s="155"/>
    </row>
    <row r="290" spans="2:43" x14ac:dyDescent="0.4">
      <c r="B290" s="67" t="s">
        <v>3004</v>
      </c>
      <c r="D290" s="131"/>
      <c r="E290" s="52"/>
      <c r="F290" s="131"/>
      <c r="G290" s="52"/>
      <c r="H290" s="131"/>
      <c r="I290" s="52"/>
      <c r="J290" s="133"/>
      <c r="K290" s="64"/>
      <c r="L290" s="131"/>
      <c r="M290" s="64"/>
      <c r="N290" s="143"/>
      <c r="O290" s="62"/>
      <c r="P290" s="143"/>
      <c r="R290" s="143"/>
      <c r="T290" s="143"/>
      <c r="V290" s="143"/>
      <c r="X290" s="143"/>
      <c r="Z290" s="214"/>
      <c r="AB290" s="66"/>
      <c r="AC290" s="36"/>
      <c r="AD290" s="14"/>
      <c r="AF290" s="138"/>
      <c r="AH290" s="138"/>
      <c r="AI290" s="132"/>
      <c r="AJ290" s="138"/>
      <c r="AK290" s="132"/>
      <c r="AL290" s="151" t="str">
        <f t="shared" si="14"/>
        <v/>
      </c>
      <c r="AM290" s="155"/>
      <c r="AN290" s="151" t="str">
        <f t="shared" si="12"/>
        <v/>
      </c>
      <c r="AO290" s="155"/>
      <c r="AP290" s="151" t="str">
        <f t="shared" si="13"/>
        <v/>
      </c>
      <c r="AQ290" s="155"/>
    </row>
    <row r="291" spans="2:43" x14ac:dyDescent="0.4">
      <c r="B291" s="67" t="s">
        <v>3005</v>
      </c>
      <c r="D291" s="131"/>
      <c r="E291" s="52"/>
      <c r="F291" s="131"/>
      <c r="G291" s="52"/>
      <c r="H291" s="131"/>
      <c r="I291" s="52"/>
      <c r="J291" s="133"/>
      <c r="K291" s="64"/>
      <c r="L291" s="131"/>
      <c r="M291" s="64"/>
      <c r="N291" s="143"/>
      <c r="O291" s="62"/>
      <c r="P291" s="143"/>
      <c r="R291" s="143"/>
      <c r="T291" s="143"/>
      <c r="V291" s="143"/>
      <c r="X291" s="143"/>
      <c r="Z291" s="214"/>
      <c r="AB291" s="66"/>
      <c r="AC291" s="36"/>
      <c r="AD291" s="14"/>
      <c r="AF291" s="138"/>
      <c r="AH291" s="138"/>
      <c r="AI291" s="132"/>
      <c r="AJ291" s="138"/>
      <c r="AK291" s="132"/>
      <c r="AL291" s="151" t="str">
        <f t="shared" si="14"/>
        <v/>
      </c>
      <c r="AM291" s="155"/>
      <c r="AN291" s="151" t="str">
        <f t="shared" si="12"/>
        <v/>
      </c>
      <c r="AO291" s="155"/>
      <c r="AP291" s="151" t="str">
        <f t="shared" si="13"/>
        <v/>
      </c>
      <c r="AQ291" s="155"/>
    </row>
    <row r="292" spans="2:43" x14ac:dyDescent="0.4">
      <c r="B292" s="67" t="s">
        <v>3006</v>
      </c>
      <c r="D292" s="131"/>
      <c r="E292" s="52"/>
      <c r="F292" s="131"/>
      <c r="G292" s="52"/>
      <c r="H292" s="131"/>
      <c r="I292" s="52"/>
      <c r="J292" s="133"/>
      <c r="K292" s="64"/>
      <c r="L292" s="131"/>
      <c r="M292" s="64"/>
      <c r="N292" s="143"/>
      <c r="O292" s="62"/>
      <c r="P292" s="143"/>
      <c r="R292" s="143"/>
      <c r="T292" s="143"/>
      <c r="V292" s="143"/>
      <c r="X292" s="143"/>
      <c r="Z292" s="214"/>
      <c r="AB292" s="66"/>
      <c r="AC292" s="36"/>
      <c r="AD292" s="14"/>
      <c r="AF292" s="138"/>
      <c r="AH292" s="138"/>
      <c r="AI292" s="132"/>
      <c r="AJ292" s="138"/>
      <c r="AK292" s="132"/>
      <c r="AL292" s="151" t="str">
        <f t="shared" si="14"/>
        <v/>
      </c>
      <c r="AM292" s="155"/>
      <c r="AN292" s="151" t="str">
        <f t="shared" si="12"/>
        <v/>
      </c>
      <c r="AO292" s="155"/>
      <c r="AP292" s="151" t="str">
        <f t="shared" si="13"/>
        <v/>
      </c>
      <c r="AQ292" s="155"/>
    </row>
    <row r="293" spans="2:43" x14ac:dyDescent="0.4">
      <c r="B293" s="67" t="s">
        <v>3007</v>
      </c>
      <c r="D293" s="131"/>
      <c r="E293" s="52"/>
      <c r="F293" s="131"/>
      <c r="G293" s="52"/>
      <c r="H293" s="131"/>
      <c r="I293" s="52"/>
      <c r="J293" s="133"/>
      <c r="K293" s="64"/>
      <c r="L293" s="131"/>
      <c r="M293" s="64"/>
      <c r="N293" s="143"/>
      <c r="O293" s="62"/>
      <c r="P293" s="143"/>
      <c r="R293" s="143"/>
      <c r="T293" s="143"/>
      <c r="V293" s="143"/>
      <c r="X293" s="143"/>
      <c r="Z293" s="214"/>
      <c r="AB293" s="66"/>
      <c r="AC293" s="36"/>
      <c r="AD293" s="14"/>
      <c r="AF293" s="138"/>
      <c r="AH293" s="138"/>
      <c r="AI293" s="132"/>
      <c r="AJ293" s="138"/>
      <c r="AK293" s="132"/>
      <c r="AL293" s="151" t="str">
        <f t="shared" si="14"/>
        <v/>
      </c>
      <c r="AM293" s="155"/>
      <c r="AN293" s="151" t="str">
        <f t="shared" si="12"/>
        <v/>
      </c>
      <c r="AO293" s="155"/>
      <c r="AP293" s="151" t="str">
        <f t="shared" si="13"/>
        <v/>
      </c>
      <c r="AQ293" s="155"/>
    </row>
    <row r="294" spans="2:43" x14ac:dyDescent="0.4">
      <c r="B294" s="67" t="s">
        <v>3008</v>
      </c>
      <c r="D294" s="131"/>
      <c r="E294" s="52"/>
      <c r="F294" s="131"/>
      <c r="G294" s="52"/>
      <c r="H294" s="131"/>
      <c r="I294" s="52"/>
      <c r="J294" s="133"/>
      <c r="K294" s="64"/>
      <c r="L294" s="131"/>
      <c r="M294" s="64"/>
      <c r="N294" s="143"/>
      <c r="O294" s="62"/>
      <c r="P294" s="143"/>
      <c r="R294" s="143"/>
      <c r="T294" s="143"/>
      <c r="V294" s="143"/>
      <c r="X294" s="143"/>
      <c r="Z294" s="214"/>
      <c r="AB294" s="66"/>
      <c r="AC294" s="36"/>
      <c r="AD294" s="14"/>
      <c r="AF294" s="138"/>
      <c r="AH294" s="138"/>
      <c r="AI294" s="132"/>
      <c r="AJ294" s="138"/>
      <c r="AK294" s="132"/>
      <c r="AL294" s="151" t="str">
        <f t="shared" si="14"/>
        <v/>
      </c>
      <c r="AM294" s="155"/>
      <c r="AN294" s="151" t="str">
        <f t="shared" si="12"/>
        <v/>
      </c>
      <c r="AO294" s="155"/>
      <c r="AP294" s="151" t="str">
        <f t="shared" si="13"/>
        <v/>
      </c>
      <c r="AQ294" s="155"/>
    </row>
    <row r="295" spans="2:43" x14ac:dyDescent="0.4">
      <c r="B295" s="67" t="s">
        <v>3009</v>
      </c>
      <c r="D295" s="131"/>
      <c r="E295" s="52"/>
      <c r="F295" s="131"/>
      <c r="G295" s="52"/>
      <c r="H295" s="131"/>
      <c r="I295" s="52"/>
      <c r="J295" s="133"/>
      <c r="K295" s="64"/>
      <c r="L295" s="131"/>
      <c r="M295" s="64"/>
      <c r="N295" s="143"/>
      <c r="O295" s="62"/>
      <c r="P295" s="143"/>
      <c r="R295" s="143"/>
      <c r="T295" s="143"/>
      <c r="V295" s="143"/>
      <c r="X295" s="143"/>
      <c r="Z295" s="214"/>
      <c r="AB295" s="66"/>
      <c r="AC295" s="36"/>
      <c r="AD295" s="14"/>
      <c r="AF295" s="138"/>
      <c r="AH295" s="138"/>
      <c r="AI295" s="132"/>
      <c r="AJ295" s="138"/>
      <c r="AK295" s="132"/>
      <c r="AL295" s="151" t="str">
        <f t="shared" si="14"/>
        <v/>
      </c>
      <c r="AM295" s="155"/>
      <c r="AN295" s="151" t="str">
        <f t="shared" si="12"/>
        <v/>
      </c>
      <c r="AO295" s="155"/>
      <c r="AP295" s="151" t="str">
        <f t="shared" si="13"/>
        <v/>
      </c>
      <c r="AQ295" s="155"/>
    </row>
    <row r="296" spans="2:43" x14ac:dyDescent="0.4">
      <c r="B296" s="67" t="s">
        <v>3010</v>
      </c>
      <c r="D296" s="131"/>
      <c r="E296" s="52"/>
      <c r="F296" s="131"/>
      <c r="G296" s="52"/>
      <c r="H296" s="131"/>
      <c r="I296" s="52"/>
      <c r="J296" s="133"/>
      <c r="K296" s="64"/>
      <c r="L296" s="131"/>
      <c r="M296" s="64"/>
      <c r="N296" s="143"/>
      <c r="O296" s="62"/>
      <c r="P296" s="143"/>
      <c r="R296" s="143"/>
      <c r="T296" s="143"/>
      <c r="V296" s="143"/>
      <c r="X296" s="143"/>
      <c r="Z296" s="214"/>
      <c r="AB296" s="66"/>
      <c r="AC296" s="36"/>
      <c r="AD296" s="14"/>
      <c r="AF296" s="138"/>
      <c r="AH296" s="138"/>
      <c r="AI296" s="132"/>
      <c r="AJ296" s="138"/>
      <c r="AK296" s="132"/>
      <c r="AL296" s="151" t="str">
        <f t="shared" si="14"/>
        <v/>
      </c>
      <c r="AM296" s="155"/>
      <c r="AN296" s="151" t="str">
        <f t="shared" si="12"/>
        <v/>
      </c>
      <c r="AO296" s="155"/>
      <c r="AP296" s="151" t="str">
        <f t="shared" si="13"/>
        <v/>
      </c>
      <c r="AQ296" s="155"/>
    </row>
    <row r="297" spans="2:43" x14ac:dyDescent="0.4">
      <c r="B297" s="67" t="s">
        <v>3011</v>
      </c>
      <c r="D297" s="131"/>
      <c r="E297" s="52"/>
      <c r="F297" s="131"/>
      <c r="G297" s="52"/>
      <c r="H297" s="131"/>
      <c r="I297" s="52"/>
      <c r="J297" s="133"/>
      <c r="K297" s="64"/>
      <c r="L297" s="131"/>
      <c r="M297" s="64"/>
      <c r="N297" s="143"/>
      <c r="O297" s="62"/>
      <c r="P297" s="143"/>
      <c r="R297" s="143"/>
      <c r="T297" s="143"/>
      <c r="V297" s="143"/>
      <c r="X297" s="143"/>
      <c r="Z297" s="214"/>
      <c r="AB297" s="66"/>
      <c r="AC297" s="36"/>
      <c r="AD297" s="14"/>
      <c r="AF297" s="138"/>
      <c r="AH297" s="138"/>
      <c r="AI297" s="132"/>
      <c r="AJ297" s="138"/>
      <c r="AK297" s="132"/>
      <c r="AL297" s="151" t="str">
        <f t="shared" si="14"/>
        <v/>
      </c>
      <c r="AM297" s="155"/>
      <c r="AN297" s="151" t="str">
        <f t="shared" si="12"/>
        <v/>
      </c>
      <c r="AO297" s="155"/>
      <c r="AP297" s="151" t="str">
        <f t="shared" si="13"/>
        <v/>
      </c>
      <c r="AQ297" s="155"/>
    </row>
    <row r="298" spans="2:43" x14ac:dyDescent="0.4">
      <c r="B298" s="67" t="s">
        <v>3012</v>
      </c>
      <c r="D298" s="131"/>
      <c r="E298" s="52"/>
      <c r="F298" s="131"/>
      <c r="G298" s="52"/>
      <c r="H298" s="131"/>
      <c r="I298" s="52"/>
      <c r="J298" s="133"/>
      <c r="K298" s="64"/>
      <c r="L298" s="131"/>
      <c r="M298" s="64"/>
      <c r="N298" s="143"/>
      <c r="O298" s="62"/>
      <c r="P298" s="143"/>
      <c r="R298" s="143"/>
      <c r="T298" s="143"/>
      <c r="V298" s="143"/>
      <c r="X298" s="143"/>
      <c r="Z298" s="214"/>
      <c r="AB298" s="66"/>
      <c r="AC298" s="36"/>
      <c r="AD298" s="14"/>
      <c r="AF298" s="138"/>
      <c r="AH298" s="138"/>
      <c r="AI298" s="132"/>
      <c r="AJ298" s="138"/>
      <c r="AK298" s="132"/>
      <c r="AL298" s="151" t="str">
        <f t="shared" si="14"/>
        <v/>
      </c>
      <c r="AM298" s="155"/>
      <c r="AN298" s="151" t="str">
        <f t="shared" si="12"/>
        <v/>
      </c>
      <c r="AO298" s="155"/>
      <c r="AP298" s="151" t="str">
        <f t="shared" si="13"/>
        <v/>
      </c>
      <c r="AQ298" s="155"/>
    </row>
    <row r="299" spans="2:43" x14ac:dyDescent="0.4">
      <c r="B299" s="67" t="s">
        <v>3013</v>
      </c>
      <c r="D299" s="131"/>
      <c r="E299" s="52"/>
      <c r="F299" s="131"/>
      <c r="G299" s="52"/>
      <c r="H299" s="131"/>
      <c r="I299" s="52"/>
      <c r="J299" s="133"/>
      <c r="K299" s="64"/>
      <c r="L299" s="131"/>
      <c r="M299" s="64"/>
      <c r="N299" s="143"/>
      <c r="O299" s="62"/>
      <c r="P299" s="143"/>
      <c r="R299" s="143"/>
      <c r="T299" s="143"/>
      <c r="V299" s="143"/>
      <c r="X299" s="143"/>
      <c r="Z299" s="214"/>
      <c r="AB299" s="66"/>
      <c r="AC299" s="36"/>
      <c r="AD299" s="14"/>
      <c r="AF299" s="138"/>
      <c r="AH299" s="138"/>
      <c r="AI299" s="132"/>
      <c r="AJ299" s="138"/>
      <c r="AK299" s="132"/>
      <c r="AL299" s="151" t="str">
        <f t="shared" si="14"/>
        <v/>
      </c>
      <c r="AM299" s="155"/>
      <c r="AN299" s="151" t="str">
        <f t="shared" si="12"/>
        <v/>
      </c>
      <c r="AO299" s="155"/>
      <c r="AP299" s="151" t="str">
        <f t="shared" si="13"/>
        <v/>
      </c>
      <c r="AQ299" s="155"/>
    </row>
    <row r="300" spans="2:43" x14ac:dyDescent="0.4">
      <c r="B300" s="67" t="s">
        <v>3014</v>
      </c>
      <c r="D300" s="131"/>
      <c r="E300" s="52"/>
      <c r="F300" s="131"/>
      <c r="G300" s="52"/>
      <c r="H300" s="131"/>
      <c r="I300" s="52"/>
      <c r="J300" s="133"/>
      <c r="K300" s="64"/>
      <c r="L300" s="131"/>
      <c r="M300" s="64"/>
      <c r="N300" s="143"/>
      <c r="O300" s="62"/>
      <c r="P300" s="143"/>
      <c r="R300" s="143"/>
      <c r="T300" s="143"/>
      <c r="V300" s="143"/>
      <c r="X300" s="143"/>
      <c r="Z300" s="214"/>
      <c r="AB300" s="66"/>
      <c r="AC300" s="36"/>
      <c r="AD300" s="14"/>
      <c r="AF300" s="138"/>
      <c r="AH300" s="138"/>
      <c r="AI300" s="132"/>
      <c r="AJ300" s="138"/>
      <c r="AK300" s="132"/>
      <c r="AL300" s="151" t="str">
        <f t="shared" si="14"/>
        <v/>
      </c>
      <c r="AM300" s="155"/>
      <c r="AN300" s="151" t="str">
        <f t="shared" si="12"/>
        <v/>
      </c>
      <c r="AO300" s="155"/>
      <c r="AP300" s="151" t="str">
        <f t="shared" si="13"/>
        <v/>
      </c>
      <c r="AQ300" s="155"/>
    </row>
    <row r="301" spans="2:43" x14ac:dyDescent="0.4">
      <c r="B301" s="67" t="s">
        <v>3015</v>
      </c>
      <c r="D301" s="131"/>
      <c r="E301" s="52"/>
      <c r="F301" s="131"/>
      <c r="G301" s="52"/>
      <c r="H301" s="131"/>
      <c r="I301" s="52"/>
      <c r="J301" s="133"/>
      <c r="K301" s="64"/>
      <c r="L301" s="131"/>
      <c r="M301" s="64"/>
      <c r="N301" s="143"/>
      <c r="O301" s="62"/>
      <c r="P301" s="143"/>
      <c r="R301" s="143"/>
      <c r="T301" s="143"/>
      <c r="V301" s="143"/>
      <c r="X301" s="143"/>
      <c r="Z301" s="214"/>
      <c r="AB301" s="66"/>
      <c r="AC301" s="36"/>
      <c r="AD301" s="14"/>
      <c r="AF301" s="138"/>
      <c r="AH301" s="138"/>
      <c r="AI301" s="132"/>
      <c r="AJ301" s="138"/>
      <c r="AK301" s="132"/>
      <c r="AL301" s="151" t="str">
        <f t="shared" si="14"/>
        <v/>
      </c>
      <c r="AM301" s="155"/>
      <c r="AN301" s="151" t="str">
        <f t="shared" si="12"/>
        <v/>
      </c>
      <c r="AO301" s="155"/>
      <c r="AP301" s="151" t="str">
        <f t="shared" si="13"/>
        <v/>
      </c>
      <c r="AQ301" s="155"/>
    </row>
    <row r="302" spans="2:43" x14ac:dyDescent="0.4">
      <c r="B302" s="67" t="s">
        <v>3016</v>
      </c>
      <c r="D302" s="131"/>
      <c r="E302" s="52"/>
      <c r="F302" s="131"/>
      <c r="G302" s="52"/>
      <c r="H302" s="131"/>
      <c r="I302" s="52"/>
      <c r="J302" s="133"/>
      <c r="K302" s="64"/>
      <c r="L302" s="131"/>
      <c r="M302" s="64"/>
      <c r="N302" s="143"/>
      <c r="O302" s="62"/>
      <c r="P302" s="143"/>
      <c r="R302" s="143"/>
      <c r="T302" s="143"/>
      <c r="V302" s="143"/>
      <c r="X302" s="143"/>
      <c r="Z302" s="214"/>
      <c r="AB302" s="66"/>
      <c r="AC302" s="36"/>
      <c r="AD302" s="14"/>
      <c r="AF302" s="138"/>
      <c r="AH302" s="138"/>
      <c r="AI302" s="132"/>
      <c r="AJ302" s="138"/>
      <c r="AK302" s="132"/>
      <c r="AL302" s="151" t="str">
        <f t="shared" si="14"/>
        <v/>
      </c>
      <c r="AM302" s="155"/>
      <c r="AN302" s="151" t="str">
        <f t="shared" si="12"/>
        <v/>
      </c>
      <c r="AO302" s="155"/>
      <c r="AP302" s="151" t="str">
        <f t="shared" si="13"/>
        <v/>
      </c>
      <c r="AQ302" s="155"/>
    </row>
    <row r="303" spans="2:43" x14ac:dyDescent="0.4">
      <c r="B303" s="67" t="s">
        <v>3017</v>
      </c>
      <c r="D303" s="131"/>
      <c r="E303" s="52"/>
      <c r="F303" s="131"/>
      <c r="G303" s="52"/>
      <c r="H303" s="131"/>
      <c r="I303" s="52"/>
      <c r="J303" s="133"/>
      <c r="K303" s="64"/>
      <c r="L303" s="131"/>
      <c r="M303" s="64"/>
      <c r="N303" s="143"/>
      <c r="O303" s="62"/>
      <c r="P303" s="143"/>
      <c r="R303" s="143"/>
      <c r="T303" s="143"/>
      <c r="V303" s="143"/>
      <c r="X303" s="143"/>
      <c r="Z303" s="214"/>
      <c r="AB303" s="66"/>
      <c r="AC303" s="36"/>
      <c r="AD303" s="14"/>
      <c r="AF303" s="138"/>
      <c r="AH303" s="138"/>
      <c r="AI303" s="132"/>
      <c r="AJ303" s="138"/>
      <c r="AK303" s="132"/>
      <c r="AL303" s="151" t="str">
        <f t="shared" si="14"/>
        <v/>
      </c>
      <c r="AM303" s="155"/>
      <c r="AN303" s="151" t="str">
        <f t="shared" si="12"/>
        <v/>
      </c>
      <c r="AO303" s="155"/>
      <c r="AP303" s="151" t="str">
        <f t="shared" si="13"/>
        <v/>
      </c>
      <c r="AQ303" s="155"/>
    </row>
    <row r="304" spans="2:43" x14ac:dyDescent="0.4">
      <c r="B304" s="67" t="s">
        <v>3018</v>
      </c>
      <c r="D304" s="131"/>
      <c r="E304" s="52"/>
      <c r="F304" s="131"/>
      <c r="G304" s="52"/>
      <c r="H304" s="131"/>
      <c r="I304" s="52"/>
      <c r="J304" s="133"/>
      <c r="K304" s="64"/>
      <c r="L304" s="131"/>
      <c r="M304" s="64"/>
      <c r="N304" s="143"/>
      <c r="O304" s="62"/>
      <c r="P304" s="143"/>
      <c r="R304" s="143"/>
      <c r="T304" s="143"/>
      <c r="V304" s="143"/>
      <c r="X304" s="143"/>
      <c r="Z304" s="214"/>
      <c r="AB304" s="66"/>
      <c r="AC304" s="36"/>
      <c r="AD304" s="14"/>
      <c r="AF304" s="138"/>
      <c r="AH304" s="138"/>
      <c r="AI304" s="132"/>
      <c r="AJ304" s="138"/>
      <c r="AK304" s="132"/>
      <c r="AL304" s="151" t="str">
        <f t="shared" si="14"/>
        <v/>
      </c>
      <c r="AM304" s="155"/>
      <c r="AN304" s="151" t="str">
        <f t="shared" si="12"/>
        <v/>
      </c>
      <c r="AO304" s="155"/>
      <c r="AP304" s="151" t="str">
        <f t="shared" si="13"/>
        <v/>
      </c>
      <c r="AQ304" s="155"/>
    </row>
    <row r="305" spans="2:43" x14ac:dyDescent="0.4">
      <c r="B305" s="67" t="s">
        <v>3019</v>
      </c>
      <c r="D305" s="131"/>
      <c r="E305" s="52"/>
      <c r="F305" s="131"/>
      <c r="G305" s="52"/>
      <c r="H305" s="131"/>
      <c r="I305" s="52"/>
      <c r="J305" s="133"/>
      <c r="K305" s="64"/>
      <c r="L305" s="131"/>
      <c r="M305" s="64"/>
      <c r="N305" s="143"/>
      <c r="O305" s="62"/>
      <c r="P305" s="143"/>
      <c r="R305" s="143"/>
      <c r="T305" s="143"/>
      <c r="V305" s="143"/>
      <c r="X305" s="143"/>
      <c r="Z305" s="214"/>
      <c r="AB305" s="66"/>
      <c r="AC305" s="36"/>
      <c r="AD305" s="14"/>
      <c r="AF305" s="138"/>
      <c r="AH305" s="138"/>
      <c r="AI305" s="132"/>
      <c r="AJ305" s="138"/>
      <c r="AK305" s="132"/>
      <c r="AL305" s="151" t="str">
        <f t="shared" si="14"/>
        <v/>
      </c>
      <c r="AM305" s="155"/>
      <c r="AN305" s="151" t="str">
        <f t="shared" si="12"/>
        <v/>
      </c>
      <c r="AO305" s="155"/>
      <c r="AP305" s="151" t="str">
        <f t="shared" si="13"/>
        <v/>
      </c>
      <c r="AQ305" s="155"/>
    </row>
    <row r="306" spans="2:43" x14ac:dyDescent="0.4">
      <c r="B306" s="67" t="s">
        <v>3020</v>
      </c>
      <c r="D306" s="131"/>
      <c r="E306" s="52"/>
      <c r="F306" s="131"/>
      <c r="G306" s="52"/>
      <c r="H306" s="131"/>
      <c r="I306" s="52"/>
      <c r="J306" s="133"/>
      <c r="K306" s="64"/>
      <c r="L306" s="131"/>
      <c r="M306" s="64"/>
      <c r="N306" s="143"/>
      <c r="O306" s="62"/>
      <c r="P306" s="143"/>
      <c r="R306" s="143"/>
      <c r="T306" s="143"/>
      <c r="V306" s="143"/>
      <c r="X306" s="143"/>
      <c r="Z306" s="214"/>
      <c r="AB306" s="66"/>
      <c r="AC306" s="36"/>
      <c r="AD306" s="14"/>
      <c r="AF306" s="138"/>
      <c r="AH306" s="138"/>
      <c r="AI306" s="132"/>
      <c r="AJ306" s="138"/>
      <c r="AK306" s="132"/>
      <c r="AL306" s="151" t="str">
        <f t="shared" si="14"/>
        <v/>
      </c>
      <c r="AM306" s="155"/>
      <c r="AN306" s="151" t="str">
        <f t="shared" si="12"/>
        <v/>
      </c>
      <c r="AO306" s="155"/>
      <c r="AP306" s="151" t="str">
        <f t="shared" si="13"/>
        <v/>
      </c>
      <c r="AQ306" s="155"/>
    </row>
    <row r="307" spans="2:43" x14ac:dyDescent="0.4">
      <c r="B307" s="67" t="s">
        <v>3021</v>
      </c>
      <c r="D307" s="131"/>
      <c r="E307" s="52"/>
      <c r="F307" s="131"/>
      <c r="G307" s="52"/>
      <c r="H307" s="131"/>
      <c r="I307" s="52"/>
      <c r="J307" s="133"/>
      <c r="K307" s="64"/>
      <c r="L307" s="131"/>
      <c r="M307" s="64"/>
      <c r="N307" s="143"/>
      <c r="O307" s="62"/>
      <c r="P307" s="143"/>
      <c r="R307" s="143"/>
      <c r="T307" s="143"/>
      <c r="V307" s="143"/>
      <c r="X307" s="143"/>
      <c r="Z307" s="214"/>
      <c r="AB307" s="66"/>
      <c r="AC307" s="36"/>
      <c r="AD307" s="14"/>
      <c r="AF307" s="138"/>
      <c r="AH307" s="138"/>
      <c r="AI307" s="132"/>
      <c r="AJ307" s="138"/>
      <c r="AK307" s="132"/>
      <c r="AL307" s="151" t="str">
        <f t="shared" si="14"/>
        <v/>
      </c>
      <c r="AM307" s="155"/>
      <c r="AN307" s="151" t="str">
        <f t="shared" si="12"/>
        <v/>
      </c>
      <c r="AO307" s="155"/>
      <c r="AP307" s="151" t="str">
        <f t="shared" si="13"/>
        <v/>
      </c>
      <c r="AQ307" s="155"/>
    </row>
    <row r="308" spans="2:43" x14ac:dyDescent="0.4">
      <c r="B308" s="67" t="s">
        <v>3022</v>
      </c>
      <c r="D308" s="131"/>
      <c r="E308" s="52"/>
      <c r="F308" s="131"/>
      <c r="G308" s="52"/>
      <c r="H308" s="131"/>
      <c r="I308" s="52"/>
      <c r="J308" s="133"/>
      <c r="K308" s="64"/>
      <c r="L308" s="131"/>
      <c r="M308" s="64"/>
      <c r="N308" s="143"/>
      <c r="O308" s="62"/>
      <c r="P308" s="143"/>
      <c r="R308" s="143"/>
      <c r="T308" s="143"/>
      <c r="V308" s="143"/>
      <c r="X308" s="143"/>
      <c r="Z308" s="214"/>
      <c r="AB308" s="66"/>
      <c r="AC308" s="36"/>
      <c r="AD308" s="14"/>
      <c r="AF308" s="138"/>
      <c r="AH308" s="138"/>
      <c r="AI308" s="132"/>
      <c r="AJ308" s="138"/>
      <c r="AK308" s="132"/>
      <c r="AL308" s="151" t="str">
        <f t="shared" si="14"/>
        <v/>
      </c>
      <c r="AM308" s="155"/>
      <c r="AN308" s="151" t="str">
        <f t="shared" si="12"/>
        <v/>
      </c>
      <c r="AO308" s="155"/>
      <c r="AP308" s="151" t="str">
        <f t="shared" si="13"/>
        <v/>
      </c>
      <c r="AQ308" s="155"/>
    </row>
    <row r="309" spans="2:43" x14ac:dyDescent="0.4">
      <c r="B309" s="67" t="s">
        <v>3023</v>
      </c>
      <c r="D309" s="131"/>
      <c r="E309" s="52"/>
      <c r="F309" s="131"/>
      <c r="G309" s="52"/>
      <c r="H309" s="131"/>
      <c r="I309" s="52"/>
      <c r="J309" s="133"/>
      <c r="K309" s="64"/>
      <c r="L309" s="131"/>
      <c r="M309" s="64"/>
      <c r="N309" s="143"/>
      <c r="O309" s="62"/>
      <c r="P309" s="143"/>
      <c r="R309" s="143"/>
      <c r="T309" s="143"/>
      <c r="V309" s="143"/>
      <c r="X309" s="143"/>
      <c r="Z309" s="214"/>
      <c r="AB309" s="66"/>
      <c r="AC309" s="36"/>
      <c r="AD309" s="14"/>
      <c r="AF309" s="138"/>
      <c r="AH309" s="138"/>
      <c r="AI309" s="132"/>
      <c r="AJ309" s="138"/>
      <c r="AK309" s="132"/>
      <c r="AL309" s="151" t="str">
        <f t="shared" si="14"/>
        <v/>
      </c>
      <c r="AM309" s="155"/>
      <c r="AN309" s="151" t="str">
        <f t="shared" si="12"/>
        <v/>
      </c>
      <c r="AO309" s="155"/>
      <c r="AP309" s="151" t="str">
        <f t="shared" si="13"/>
        <v/>
      </c>
      <c r="AQ309" s="155"/>
    </row>
    <row r="310" spans="2:43" x14ac:dyDescent="0.4">
      <c r="B310" s="67" t="s">
        <v>3024</v>
      </c>
      <c r="D310" s="131"/>
      <c r="E310" s="52"/>
      <c r="F310" s="131"/>
      <c r="G310" s="52"/>
      <c r="H310" s="131"/>
      <c r="I310" s="52"/>
      <c r="J310" s="133"/>
      <c r="K310" s="64"/>
      <c r="L310" s="131"/>
      <c r="M310" s="64"/>
      <c r="N310" s="143"/>
      <c r="O310" s="62"/>
      <c r="P310" s="143"/>
      <c r="R310" s="143"/>
      <c r="T310" s="143"/>
      <c r="V310" s="143"/>
      <c r="X310" s="143"/>
      <c r="Z310" s="214"/>
      <c r="AB310" s="66"/>
      <c r="AC310" s="36"/>
      <c r="AD310" s="14"/>
      <c r="AF310" s="138"/>
      <c r="AH310" s="138"/>
      <c r="AI310" s="132"/>
      <c r="AJ310" s="138"/>
      <c r="AK310" s="132"/>
      <c r="AL310" s="151" t="str">
        <f t="shared" si="14"/>
        <v/>
      </c>
      <c r="AM310" s="155"/>
      <c r="AN310" s="151" t="str">
        <f t="shared" si="12"/>
        <v/>
      </c>
      <c r="AO310" s="155"/>
      <c r="AP310" s="151" t="str">
        <f t="shared" si="13"/>
        <v/>
      </c>
      <c r="AQ310" s="155"/>
    </row>
    <row r="311" spans="2:43" x14ac:dyDescent="0.4">
      <c r="B311" s="67" t="s">
        <v>3025</v>
      </c>
      <c r="D311" s="131"/>
      <c r="E311" s="52"/>
      <c r="F311" s="131"/>
      <c r="G311" s="52"/>
      <c r="H311" s="131"/>
      <c r="I311" s="52"/>
      <c r="J311" s="133"/>
      <c r="K311" s="64"/>
      <c r="L311" s="131"/>
      <c r="M311" s="64"/>
      <c r="N311" s="143"/>
      <c r="O311" s="62"/>
      <c r="P311" s="143"/>
      <c r="R311" s="143"/>
      <c r="T311" s="143"/>
      <c r="V311" s="143"/>
      <c r="X311" s="143"/>
      <c r="Z311" s="214"/>
      <c r="AB311" s="66"/>
      <c r="AC311" s="36"/>
      <c r="AD311" s="14"/>
      <c r="AF311" s="138"/>
      <c r="AH311" s="138"/>
      <c r="AI311" s="132"/>
      <c r="AJ311" s="138"/>
      <c r="AK311" s="132"/>
      <c r="AL311" s="151" t="str">
        <f t="shared" si="14"/>
        <v/>
      </c>
      <c r="AM311" s="155"/>
      <c r="AN311" s="151" t="str">
        <f t="shared" si="12"/>
        <v/>
      </c>
      <c r="AO311" s="155"/>
      <c r="AP311" s="151" t="str">
        <f t="shared" si="13"/>
        <v/>
      </c>
      <c r="AQ311" s="155"/>
    </row>
    <row r="312" spans="2:43" x14ac:dyDescent="0.4">
      <c r="B312" s="67" t="s">
        <v>3026</v>
      </c>
      <c r="D312" s="131"/>
      <c r="E312" s="52"/>
      <c r="F312" s="131"/>
      <c r="G312" s="52"/>
      <c r="H312" s="131"/>
      <c r="I312" s="52"/>
      <c r="J312" s="133"/>
      <c r="K312" s="64"/>
      <c r="L312" s="131"/>
      <c r="M312" s="64"/>
      <c r="N312" s="143"/>
      <c r="O312" s="62"/>
      <c r="P312" s="143"/>
      <c r="R312" s="143"/>
      <c r="T312" s="143"/>
      <c r="V312" s="143"/>
      <c r="X312" s="143"/>
      <c r="Z312" s="214"/>
      <c r="AB312" s="66"/>
      <c r="AC312" s="36"/>
      <c r="AD312" s="14"/>
      <c r="AF312" s="138"/>
      <c r="AH312" s="138"/>
      <c r="AI312" s="132"/>
      <c r="AJ312" s="138"/>
      <c r="AK312" s="132"/>
      <c r="AL312" s="151" t="str">
        <f t="shared" si="14"/>
        <v/>
      </c>
      <c r="AM312" s="155"/>
      <c r="AN312" s="151" t="str">
        <f t="shared" si="12"/>
        <v/>
      </c>
      <c r="AO312" s="155"/>
      <c r="AP312" s="151" t="str">
        <f t="shared" si="13"/>
        <v/>
      </c>
      <c r="AQ312" s="155"/>
    </row>
    <row r="313" spans="2:43" x14ac:dyDescent="0.4">
      <c r="B313" s="67" t="s">
        <v>3027</v>
      </c>
      <c r="D313" s="131"/>
      <c r="E313" s="52"/>
      <c r="F313" s="131"/>
      <c r="G313" s="52"/>
      <c r="H313" s="131"/>
      <c r="I313" s="52"/>
      <c r="J313" s="133"/>
      <c r="K313" s="64"/>
      <c r="L313" s="131"/>
      <c r="M313" s="64"/>
      <c r="N313" s="143"/>
      <c r="O313" s="62"/>
      <c r="P313" s="143"/>
      <c r="R313" s="143"/>
      <c r="T313" s="143"/>
      <c r="V313" s="143"/>
      <c r="X313" s="143"/>
      <c r="Z313" s="214"/>
      <c r="AB313" s="66"/>
      <c r="AC313" s="36"/>
      <c r="AD313" s="14"/>
      <c r="AF313" s="138"/>
      <c r="AH313" s="138"/>
      <c r="AI313" s="132"/>
      <c r="AJ313" s="138"/>
      <c r="AK313" s="132"/>
      <c r="AL313" s="151" t="str">
        <f t="shared" si="14"/>
        <v/>
      </c>
      <c r="AM313" s="155"/>
      <c r="AN313" s="151" t="str">
        <f t="shared" si="12"/>
        <v/>
      </c>
      <c r="AO313" s="155"/>
      <c r="AP313" s="151" t="str">
        <f t="shared" si="13"/>
        <v/>
      </c>
      <c r="AQ313" s="155"/>
    </row>
    <row r="314" spans="2:43" x14ac:dyDescent="0.4">
      <c r="B314" s="67" t="s">
        <v>3028</v>
      </c>
      <c r="D314" s="131"/>
      <c r="E314" s="52"/>
      <c r="F314" s="131"/>
      <c r="G314" s="52"/>
      <c r="H314" s="131"/>
      <c r="I314" s="52"/>
      <c r="J314" s="133"/>
      <c r="K314" s="64"/>
      <c r="L314" s="131"/>
      <c r="M314" s="64"/>
      <c r="N314" s="143"/>
      <c r="O314" s="62"/>
      <c r="P314" s="143"/>
      <c r="R314" s="143"/>
      <c r="T314" s="143"/>
      <c r="V314" s="143"/>
      <c r="X314" s="143"/>
      <c r="Z314" s="214"/>
      <c r="AB314" s="66"/>
      <c r="AC314" s="36"/>
      <c r="AD314" s="14"/>
      <c r="AF314" s="138"/>
      <c r="AH314" s="138"/>
      <c r="AI314" s="132"/>
      <c r="AJ314" s="138"/>
      <c r="AK314" s="132"/>
      <c r="AL314" s="151" t="str">
        <f t="shared" si="14"/>
        <v/>
      </c>
      <c r="AM314" s="155"/>
      <c r="AN314" s="151" t="str">
        <f t="shared" si="12"/>
        <v/>
      </c>
      <c r="AO314" s="155"/>
      <c r="AP314" s="151" t="str">
        <f t="shared" si="13"/>
        <v/>
      </c>
      <c r="AQ314" s="155"/>
    </row>
    <row r="315" spans="2:43" x14ac:dyDescent="0.4">
      <c r="B315" s="67" t="s">
        <v>3029</v>
      </c>
      <c r="D315" s="131"/>
      <c r="E315" s="52"/>
      <c r="F315" s="131"/>
      <c r="G315" s="52"/>
      <c r="H315" s="131"/>
      <c r="I315" s="52"/>
      <c r="J315" s="133"/>
      <c r="K315" s="64"/>
      <c r="L315" s="131"/>
      <c r="M315" s="64"/>
      <c r="N315" s="143"/>
      <c r="O315" s="62"/>
      <c r="P315" s="143"/>
      <c r="R315" s="143"/>
      <c r="T315" s="143"/>
      <c r="V315" s="143"/>
      <c r="X315" s="143"/>
      <c r="Z315" s="214"/>
      <c r="AB315" s="66"/>
      <c r="AC315" s="36"/>
      <c r="AD315" s="14"/>
      <c r="AF315" s="138"/>
      <c r="AH315" s="138"/>
      <c r="AI315" s="132"/>
      <c r="AJ315" s="138"/>
      <c r="AK315" s="132"/>
      <c r="AL315" s="151" t="str">
        <f t="shared" si="14"/>
        <v/>
      </c>
      <c r="AM315" s="155"/>
      <c r="AN315" s="151" t="str">
        <f t="shared" si="12"/>
        <v/>
      </c>
      <c r="AO315" s="155"/>
      <c r="AP315" s="151" t="str">
        <f t="shared" si="13"/>
        <v/>
      </c>
      <c r="AQ315" s="155"/>
    </row>
    <row r="316" spans="2:43" x14ac:dyDescent="0.4">
      <c r="B316" s="67" t="s">
        <v>3030</v>
      </c>
      <c r="D316" s="131"/>
      <c r="E316" s="52"/>
      <c r="F316" s="131"/>
      <c r="G316" s="52"/>
      <c r="H316" s="131"/>
      <c r="I316" s="52"/>
      <c r="J316" s="133"/>
      <c r="K316" s="64"/>
      <c r="L316" s="131"/>
      <c r="M316" s="64"/>
      <c r="N316" s="143"/>
      <c r="O316" s="62"/>
      <c r="P316" s="143"/>
      <c r="R316" s="143"/>
      <c r="T316" s="143"/>
      <c r="V316" s="143"/>
      <c r="X316" s="143"/>
      <c r="Z316" s="214"/>
      <c r="AB316" s="66"/>
      <c r="AC316" s="36"/>
      <c r="AD316" s="14"/>
      <c r="AF316" s="138"/>
      <c r="AH316" s="138"/>
      <c r="AI316" s="132"/>
      <c r="AJ316" s="138"/>
      <c r="AK316" s="132"/>
      <c r="AL316" s="151" t="str">
        <f t="shared" si="14"/>
        <v/>
      </c>
      <c r="AM316" s="155"/>
      <c r="AN316" s="151" t="str">
        <f t="shared" si="12"/>
        <v/>
      </c>
      <c r="AO316" s="155"/>
      <c r="AP316" s="151" t="str">
        <f t="shared" si="13"/>
        <v/>
      </c>
      <c r="AQ316" s="155"/>
    </row>
    <row r="317" spans="2:43" x14ac:dyDescent="0.4">
      <c r="B317" s="67" t="s">
        <v>3031</v>
      </c>
      <c r="D317" s="131"/>
      <c r="E317" s="52"/>
      <c r="F317" s="131"/>
      <c r="G317" s="52"/>
      <c r="H317" s="131"/>
      <c r="I317" s="52"/>
      <c r="J317" s="133"/>
      <c r="K317" s="64"/>
      <c r="L317" s="131"/>
      <c r="M317" s="64"/>
      <c r="N317" s="143"/>
      <c r="O317" s="62"/>
      <c r="P317" s="143"/>
      <c r="R317" s="143"/>
      <c r="T317" s="143"/>
      <c r="V317" s="143"/>
      <c r="X317" s="143"/>
      <c r="Z317" s="214"/>
      <c r="AB317" s="66"/>
      <c r="AC317" s="36"/>
      <c r="AD317" s="14"/>
      <c r="AF317" s="138"/>
      <c r="AH317" s="138"/>
      <c r="AI317" s="132"/>
      <c r="AJ317" s="138"/>
      <c r="AK317" s="132"/>
      <c r="AL317" s="151" t="str">
        <f t="shared" si="14"/>
        <v/>
      </c>
      <c r="AM317" s="155"/>
      <c r="AN317" s="151" t="str">
        <f t="shared" si="12"/>
        <v/>
      </c>
      <c r="AO317" s="155"/>
      <c r="AP317" s="151" t="str">
        <f t="shared" si="13"/>
        <v/>
      </c>
      <c r="AQ317" s="155"/>
    </row>
    <row r="318" spans="2:43" x14ac:dyDescent="0.4">
      <c r="B318" s="67" t="s">
        <v>3032</v>
      </c>
      <c r="D318" s="131"/>
      <c r="E318" s="52"/>
      <c r="F318" s="131"/>
      <c r="G318" s="52"/>
      <c r="H318" s="131"/>
      <c r="I318" s="52"/>
      <c r="J318" s="133"/>
      <c r="K318" s="64"/>
      <c r="L318" s="131"/>
      <c r="M318" s="64"/>
      <c r="N318" s="143"/>
      <c r="O318" s="62"/>
      <c r="P318" s="143"/>
      <c r="R318" s="143"/>
      <c r="T318" s="143"/>
      <c r="V318" s="143"/>
      <c r="X318" s="143"/>
      <c r="Z318" s="214"/>
      <c r="AB318" s="66"/>
      <c r="AC318" s="36"/>
      <c r="AD318" s="14"/>
      <c r="AF318" s="138"/>
      <c r="AH318" s="138"/>
      <c r="AI318" s="132"/>
      <c r="AJ318" s="138"/>
      <c r="AK318" s="132"/>
      <c r="AL318" s="151" t="str">
        <f t="shared" si="14"/>
        <v/>
      </c>
      <c r="AM318" s="155"/>
      <c r="AN318" s="151" t="str">
        <f t="shared" si="12"/>
        <v/>
      </c>
      <c r="AO318" s="155"/>
      <c r="AP318" s="151" t="str">
        <f t="shared" si="13"/>
        <v/>
      </c>
      <c r="AQ318" s="155"/>
    </row>
    <row r="319" spans="2:43" x14ac:dyDescent="0.4">
      <c r="B319" s="67" t="s">
        <v>3033</v>
      </c>
      <c r="D319" s="131"/>
      <c r="E319" s="52"/>
      <c r="F319" s="131"/>
      <c r="G319" s="52"/>
      <c r="H319" s="131"/>
      <c r="I319" s="52"/>
      <c r="J319" s="133"/>
      <c r="K319" s="64"/>
      <c r="L319" s="131"/>
      <c r="M319" s="64"/>
      <c r="N319" s="143"/>
      <c r="O319" s="62"/>
      <c r="P319" s="143"/>
      <c r="R319" s="143"/>
      <c r="T319" s="143"/>
      <c r="V319" s="143"/>
      <c r="X319" s="143"/>
      <c r="Z319" s="214"/>
      <c r="AB319" s="66"/>
      <c r="AC319" s="36"/>
      <c r="AD319" s="14"/>
      <c r="AF319" s="138"/>
      <c r="AH319" s="138"/>
      <c r="AI319" s="132"/>
      <c r="AJ319" s="138"/>
      <c r="AK319" s="132"/>
      <c r="AL319" s="151" t="str">
        <f t="shared" si="14"/>
        <v/>
      </c>
      <c r="AM319" s="155"/>
      <c r="AN319" s="151" t="str">
        <f t="shared" si="12"/>
        <v/>
      </c>
      <c r="AO319" s="155"/>
      <c r="AP319" s="151" t="str">
        <f t="shared" si="13"/>
        <v/>
      </c>
      <c r="AQ319" s="155"/>
    </row>
    <row r="320" spans="2:43" x14ac:dyDescent="0.4">
      <c r="B320" s="67" t="s">
        <v>3034</v>
      </c>
      <c r="D320" s="131"/>
      <c r="E320" s="52"/>
      <c r="F320" s="131"/>
      <c r="G320" s="52"/>
      <c r="H320" s="131"/>
      <c r="I320" s="52"/>
      <c r="J320" s="133"/>
      <c r="K320" s="64"/>
      <c r="L320" s="131"/>
      <c r="M320" s="64"/>
      <c r="N320" s="143"/>
      <c r="O320" s="62"/>
      <c r="P320" s="143"/>
      <c r="R320" s="143"/>
      <c r="T320" s="143"/>
      <c r="V320" s="143"/>
      <c r="X320" s="143"/>
      <c r="Z320" s="214"/>
      <c r="AB320" s="66"/>
      <c r="AC320" s="36"/>
      <c r="AD320" s="14"/>
      <c r="AF320" s="138"/>
      <c r="AH320" s="138"/>
      <c r="AI320" s="132"/>
      <c r="AJ320" s="138"/>
      <c r="AK320" s="132"/>
      <c r="AL320" s="151" t="str">
        <f t="shared" si="14"/>
        <v/>
      </c>
      <c r="AM320" s="155"/>
      <c r="AN320" s="151" t="str">
        <f t="shared" si="12"/>
        <v/>
      </c>
      <c r="AO320" s="155"/>
      <c r="AP320" s="151" t="str">
        <f t="shared" si="13"/>
        <v/>
      </c>
      <c r="AQ320" s="155"/>
    </row>
    <row r="321" spans="2:43" x14ac:dyDescent="0.4">
      <c r="B321" s="67" t="s">
        <v>3035</v>
      </c>
      <c r="D321" s="131"/>
      <c r="E321" s="52"/>
      <c r="F321" s="131"/>
      <c r="G321" s="52"/>
      <c r="H321" s="131"/>
      <c r="I321" s="52"/>
      <c r="J321" s="133"/>
      <c r="K321" s="64"/>
      <c r="L321" s="131"/>
      <c r="M321" s="64"/>
      <c r="N321" s="143"/>
      <c r="O321" s="62"/>
      <c r="P321" s="143"/>
      <c r="R321" s="143"/>
      <c r="T321" s="143"/>
      <c r="V321" s="143"/>
      <c r="X321" s="143"/>
      <c r="Z321" s="214"/>
      <c r="AB321" s="66"/>
      <c r="AC321" s="36"/>
      <c r="AD321" s="14"/>
      <c r="AF321" s="138"/>
      <c r="AH321" s="138"/>
      <c r="AI321" s="132"/>
      <c r="AJ321" s="138"/>
      <c r="AK321" s="132"/>
      <c r="AL321" s="151" t="str">
        <f t="shared" si="14"/>
        <v/>
      </c>
      <c r="AM321" s="155"/>
      <c r="AN321" s="151" t="str">
        <f t="shared" si="12"/>
        <v/>
      </c>
      <c r="AO321" s="155"/>
      <c r="AP321" s="151" t="str">
        <f t="shared" si="13"/>
        <v/>
      </c>
      <c r="AQ321" s="155"/>
    </row>
    <row r="322" spans="2:43" x14ac:dyDescent="0.4">
      <c r="B322" s="67" t="s">
        <v>3036</v>
      </c>
      <c r="D322" s="131"/>
      <c r="E322" s="52"/>
      <c r="F322" s="131"/>
      <c r="G322" s="52"/>
      <c r="H322" s="131"/>
      <c r="I322" s="52"/>
      <c r="J322" s="133"/>
      <c r="K322" s="64"/>
      <c r="L322" s="131"/>
      <c r="M322" s="64"/>
      <c r="N322" s="143"/>
      <c r="O322" s="62"/>
      <c r="P322" s="143"/>
      <c r="R322" s="143"/>
      <c r="T322" s="143"/>
      <c r="V322" s="143"/>
      <c r="X322" s="143"/>
      <c r="Z322" s="214"/>
      <c r="AB322" s="66"/>
      <c r="AC322" s="36"/>
      <c r="AD322" s="14"/>
      <c r="AF322" s="138"/>
      <c r="AH322" s="138"/>
      <c r="AI322" s="132"/>
      <c r="AJ322" s="138"/>
      <c r="AK322" s="132"/>
      <c r="AL322" s="151" t="str">
        <f t="shared" si="14"/>
        <v/>
      </c>
      <c r="AM322" s="155"/>
      <c r="AN322" s="151" t="str">
        <f t="shared" si="12"/>
        <v/>
      </c>
      <c r="AO322" s="155"/>
      <c r="AP322" s="151" t="str">
        <f t="shared" si="13"/>
        <v/>
      </c>
      <c r="AQ322" s="155"/>
    </row>
    <row r="323" spans="2:43" x14ac:dyDescent="0.4">
      <c r="B323" s="67" t="s">
        <v>3037</v>
      </c>
      <c r="D323" s="131"/>
      <c r="E323" s="52"/>
      <c r="F323" s="131"/>
      <c r="G323" s="52"/>
      <c r="H323" s="131"/>
      <c r="I323" s="52"/>
      <c r="J323" s="133"/>
      <c r="K323" s="64"/>
      <c r="L323" s="131"/>
      <c r="M323" s="64"/>
      <c r="N323" s="143"/>
      <c r="O323" s="62"/>
      <c r="P323" s="143"/>
      <c r="R323" s="143"/>
      <c r="T323" s="143"/>
      <c r="V323" s="143"/>
      <c r="X323" s="143"/>
      <c r="Z323" s="214"/>
      <c r="AB323" s="66"/>
      <c r="AC323" s="36"/>
      <c r="AD323" s="14"/>
      <c r="AF323" s="138"/>
      <c r="AH323" s="138"/>
      <c r="AI323" s="132"/>
      <c r="AJ323" s="138"/>
      <c r="AK323" s="132"/>
      <c r="AL323" s="151" t="str">
        <f t="shared" si="14"/>
        <v/>
      </c>
      <c r="AM323" s="155"/>
      <c r="AN323" s="151" t="str">
        <f t="shared" si="12"/>
        <v/>
      </c>
      <c r="AO323" s="155"/>
      <c r="AP323" s="151" t="str">
        <f t="shared" si="13"/>
        <v/>
      </c>
      <c r="AQ323" s="155"/>
    </row>
    <row r="324" spans="2:43" x14ac:dyDescent="0.4">
      <c r="B324" s="67" t="s">
        <v>3038</v>
      </c>
      <c r="D324" s="131"/>
      <c r="E324" s="52"/>
      <c r="F324" s="131"/>
      <c r="G324" s="52"/>
      <c r="H324" s="131"/>
      <c r="I324" s="52"/>
      <c r="J324" s="133"/>
      <c r="K324" s="64"/>
      <c r="L324" s="131"/>
      <c r="M324" s="64"/>
      <c r="N324" s="143"/>
      <c r="O324" s="62"/>
      <c r="P324" s="143"/>
      <c r="R324" s="143"/>
      <c r="T324" s="143"/>
      <c r="V324" s="143"/>
      <c r="X324" s="143"/>
      <c r="Z324" s="214"/>
      <c r="AB324" s="66"/>
      <c r="AC324" s="36"/>
      <c r="AD324" s="14"/>
      <c r="AF324" s="138"/>
      <c r="AH324" s="138"/>
      <c r="AI324" s="132"/>
      <c r="AJ324" s="138"/>
      <c r="AK324" s="132"/>
      <c r="AL324" s="151" t="str">
        <f t="shared" si="14"/>
        <v/>
      </c>
      <c r="AM324" s="155"/>
      <c r="AN324" s="151" t="str">
        <f t="shared" si="12"/>
        <v/>
      </c>
      <c r="AO324" s="155"/>
      <c r="AP324" s="151" t="str">
        <f t="shared" si="13"/>
        <v/>
      </c>
      <c r="AQ324" s="155"/>
    </row>
    <row r="325" spans="2:43" x14ac:dyDescent="0.4">
      <c r="B325" s="67" t="s">
        <v>3039</v>
      </c>
      <c r="D325" s="131"/>
      <c r="E325" s="52"/>
      <c r="F325" s="131"/>
      <c r="G325" s="52"/>
      <c r="H325" s="131"/>
      <c r="I325" s="52"/>
      <c r="J325" s="133"/>
      <c r="K325" s="64"/>
      <c r="L325" s="131"/>
      <c r="M325" s="64"/>
      <c r="N325" s="143"/>
      <c r="O325" s="62"/>
      <c r="P325" s="143"/>
      <c r="R325" s="143"/>
      <c r="T325" s="143"/>
      <c r="V325" s="143"/>
      <c r="X325" s="143"/>
      <c r="Z325" s="214"/>
      <c r="AB325" s="66"/>
      <c r="AC325" s="36"/>
      <c r="AD325" s="14"/>
      <c r="AF325" s="138"/>
      <c r="AH325" s="138"/>
      <c r="AI325" s="132"/>
      <c r="AJ325" s="138"/>
      <c r="AK325" s="132"/>
      <c r="AL325" s="151" t="str">
        <f t="shared" si="14"/>
        <v/>
      </c>
      <c r="AM325" s="155"/>
      <c r="AN325" s="151" t="str">
        <f t="shared" si="12"/>
        <v/>
      </c>
      <c r="AO325" s="155"/>
      <c r="AP325" s="151" t="str">
        <f t="shared" si="13"/>
        <v/>
      </c>
      <c r="AQ325" s="155"/>
    </row>
    <row r="326" spans="2:43" x14ac:dyDescent="0.4">
      <c r="B326" s="67" t="s">
        <v>3040</v>
      </c>
      <c r="D326" s="131"/>
      <c r="E326" s="52"/>
      <c r="F326" s="131"/>
      <c r="G326" s="52"/>
      <c r="H326" s="131"/>
      <c r="I326" s="52"/>
      <c r="J326" s="133"/>
      <c r="K326" s="64"/>
      <c r="L326" s="131"/>
      <c r="M326" s="64"/>
      <c r="N326" s="143"/>
      <c r="O326" s="62"/>
      <c r="P326" s="143"/>
      <c r="R326" s="143"/>
      <c r="T326" s="143"/>
      <c r="V326" s="143"/>
      <c r="X326" s="143"/>
      <c r="Z326" s="214"/>
      <c r="AB326" s="66"/>
      <c r="AC326" s="36"/>
      <c r="AD326" s="14"/>
      <c r="AF326" s="138"/>
      <c r="AH326" s="138"/>
      <c r="AI326" s="132"/>
      <c r="AJ326" s="138"/>
      <c r="AK326" s="132"/>
      <c r="AL326" s="151" t="str">
        <f t="shared" si="14"/>
        <v/>
      </c>
      <c r="AM326" s="155"/>
      <c r="AN326" s="151" t="str">
        <f t="shared" si="12"/>
        <v/>
      </c>
      <c r="AO326" s="155"/>
      <c r="AP326" s="151" t="str">
        <f t="shared" si="13"/>
        <v/>
      </c>
      <c r="AQ326" s="155"/>
    </row>
    <row r="327" spans="2:43" x14ac:dyDescent="0.4">
      <c r="B327" s="67" t="s">
        <v>3041</v>
      </c>
      <c r="D327" s="131"/>
      <c r="E327" s="52"/>
      <c r="F327" s="131"/>
      <c r="G327" s="52"/>
      <c r="H327" s="131"/>
      <c r="I327" s="52"/>
      <c r="J327" s="133"/>
      <c r="K327" s="64"/>
      <c r="L327" s="131"/>
      <c r="M327" s="64"/>
      <c r="N327" s="143"/>
      <c r="O327" s="62"/>
      <c r="P327" s="143"/>
      <c r="R327" s="143"/>
      <c r="T327" s="143"/>
      <c r="V327" s="143"/>
      <c r="X327" s="143"/>
      <c r="Z327" s="214"/>
      <c r="AB327" s="66"/>
      <c r="AC327" s="36"/>
      <c r="AD327" s="14"/>
      <c r="AF327" s="138"/>
      <c r="AH327" s="138"/>
      <c r="AI327" s="132"/>
      <c r="AJ327" s="138"/>
      <c r="AK327" s="132"/>
      <c r="AL327" s="151" t="str">
        <f t="shared" si="14"/>
        <v/>
      </c>
      <c r="AM327" s="155"/>
      <c r="AN327" s="151" t="str">
        <f t="shared" ref="AN327:AN390" si="15">IF(R327*$Z327=0,"",R327*$Z327)</f>
        <v/>
      </c>
      <c r="AO327" s="155"/>
      <c r="AP327" s="151" t="str">
        <f t="shared" ref="AP327:AP390" si="16">IF(T327*$Z327=0,"",T327*$Z327)</f>
        <v/>
      </c>
      <c r="AQ327" s="155"/>
    </row>
    <row r="328" spans="2:43" x14ac:dyDescent="0.4">
      <c r="B328" s="67" t="s">
        <v>3042</v>
      </c>
      <c r="D328" s="131"/>
      <c r="E328" s="52"/>
      <c r="F328" s="131"/>
      <c r="G328" s="52"/>
      <c r="H328" s="131"/>
      <c r="I328" s="52"/>
      <c r="J328" s="133"/>
      <c r="K328" s="64"/>
      <c r="L328" s="131"/>
      <c r="M328" s="64"/>
      <c r="N328" s="143"/>
      <c r="O328" s="62"/>
      <c r="P328" s="143"/>
      <c r="R328" s="143"/>
      <c r="T328" s="143"/>
      <c r="V328" s="143"/>
      <c r="X328" s="143"/>
      <c r="Z328" s="214"/>
      <c r="AB328" s="66"/>
      <c r="AC328" s="36"/>
      <c r="AD328" s="14"/>
      <c r="AF328" s="138"/>
      <c r="AH328" s="138"/>
      <c r="AI328" s="132"/>
      <c r="AJ328" s="138"/>
      <c r="AK328" s="132"/>
      <c r="AL328" s="151" t="str">
        <f t="shared" ref="AL328:AL391" si="17">IF($Z328=0,"",$Z328)</f>
        <v/>
      </c>
      <c r="AM328" s="155"/>
      <c r="AN328" s="151" t="str">
        <f t="shared" si="15"/>
        <v/>
      </c>
      <c r="AO328" s="155"/>
      <c r="AP328" s="151" t="str">
        <f t="shared" si="16"/>
        <v/>
      </c>
      <c r="AQ328" s="155"/>
    </row>
    <row r="329" spans="2:43" x14ac:dyDescent="0.4">
      <c r="B329" s="67" t="s">
        <v>3043</v>
      </c>
      <c r="D329" s="131"/>
      <c r="E329" s="52"/>
      <c r="F329" s="131"/>
      <c r="G329" s="52"/>
      <c r="H329" s="131"/>
      <c r="I329" s="52"/>
      <c r="J329" s="133"/>
      <c r="K329" s="64"/>
      <c r="L329" s="131"/>
      <c r="M329" s="64"/>
      <c r="N329" s="143"/>
      <c r="O329" s="62"/>
      <c r="P329" s="143"/>
      <c r="R329" s="143"/>
      <c r="T329" s="143"/>
      <c r="V329" s="143"/>
      <c r="X329" s="143"/>
      <c r="Z329" s="214"/>
      <c r="AB329" s="66"/>
      <c r="AC329" s="36"/>
      <c r="AD329" s="14"/>
      <c r="AF329" s="138"/>
      <c r="AH329" s="138"/>
      <c r="AI329" s="132"/>
      <c r="AJ329" s="138"/>
      <c r="AK329" s="132"/>
      <c r="AL329" s="151" t="str">
        <f t="shared" si="17"/>
        <v/>
      </c>
      <c r="AM329" s="155"/>
      <c r="AN329" s="151" t="str">
        <f t="shared" si="15"/>
        <v/>
      </c>
      <c r="AO329" s="155"/>
      <c r="AP329" s="151" t="str">
        <f t="shared" si="16"/>
        <v/>
      </c>
      <c r="AQ329" s="155"/>
    </row>
    <row r="330" spans="2:43" x14ac:dyDescent="0.4">
      <c r="B330" s="67" t="s">
        <v>3044</v>
      </c>
      <c r="D330" s="131"/>
      <c r="E330" s="52"/>
      <c r="F330" s="131"/>
      <c r="G330" s="52"/>
      <c r="H330" s="131"/>
      <c r="I330" s="52"/>
      <c r="J330" s="133"/>
      <c r="K330" s="64"/>
      <c r="L330" s="131"/>
      <c r="M330" s="64"/>
      <c r="N330" s="143"/>
      <c r="O330" s="62"/>
      <c r="P330" s="143"/>
      <c r="R330" s="143"/>
      <c r="T330" s="143"/>
      <c r="V330" s="143"/>
      <c r="X330" s="143"/>
      <c r="Z330" s="214"/>
      <c r="AB330" s="66"/>
      <c r="AC330" s="36"/>
      <c r="AD330" s="14"/>
      <c r="AF330" s="138"/>
      <c r="AH330" s="138"/>
      <c r="AI330" s="132"/>
      <c r="AJ330" s="138"/>
      <c r="AK330" s="132"/>
      <c r="AL330" s="151" t="str">
        <f t="shared" si="17"/>
        <v/>
      </c>
      <c r="AM330" s="155"/>
      <c r="AN330" s="151" t="str">
        <f t="shared" si="15"/>
        <v/>
      </c>
      <c r="AO330" s="155"/>
      <c r="AP330" s="151" t="str">
        <f t="shared" si="16"/>
        <v/>
      </c>
      <c r="AQ330" s="155"/>
    </row>
    <row r="331" spans="2:43" x14ac:dyDescent="0.4">
      <c r="B331" s="67" t="s">
        <v>3045</v>
      </c>
      <c r="D331" s="131"/>
      <c r="E331" s="52"/>
      <c r="F331" s="131"/>
      <c r="G331" s="52"/>
      <c r="H331" s="131"/>
      <c r="I331" s="52"/>
      <c r="J331" s="133"/>
      <c r="K331" s="64"/>
      <c r="L331" s="131"/>
      <c r="M331" s="64"/>
      <c r="N331" s="143"/>
      <c r="O331" s="62"/>
      <c r="P331" s="143"/>
      <c r="R331" s="143"/>
      <c r="T331" s="143"/>
      <c r="V331" s="143"/>
      <c r="X331" s="143"/>
      <c r="Z331" s="214"/>
      <c r="AB331" s="66"/>
      <c r="AC331" s="36"/>
      <c r="AD331" s="14"/>
      <c r="AF331" s="138"/>
      <c r="AH331" s="138"/>
      <c r="AI331" s="132"/>
      <c r="AJ331" s="138"/>
      <c r="AK331" s="132"/>
      <c r="AL331" s="151" t="str">
        <f t="shared" si="17"/>
        <v/>
      </c>
      <c r="AM331" s="155"/>
      <c r="AN331" s="151" t="str">
        <f t="shared" si="15"/>
        <v/>
      </c>
      <c r="AO331" s="155"/>
      <c r="AP331" s="151" t="str">
        <f t="shared" si="16"/>
        <v/>
      </c>
      <c r="AQ331" s="155"/>
    </row>
    <row r="332" spans="2:43" x14ac:dyDescent="0.4">
      <c r="B332" s="67" t="s">
        <v>3046</v>
      </c>
      <c r="D332" s="131"/>
      <c r="E332" s="52"/>
      <c r="F332" s="131"/>
      <c r="G332" s="52"/>
      <c r="H332" s="131"/>
      <c r="I332" s="52"/>
      <c r="J332" s="133"/>
      <c r="K332" s="64"/>
      <c r="L332" s="131"/>
      <c r="M332" s="64"/>
      <c r="N332" s="143"/>
      <c r="O332" s="62"/>
      <c r="P332" s="143"/>
      <c r="R332" s="143"/>
      <c r="T332" s="143"/>
      <c r="V332" s="143"/>
      <c r="X332" s="143"/>
      <c r="Z332" s="214"/>
      <c r="AB332" s="66"/>
      <c r="AC332" s="36"/>
      <c r="AD332" s="14"/>
      <c r="AF332" s="138"/>
      <c r="AH332" s="138"/>
      <c r="AI332" s="132"/>
      <c r="AJ332" s="138"/>
      <c r="AK332" s="132"/>
      <c r="AL332" s="151" t="str">
        <f t="shared" si="17"/>
        <v/>
      </c>
      <c r="AM332" s="155"/>
      <c r="AN332" s="151" t="str">
        <f t="shared" si="15"/>
        <v/>
      </c>
      <c r="AO332" s="155"/>
      <c r="AP332" s="151" t="str">
        <f t="shared" si="16"/>
        <v/>
      </c>
      <c r="AQ332" s="155"/>
    </row>
    <row r="333" spans="2:43" x14ac:dyDescent="0.4">
      <c r="B333" s="67" t="s">
        <v>3047</v>
      </c>
      <c r="D333" s="131"/>
      <c r="E333" s="52"/>
      <c r="F333" s="131"/>
      <c r="G333" s="52"/>
      <c r="H333" s="131"/>
      <c r="I333" s="52"/>
      <c r="J333" s="133"/>
      <c r="K333" s="64"/>
      <c r="L333" s="131"/>
      <c r="M333" s="64"/>
      <c r="N333" s="143"/>
      <c r="O333" s="62"/>
      <c r="P333" s="143"/>
      <c r="R333" s="143"/>
      <c r="T333" s="143"/>
      <c r="V333" s="143"/>
      <c r="X333" s="143"/>
      <c r="Z333" s="214"/>
      <c r="AB333" s="66"/>
      <c r="AC333" s="36"/>
      <c r="AD333" s="14"/>
      <c r="AF333" s="138"/>
      <c r="AH333" s="138"/>
      <c r="AI333" s="132"/>
      <c r="AJ333" s="138"/>
      <c r="AK333" s="132"/>
      <c r="AL333" s="151" t="str">
        <f t="shared" si="17"/>
        <v/>
      </c>
      <c r="AM333" s="155"/>
      <c r="AN333" s="151" t="str">
        <f t="shared" si="15"/>
        <v/>
      </c>
      <c r="AO333" s="155"/>
      <c r="AP333" s="151" t="str">
        <f t="shared" si="16"/>
        <v/>
      </c>
      <c r="AQ333" s="155"/>
    </row>
    <row r="334" spans="2:43" x14ac:dyDescent="0.4">
      <c r="B334" s="67" t="s">
        <v>3048</v>
      </c>
      <c r="D334" s="131"/>
      <c r="E334" s="52"/>
      <c r="F334" s="131"/>
      <c r="G334" s="52"/>
      <c r="H334" s="131"/>
      <c r="I334" s="52"/>
      <c r="J334" s="133"/>
      <c r="K334" s="64"/>
      <c r="L334" s="131"/>
      <c r="M334" s="64"/>
      <c r="N334" s="143"/>
      <c r="O334" s="62"/>
      <c r="P334" s="143"/>
      <c r="R334" s="143"/>
      <c r="T334" s="143"/>
      <c r="V334" s="143"/>
      <c r="X334" s="143"/>
      <c r="Z334" s="214"/>
      <c r="AB334" s="66"/>
      <c r="AC334" s="36"/>
      <c r="AD334" s="14"/>
      <c r="AF334" s="138"/>
      <c r="AH334" s="138"/>
      <c r="AI334" s="132"/>
      <c r="AJ334" s="138"/>
      <c r="AK334" s="132"/>
      <c r="AL334" s="151" t="str">
        <f t="shared" si="17"/>
        <v/>
      </c>
      <c r="AM334" s="155"/>
      <c r="AN334" s="151" t="str">
        <f t="shared" si="15"/>
        <v/>
      </c>
      <c r="AO334" s="155"/>
      <c r="AP334" s="151" t="str">
        <f t="shared" si="16"/>
        <v/>
      </c>
      <c r="AQ334" s="155"/>
    </row>
    <row r="335" spans="2:43" x14ac:dyDescent="0.4">
      <c r="B335" s="67" t="s">
        <v>3049</v>
      </c>
      <c r="D335" s="131"/>
      <c r="E335" s="52"/>
      <c r="F335" s="131"/>
      <c r="G335" s="52"/>
      <c r="H335" s="131"/>
      <c r="I335" s="52"/>
      <c r="J335" s="133"/>
      <c r="K335" s="64"/>
      <c r="L335" s="131"/>
      <c r="M335" s="64"/>
      <c r="N335" s="143"/>
      <c r="O335" s="62"/>
      <c r="P335" s="143"/>
      <c r="R335" s="143"/>
      <c r="T335" s="143"/>
      <c r="V335" s="143"/>
      <c r="X335" s="143"/>
      <c r="Z335" s="214"/>
      <c r="AB335" s="66"/>
      <c r="AC335" s="36"/>
      <c r="AD335" s="14"/>
      <c r="AF335" s="138"/>
      <c r="AH335" s="138"/>
      <c r="AI335" s="132"/>
      <c r="AJ335" s="138"/>
      <c r="AK335" s="132"/>
      <c r="AL335" s="151" t="str">
        <f t="shared" si="17"/>
        <v/>
      </c>
      <c r="AM335" s="155"/>
      <c r="AN335" s="151" t="str">
        <f t="shared" si="15"/>
        <v/>
      </c>
      <c r="AO335" s="155"/>
      <c r="AP335" s="151" t="str">
        <f t="shared" si="16"/>
        <v/>
      </c>
      <c r="AQ335" s="155"/>
    </row>
    <row r="336" spans="2:43" x14ac:dyDescent="0.4">
      <c r="B336" s="67" t="s">
        <v>3050</v>
      </c>
      <c r="D336" s="131"/>
      <c r="E336" s="52"/>
      <c r="F336" s="131"/>
      <c r="G336" s="52"/>
      <c r="H336" s="131"/>
      <c r="I336" s="52"/>
      <c r="J336" s="133"/>
      <c r="K336" s="64"/>
      <c r="L336" s="131"/>
      <c r="M336" s="64"/>
      <c r="N336" s="143"/>
      <c r="O336" s="62"/>
      <c r="P336" s="143"/>
      <c r="R336" s="143"/>
      <c r="T336" s="143"/>
      <c r="V336" s="143"/>
      <c r="X336" s="143"/>
      <c r="Z336" s="214"/>
      <c r="AB336" s="66"/>
      <c r="AC336" s="36"/>
      <c r="AD336" s="14"/>
      <c r="AF336" s="138"/>
      <c r="AH336" s="138"/>
      <c r="AI336" s="132"/>
      <c r="AJ336" s="138"/>
      <c r="AK336" s="132"/>
      <c r="AL336" s="151" t="str">
        <f t="shared" si="17"/>
        <v/>
      </c>
      <c r="AM336" s="155"/>
      <c r="AN336" s="151" t="str">
        <f t="shared" si="15"/>
        <v/>
      </c>
      <c r="AO336" s="155"/>
      <c r="AP336" s="151" t="str">
        <f t="shared" si="16"/>
        <v/>
      </c>
      <c r="AQ336" s="155"/>
    </row>
    <row r="337" spans="2:43" x14ac:dyDescent="0.4">
      <c r="B337" s="67" t="s">
        <v>3051</v>
      </c>
      <c r="D337" s="131"/>
      <c r="E337" s="52"/>
      <c r="F337" s="131"/>
      <c r="G337" s="52"/>
      <c r="H337" s="131"/>
      <c r="I337" s="52"/>
      <c r="J337" s="133"/>
      <c r="K337" s="64"/>
      <c r="L337" s="131"/>
      <c r="M337" s="64"/>
      <c r="N337" s="143"/>
      <c r="O337" s="62"/>
      <c r="P337" s="143"/>
      <c r="R337" s="143"/>
      <c r="T337" s="143"/>
      <c r="V337" s="143"/>
      <c r="X337" s="143"/>
      <c r="Z337" s="214"/>
      <c r="AB337" s="66"/>
      <c r="AC337" s="36"/>
      <c r="AD337" s="14"/>
      <c r="AF337" s="138"/>
      <c r="AH337" s="138"/>
      <c r="AI337" s="132"/>
      <c r="AJ337" s="138"/>
      <c r="AK337" s="132"/>
      <c r="AL337" s="151" t="str">
        <f t="shared" si="17"/>
        <v/>
      </c>
      <c r="AM337" s="155"/>
      <c r="AN337" s="151" t="str">
        <f t="shared" si="15"/>
        <v/>
      </c>
      <c r="AO337" s="155"/>
      <c r="AP337" s="151" t="str">
        <f t="shared" si="16"/>
        <v/>
      </c>
      <c r="AQ337" s="155"/>
    </row>
    <row r="338" spans="2:43" x14ac:dyDescent="0.4">
      <c r="B338" s="67" t="s">
        <v>3052</v>
      </c>
      <c r="D338" s="131"/>
      <c r="E338" s="52"/>
      <c r="F338" s="131"/>
      <c r="G338" s="52"/>
      <c r="H338" s="131"/>
      <c r="I338" s="52"/>
      <c r="J338" s="133"/>
      <c r="K338" s="64"/>
      <c r="L338" s="131"/>
      <c r="M338" s="64"/>
      <c r="N338" s="143"/>
      <c r="O338" s="62"/>
      <c r="P338" s="143"/>
      <c r="R338" s="143"/>
      <c r="T338" s="143"/>
      <c r="V338" s="143"/>
      <c r="X338" s="143"/>
      <c r="Z338" s="214"/>
      <c r="AB338" s="66"/>
      <c r="AC338" s="36"/>
      <c r="AD338" s="14"/>
      <c r="AF338" s="138"/>
      <c r="AH338" s="138"/>
      <c r="AI338" s="132"/>
      <c r="AJ338" s="138"/>
      <c r="AK338" s="132"/>
      <c r="AL338" s="151" t="str">
        <f t="shared" si="17"/>
        <v/>
      </c>
      <c r="AM338" s="155"/>
      <c r="AN338" s="151" t="str">
        <f t="shared" si="15"/>
        <v/>
      </c>
      <c r="AO338" s="155"/>
      <c r="AP338" s="151" t="str">
        <f t="shared" si="16"/>
        <v/>
      </c>
      <c r="AQ338" s="155"/>
    </row>
    <row r="339" spans="2:43" x14ac:dyDescent="0.4">
      <c r="B339" s="67" t="s">
        <v>3053</v>
      </c>
      <c r="D339" s="131"/>
      <c r="E339" s="52"/>
      <c r="F339" s="131"/>
      <c r="G339" s="52"/>
      <c r="H339" s="131"/>
      <c r="I339" s="52"/>
      <c r="J339" s="133"/>
      <c r="K339" s="64"/>
      <c r="L339" s="131"/>
      <c r="M339" s="64"/>
      <c r="N339" s="143"/>
      <c r="O339" s="62"/>
      <c r="P339" s="143"/>
      <c r="R339" s="143"/>
      <c r="T339" s="143"/>
      <c r="V339" s="143"/>
      <c r="X339" s="143"/>
      <c r="Z339" s="214"/>
      <c r="AB339" s="66"/>
      <c r="AC339" s="36"/>
      <c r="AD339" s="14"/>
      <c r="AF339" s="138"/>
      <c r="AH339" s="138"/>
      <c r="AI339" s="132"/>
      <c r="AJ339" s="138"/>
      <c r="AK339" s="132"/>
      <c r="AL339" s="151" t="str">
        <f t="shared" si="17"/>
        <v/>
      </c>
      <c r="AM339" s="155"/>
      <c r="AN339" s="151" t="str">
        <f t="shared" si="15"/>
        <v/>
      </c>
      <c r="AO339" s="155"/>
      <c r="AP339" s="151" t="str">
        <f t="shared" si="16"/>
        <v/>
      </c>
      <c r="AQ339" s="155"/>
    </row>
    <row r="340" spans="2:43" x14ac:dyDescent="0.4">
      <c r="B340" s="67" t="s">
        <v>3054</v>
      </c>
      <c r="D340" s="131"/>
      <c r="E340" s="52"/>
      <c r="F340" s="131"/>
      <c r="G340" s="52"/>
      <c r="H340" s="131"/>
      <c r="I340" s="52"/>
      <c r="J340" s="133"/>
      <c r="K340" s="64"/>
      <c r="L340" s="131"/>
      <c r="M340" s="64"/>
      <c r="N340" s="143"/>
      <c r="O340" s="62"/>
      <c r="P340" s="143"/>
      <c r="R340" s="143"/>
      <c r="T340" s="143"/>
      <c r="V340" s="143"/>
      <c r="X340" s="143"/>
      <c r="Z340" s="214"/>
      <c r="AB340" s="66"/>
      <c r="AC340" s="36"/>
      <c r="AD340" s="14"/>
      <c r="AF340" s="138"/>
      <c r="AH340" s="138"/>
      <c r="AI340" s="132"/>
      <c r="AJ340" s="138"/>
      <c r="AK340" s="132"/>
      <c r="AL340" s="151" t="str">
        <f t="shared" si="17"/>
        <v/>
      </c>
      <c r="AM340" s="155"/>
      <c r="AN340" s="151" t="str">
        <f t="shared" si="15"/>
        <v/>
      </c>
      <c r="AO340" s="155"/>
      <c r="AP340" s="151" t="str">
        <f t="shared" si="16"/>
        <v/>
      </c>
      <c r="AQ340" s="155"/>
    </row>
    <row r="341" spans="2:43" x14ac:dyDescent="0.4">
      <c r="B341" s="67" t="s">
        <v>3055</v>
      </c>
      <c r="D341" s="131"/>
      <c r="E341" s="52"/>
      <c r="F341" s="131"/>
      <c r="G341" s="52"/>
      <c r="H341" s="131"/>
      <c r="I341" s="52"/>
      <c r="J341" s="133"/>
      <c r="K341" s="64"/>
      <c r="L341" s="131"/>
      <c r="M341" s="64"/>
      <c r="N341" s="143"/>
      <c r="O341" s="62"/>
      <c r="P341" s="143"/>
      <c r="R341" s="143"/>
      <c r="T341" s="143"/>
      <c r="V341" s="143"/>
      <c r="X341" s="143"/>
      <c r="Z341" s="214"/>
      <c r="AB341" s="66"/>
      <c r="AC341" s="36"/>
      <c r="AD341" s="14"/>
      <c r="AF341" s="138"/>
      <c r="AH341" s="138"/>
      <c r="AI341" s="132"/>
      <c r="AJ341" s="138"/>
      <c r="AK341" s="132"/>
      <c r="AL341" s="151" t="str">
        <f t="shared" si="17"/>
        <v/>
      </c>
      <c r="AM341" s="155"/>
      <c r="AN341" s="151" t="str">
        <f t="shared" si="15"/>
        <v/>
      </c>
      <c r="AO341" s="155"/>
      <c r="AP341" s="151" t="str">
        <f t="shared" si="16"/>
        <v/>
      </c>
      <c r="AQ341" s="155"/>
    </row>
    <row r="342" spans="2:43" x14ac:dyDescent="0.4">
      <c r="B342" s="67" t="s">
        <v>3056</v>
      </c>
      <c r="D342" s="131"/>
      <c r="E342" s="52"/>
      <c r="F342" s="131"/>
      <c r="G342" s="52"/>
      <c r="H342" s="131"/>
      <c r="I342" s="52"/>
      <c r="J342" s="133"/>
      <c r="K342" s="64"/>
      <c r="L342" s="131"/>
      <c r="M342" s="64"/>
      <c r="N342" s="143"/>
      <c r="O342" s="62"/>
      <c r="P342" s="143"/>
      <c r="R342" s="143"/>
      <c r="T342" s="143"/>
      <c r="V342" s="143"/>
      <c r="X342" s="143"/>
      <c r="Z342" s="214"/>
      <c r="AB342" s="66"/>
      <c r="AC342" s="36"/>
      <c r="AD342" s="14"/>
      <c r="AF342" s="138"/>
      <c r="AH342" s="138"/>
      <c r="AI342" s="132"/>
      <c r="AJ342" s="138"/>
      <c r="AK342" s="132"/>
      <c r="AL342" s="151" t="str">
        <f t="shared" si="17"/>
        <v/>
      </c>
      <c r="AM342" s="155"/>
      <c r="AN342" s="151" t="str">
        <f t="shared" si="15"/>
        <v/>
      </c>
      <c r="AO342" s="155"/>
      <c r="AP342" s="151" t="str">
        <f t="shared" si="16"/>
        <v/>
      </c>
      <c r="AQ342" s="155"/>
    </row>
    <row r="343" spans="2:43" x14ac:dyDescent="0.4">
      <c r="B343" s="67" t="s">
        <v>3057</v>
      </c>
      <c r="D343" s="131"/>
      <c r="E343" s="52"/>
      <c r="F343" s="131"/>
      <c r="G343" s="52"/>
      <c r="H343" s="131"/>
      <c r="I343" s="52"/>
      <c r="J343" s="133"/>
      <c r="K343" s="64"/>
      <c r="L343" s="131"/>
      <c r="M343" s="64"/>
      <c r="N343" s="143"/>
      <c r="O343" s="62"/>
      <c r="P343" s="143"/>
      <c r="R343" s="143"/>
      <c r="T343" s="143"/>
      <c r="V343" s="143"/>
      <c r="X343" s="143"/>
      <c r="Z343" s="214"/>
      <c r="AB343" s="66"/>
      <c r="AC343" s="36"/>
      <c r="AD343" s="14"/>
      <c r="AF343" s="138"/>
      <c r="AH343" s="138"/>
      <c r="AI343" s="132"/>
      <c r="AJ343" s="138"/>
      <c r="AK343" s="132"/>
      <c r="AL343" s="151" t="str">
        <f t="shared" si="17"/>
        <v/>
      </c>
      <c r="AM343" s="155"/>
      <c r="AN343" s="151" t="str">
        <f t="shared" si="15"/>
        <v/>
      </c>
      <c r="AO343" s="155"/>
      <c r="AP343" s="151" t="str">
        <f t="shared" si="16"/>
        <v/>
      </c>
      <c r="AQ343" s="155"/>
    </row>
    <row r="344" spans="2:43" x14ac:dyDescent="0.4">
      <c r="B344" s="67" t="s">
        <v>3058</v>
      </c>
      <c r="D344" s="131"/>
      <c r="E344" s="52"/>
      <c r="F344" s="131"/>
      <c r="G344" s="52"/>
      <c r="H344" s="131"/>
      <c r="I344" s="52"/>
      <c r="J344" s="133"/>
      <c r="K344" s="64"/>
      <c r="L344" s="131"/>
      <c r="M344" s="64"/>
      <c r="N344" s="143"/>
      <c r="O344" s="62"/>
      <c r="P344" s="143"/>
      <c r="R344" s="143"/>
      <c r="T344" s="143"/>
      <c r="V344" s="143"/>
      <c r="X344" s="143"/>
      <c r="Z344" s="214"/>
      <c r="AB344" s="66"/>
      <c r="AC344" s="36"/>
      <c r="AD344" s="14"/>
      <c r="AF344" s="138"/>
      <c r="AH344" s="138"/>
      <c r="AI344" s="132"/>
      <c r="AJ344" s="138"/>
      <c r="AK344" s="132"/>
      <c r="AL344" s="151" t="str">
        <f t="shared" si="17"/>
        <v/>
      </c>
      <c r="AM344" s="155"/>
      <c r="AN344" s="151" t="str">
        <f t="shared" si="15"/>
        <v/>
      </c>
      <c r="AO344" s="155"/>
      <c r="AP344" s="151" t="str">
        <f t="shared" si="16"/>
        <v/>
      </c>
      <c r="AQ344" s="155"/>
    </row>
    <row r="345" spans="2:43" x14ac:dyDescent="0.4">
      <c r="B345" s="67" t="s">
        <v>3059</v>
      </c>
      <c r="D345" s="131"/>
      <c r="E345" s="52"/>
      <c r="F345" s="131"/>
      <c r="G345" s="52"/>
      <c r="H345" s="131"/>
      <c r="I345" s="52"/>
      <c r="J345" s="133"/>
      <c r="K345" s="64"/>
      <c r="L345" s="131"/>
      <c r="M345" s="64"/>
      <c r="N345" s="143"/>
      <c r="O345" s="62"/>
      <c r="P345" s="143"/>
      <c r="R345" s="143"/>
      <c r="T345" s="143"/>
      <c r="V345" s="143"/>
      <c r="X345" s="143"/>
      <c r="Z345" s="214"/>
      <c r="AB345" s="66"/>
      <c r="AC345" s="36"/>
      <c r="AD345" s="14"/>
      <c r="AF345" s="138"/>
      <c r="AH345" s="138"/>
      <c r="AI345" s="132"/>
      <c r="AJ345" s="138"/>
      <c r="AK345" s="132"/>
      <c r="AL345" s="151" t="str">
        <f t="shared" si="17"/>
        <v/>
      </c>
      <c r="AM345" s="155"/>
      <c r="AN345" s="151" t="str">
        <f t="shared" si="15"/>
        <v/>
      </c>
      <c r="AO345" s="155"/>
      <c r="AP345" s="151" t="str">
        <f t="shared" si="16"/>
        <v/>
      </c>
      <c r="AQ345" s="155"/>
    </row>
    <row r="346" spans="2:43" x14ac:dyDescent="0.4">
      <c r="B346" s="67" t="s">
        <v>3060</v>
      </c>
      <c r="D346" s="131"/>
      <c r="E346" s="52"/>
      <c r="F346" s="131"/>
      <c r="G346" s="52"/>
      <c r="H346" s="131"/>
      <c r="I346" s="52"/>
      <c r="J346" s="133"/>
      <c r="K346" s="64"/>
      <c r="L346" s="131"/>
      <c r="M346" s="64"/>
      <c r="N346" s="143"/>
      <c r="O346" s="62"/>
      <c r="P346" s="143"/>
      <c r="R346" s="143"/>
      <c r="T346" s="143"/>
      <c r="V346" s="143"/>
      <c r="X346" s="143"/>
      <c r="Z346" s="214"/>
      <c r="AB346" s="66"/>
      <c r="AC346" s="36"/>
      <c r="AD346" s="14"/>
      <c r="AF346" s="138"/>
      <c r="AH346" s="138"/>
      <c r="AI346" s="132"/>
      <c r="AJ346" s="138"/>
      <c r="AK346" s="132"/>
      <c r="AL346" s="151" t="str">
        <f t="shared" si="17"/>
        <v/>
      </c>
      <c r="AM346" s="155"/>
      <c r="AN346" s="151" t="str">
        <f t="shared" si="15"/>
        <v/>
      </c>
      <c r="AO346" s="155"/>
      <c r="AP346" s="151" t="str">
        <f t="shared" si="16"/>
        <v/>
      </c>
      <c r="AQ346" s="155"/>
    </row>
    <row r="347" spans="2:43" x14ac:dyDescent="0.4">
      <c r="B347" s="67" t="s">
        <v>3061</v>
      </c>
      <c r="D347" s="131"/>
      <c r="E347" s="52"/>
      <c r="F347" s="131"/>
      <c r="G347" s="52"/>
      <c r="H347" s="131"/>
      <c r="I347" s="52"/>
      <c r="J347" s="133"/>
      <c r="K347" s="64"/>
      <c r="L347" s="131"/>
      <c r="M347" s="64"/>
      <c r="N347" s="143"/>
      <c r="O347" s="62"/>
      <c r="P347" s="143"/>
      <c r="R347" s="143"/>
      <c r="T347" s="143"/>
      <c r="V347" s="143"/>
      <c r="X347" s="143"/>
      <c r="Z347" s="214"/>
      <c r="AB347" s="66"/>
      <c r="AC347" s="36"/>
      <c r="AD347" s="14"/>
      <c r="AF347" s="138"/>
      <c r="AH347" s="138"/>
      <c r="AI347" s="132"/>
      <c r="AJ347" s="138"/>
      <c r="AK347" s="132"/>
      <c r="AL347" s="151" t="str">
        <f t="shared" si="17"/>
        <v/>
      </c>
      <c r="AM347" s="155"/>
      <c r="AN347" s="151" t="str">
        <f t="shared" si="15"/>
        <v/>
      </c>
      <c r="AO347" s="155"/>
      <c r="AP347" s="151" t="str">
        <f t="shared" si="16"/>
        <v/>
      </c>
      <c r="AQ347" s="155"/>
    </row>
    <row r="348" spans="2:43" x14ac:dyDescent="0.4">
      <c r="B348" s="67" t="s">
        <v>3062</v>
      </c>
      <c r="D348" s="131"/>
      <c r="E348" s="52"/>
      <c r="F348" s="131"/>
      <c r="G348" s="52"/>
      <c r="H348" s="131"/>
      <c r="I348" s="52"/>
      <c r="J348" s="133"/>
      <c r="K348" s="64"/>
      <c r="L348" s="131"/>
      <c r="M348" s="64"/>
      <c r="N348" s="143"/>
      <c r="O348" s="62"/>
      <c r="P348" s="143"/>
      <c r="R348" s="143"/>
      <c r="T348" s="143"/>
      <c r="V348" s="143"/>
      <c r="X348" s="143"/>
      <c r="Z348" s="214"/>
      <c r="AB348" s="66"/>
      <c r="AC348" s="36"/>
      <c r="AD348" s="14"/>
      <c r="AF348" s="138"/>
      <c r="AH348" s="138"/>
      <c r="AI348" s="132"/>
      <c r="AJ348" s="138"/>
      <c r="AK348" s="132"/>
      <c r="AL348" s="151" t="str">
        <f t="shared" si="17"/>
        <v/>
      </c>
      <c r="AM348" s="155"/>
      <c r="AN348" s="151" t="str">
        <f t="shared" si="15"/>
        <v/>
      </c>
      <c r="AO348" s="155"/>
      <c r="AP348" s="151" t="str">
        <f t="shared" si="16"/>
        <v/>
      </c>
      <c r="AQ348" s="155"/>
    </row>
    <row r="349" spans="2:43" x14ac:dyDescent="0.4">
      <c r="B349" s="67" t="s">
        <v>3063</v>
      </c>
      <c r="D349" s="131"/>
      <c r="E349" s="52"/>
      <c r="F349" s="131"/>
      <c r="G349" s="52"/>
      <c r="H349" s="131"/>
      <c r="I349" s="52"/>
      <c r="J349" s="133"/>
      <c r="K349" s="64"/>
      <c r="L349" s="131"/>
      <c r="M349" s="64"/>
      <c r="N349" s="143"/>
      <c r="O349" s="62"/>
      <c r="P349" s="143"/>
      <c r="R349" s="143"/>
      <c r="T349" s="143"/>
      <c r="V349" s="143"/>
      <c r="X349" s="143"/>
      <c r="Z349" s="214"/>
      <c r="AB349" s="66"/>
      <c r="AC349" s="36"/>
      <c r="AD349" s="14"/>
      <c r="AF349" s="138"/>
      <c r="AH349" s="138"/>
      <c r="AI349" s="132"/>
      <c r="AJ349" s="138"/>
      <c r="AK349" s="132"/>
      <c r="AL349" s="151" t="str">
        <f t="shared" si="17"/>
        <v/>
      </c>
      <c r="AM349" s="155"/>
      <c r="AN349" s="151" t="str">
        <f t="shared" si="15"/>
        <v/>
      </c>
      <c r="AO349" s="155"/>
      <c r="AP349" s="151" t="str">
        <f t="shared" si="16"/>
        <v/>
      </c>
      <c r="AQ349" s="155"/>
    </row>
    <row r="350" spans="2:43" x14ac:dyDescent="0.4">
      <c r="B350" s="67" t="s">
        <v>3064</v>
      </c>
      <c r="D350" s="131"/>
      <c r="E350" s="52"/>
      <c r="F350" s="131"/>
      <c r="G350" s="52"/>
      <c r="H350" s="131"/>
      <c r="I350" s="52"/>
      <c r="J350" s="133"/>
      <c r="K350" s="64"/>
      <c r="L350" s="131"/>
      <c r="M350" s="64"/>
      <c r="N350" s="143"/>
      <c r="O350" s="62"/>
      <c r="P350" s="143"/>
      <c r="R350" s="143"/>
      <c r="T350" s="143"/>
      <c r="V350" s="143"/>
      <c r="X350" s="143"/>
      <c r="Z350" s="214"/>
      <c r="AB350" s="66"/>
      <c r="AC350" s="36"/>
      <c r="AD350" s="14"/>
      <c r="AF350" s="138"/>
      <c r="AH350" s="138"/>
      <c r="AI350" s="132"/>
      <c r="AJ350" s="138"/>
      <c r="AK350" s="132"/>
      <c r="AL350" s="151" t="str">
        <f t="shared" si="17"/>
        <v/>
      </c>
      <c r="AM350" s="155"/>
      <c r="AN350" s="151" t="str">
        <f t="shared" si="15"/>
        <v/>
      </c>
      <c r="AO350" s="155"/>
      <c r="AP350" s="151" t="str">
        <f t="shared" si="16"/>
        <v/>
      </c>
      <c r="AQ350" s="155"/>
    </row>
    <row r="351" spans="2:43" x14ac:dyDescent="0.4">
      <c r="B351" s="67" t="s">
        <v>3065</v>
      </c>
      <c r="D351" s="131"/>
      <c r="E351" s="52"/>
      <c r="F351" s="131"/>
      <c r="G351" s="52"/>
      <c r="H351" s="131"/>
      <c r="I351" s="52"/>
      <c r="J351" s="133"/>
      <c r="K351" s="64"/>
      <c r="L351" s="131"/>
      <c r="M351" s="64"/>
      <c r="N351" s="143"/>
      <c r="O351" s="62"/>
      <c r="P351" s="143"/>
      <c r="R351" s="143"/>
      <c r="T351" s="143"/>
      <c r="V351" s="143"/>
      <c r="X351" s="143"/>
      <c r="Z351" s="214"/>
      <c r="AB351" s="66"/>
      <c r="AC351" s="36"/>
      <c r="AD351" s="14"/>
      <c r="AF351" s="138"/>
      <c r="AH351" s="138"/>
      <c r="AI351" s="132"/>
      <c r="AJ351" s="138"/>
      <c r="AK351" s="132"/>
      <c r="AL351" s="151" t="str">
        <f t="shared" si="17"/>
        <v/>
      </c>
      <c r="AM351" s="155"/>
      <c r="AN351" s="151" t="str">
        <f t="shared" si="15"/>
        <v/>
      </c>
      <c r="AO351" s="155"/>
      <c r="AP351" s="151" t="str">
        <f t="shared" si="16"/>
        <v/>
      </c>
      <c r="AQ351" s="155"/>
    </row>
    <row r="352" spans="2:43" x14ac:dyDescent="0.4">
      <c r="B352" s="67" t="s">
        <v>3066</v>
      </c>
      <c r="D352" s="131"/>
      <c r="E352" s="52"/>
      <c r="F352" s="131"/>
      <c r="G352" s="52"/>
      <c r="H352" s="131"/>
      <c r="I352" s="52"/>
      <c r="J352" s="133"/>
      <c r="K352" s="64"/>
      <c r="L352" s="131"/>
      <c r="M352" s="64"/>
      <c r="N352" s="143"/>
      <c r="O352" s="62"/>
      <c r="P352" s="143"/>
      <c r="R352" s="143"/>
      <c r="T352" s="143"/>
      <c r="V352" s="143"/>
      <c r="X352" s="143"/>
      <c r="Z352" s="214"/>
      <c r="AB352" s="66"/>
      <c r="AC352" s="36"/>
      <c r="AD352" s="14"/>
      <c r="AF352" s="138"/>
      <c r="AH352" s="138"/>
      <c r="AI352" s="132"/>
      <c r="AJ352" s="138"/>
      <c r="AK352" s="132"/>
      <c r="AL352" s="151" t="str">
        <f t="shared" si="17"/>
        <v/>
      </c>
      <c r="AM352" s="155"/>
      <c r="AN352" s="151" t="str">
        <f t="shared" si="15"/>
        <v/>
      </c>
      <c r="AO352" s="155"/>
      <c r="AP352" s="151" t="str">
        <f t="shared" si="16"/>
        <v/>
      </c>
      <c r="AQ352" s="155"/>
    </row>
    <row r="353" spans="2:43" x14ac:dyDescent="0.4">
      <c r="B353" s="67" t="s">
        <v>3067</v>
      </c>
      <c r="D353" s="131"/>
      <c r="E353" s="52"/>
      <c r="F353" s="131"/>
      <c r="G353" s="52"/>
      <c r="H353" s="131"/>
      <c r="I353" s="52"/>
      <c r="J353" s="133"/>
      <c r="K353" s="64"/>
      <c r="L353" s="131"/>
      <c r="M353" s="64"/>
      <c r="N353" s="143"/>
      <c r="O353" s="62"/>
      <c r="P353" s="143"/>
      <c r="R353" s="143"/>
      <c r="T353" s="143"/>
      <c r="V353" s="143"/>
      <c r="X353" s="143"/>
      <c r="Z353" s="214"/>
      <c r="AB353" s="66"/>
      <c r="AC353" s="36"/>
      <c r="AD353" s="14"/>
      <c r="AF353" s="138"/>
      <c r="AH353" s="138"/>
      <c r="AI353" s="132"/>
      <c r="AJ353" s="138"/>
      <c r="AK353" s="132"/>
      <c r="AL353" s="151" t="str">
        <f t="shared" si="17"/>
        <v/>
      </c>
      <c r="AM353" s="155"/>
      <c r="AN353" s="151" t="str">
        <f t="shared" si="15"/>
        <v/>
      </c>
      <c r="AO353" s="155"/>
      <c r="AP353" s="151" t="str">
        <f t="shared" si="16"/>
        <v/>
      </c>
      <c r="AQ353" s="155"/>
    </row>
    <row r="354" spans="2:43" x14ac:dyDescent="0.4">
      <c r="B354" s="67" t="s">
        <v>3068</v>
      </c>
      <c r="D354" s="131"/>
      <c r="E354" s="52"/>
      <c r="F354" s="131"/>
      <c r="G354" s="52"/>
      <c r="H354" s="131"/>
      <c r="I354" s="52"/>
      <c r="J354" s="133"/>
      <c r="K354" s="64"/>
      <c r="L354" s="131"/>
      <c r="M354" s="64"/>
      <c r="N354" s="143"/>
      <c r="O354" s="62"/>
      <c r="P354" s="143"/>
      <c r="R354" s="143"/>
      <c r="T354" s="143"/>
      <c r="V354" s="143"/>
      <c r="X354" s="143"/>
      <c r="Z354" s="214"/>
      <c r="AB354" s="66"/>
      <c r="AC354" s="36"/>
      <c r="AD354" s="14"/>
      <c r="AF354" s="138"/>
      <c r="AH354" s="138"/>
      <c r="AI354" s="132"/>
      <c r="AJ354" s="138"/>
      <c r="AK354" s="132"/>
      <c r="AL354" s="151" t="str">
        <f t="shared" si="17"/>
        <v/>
      </c>
      <c r="AM354" s="155"/>
      <c r="AN354" s="151" t="str">
        <f t="shared" si="15"/>
        <v/>
      </c>
      <c r="AO354" s="155"/>
      <c r="AP354" s="151" t="str">
        <f t="shared" si="16"/>
        <v/>
      </c>
      <c r="AQ354" s="155"/>
    </row>
    <row r="355" spans="2:43" x14ac:dyDescent="0.4">
      <c r="B355" s="67" t="s">
        <v>3069</v>
      </c>
      <c r="D355" s="131"/>
      <c r="E355" s="52"/>
      <c r="F355" s="131"/>
      <c r="G355" s="52"/>
      <c r="H355" s="131"/>
      <c r="I355" s="52"/>
      <c r="J355" s="133"/>
      <c r="K355" s="64"/>
      <c r="L355" s="131"/>
      <c r="M355" s="64"/>
      <c r="N355" s="143"/>
      <c r="O355" s="62"/>
      <c r="P355" s="143"/>
      <c r="R355" s="143"/>
      <c r="T355" s="143"/>
      <c r="V355" s="143"/>
      <c r="X355" s="143"/>
      <c r="Z355" s="214"/>
      <c r="AB355" s="66"/>
      <c r="AC355" s="36"/>
      <c r="AD355" s="14"/>
      <c r="AF355" s="138"/>
      <c r="AH355" s="138"/>
      <c r="AI355" s="132"/>
      <c r="AJ355" s="138"/>
      <c r="AK355" s="132"/>
      <c r="AL355" s="151" t="str">
        <f t="shared" si="17"/>
        <v/>
      </c>
      <c r="AM355" s="155"/>
      <c r="AN355" s="151" t="str">
        <f t="shared" si="15"/>
        <v/>
      </c>
      <c r="AO355" s="155"/>
      <c r="AP355" s="151" t="str">
        <f t="shared" si="16"/>
        <v/>
      </c>
      <c r="AQ355" s="155"/>
    </row>
    <row r="356" spans="2:43" x14ac:dyDescent="0.4">
      <c r="B356" s="67" t="s">
        <v>3070</v>
      </c>
      <c r="D356" s="131"/>
      <c r="E356" s="52"/>
      <c r="F356" s="131"/>
      <c r="G356" s="52"/>
      <c r="H356" s="131"/>
      <c r="I356" s="52"/>
      <c r="J356" s="133"/>
      <c r="K356" s="64"/>
      <c r="L356" s="131"/>
      <c r="M356" s="64"/>
      <c r="N356" s="143"/>
      <c r="O356" s="62"/>
      <c r="P356" s="143"/>
      <c r="R356" s="143"/>
      <c r="T356" s="143"/>
      <c r="V356" s="143"/>
      <c r="X356" s="143"/>
      <c r="Z356" s="214"/>
      <c r="AB356" s="66"/>
      <c r="AC356" s="36"/>
      <c r="AD356" s="14"/>
      <c r="AF356" s="138"/>
      <c r="AH356" s="138"/>
      <c r="AI356" s="132"/>
      <c r="AJ356" s="138"/>
      <c r="AK356" s="132"/>
      <c r="AL356" s="151" t="str">
        <f t="shared" si="17"/>
        <v/>
      </c>
      <c r="AM356" s="155"/>
      <c r="AN356" s="151" t="str">
        <f t="shared" si="15"/>
        <v/>
      </c>
      <c r="AO356" s="155"/>
      <c r="AP356" s="151" t="str">
        <f t="shared" si="16"/>
        <v/>
      </c>
      <c r="AQ356" s="155"/>
    </row>
    <row r="357" spans="2:43" x14ac:dyDescent="0.4">
      <c r="B357" s="67" t="s">
        <v>3071</v>
      </c>
      <c r="D357" s="131"/>
      <c r="E357" s="52"/>
      <c r="F357" s="131"/>
      <c r="G357" s="52"/>
      <c r="H357" s="131"/>
      <c r="I357" s="52"/>
      <c r="J357" s="133"/>
      <c r="K357" s="64"/>
      <c r="L357" s="131"/>
      <c r="M357" s="64"/>
      <c r="N357" s="143"/>
      <c r="O357" s="62"/>
      <c r="P357" s="143"/>
      <c r="R357" s="143"/>
      <c r="T357" s="143"/>
      <c r="V357" s="143"/>
      <c r="X357" s="143"/>
      <c r="Z357" s="214"/>
      <c r="AB357" s="66"/>
      <c r="AC357" s="36"/>
      <c r="AD357" s="14"/>
      <c r="AF357" s="138"/>
      <c r="AH357" s="138"/>
      <c r="AI357" s="132"/>
      <c r="AJ357" s="138"/>
      <c r="AK357" s="132"/>
      <c r="AL357" s="151" t="str">
        <f t="shared" si="17"/>
        <v/>
      </c>
      <c r="AM357" s="155"/>
      <c r="AN357" s="151" t="str">
        <f t="shared" si="15"/>
        <v/>
      </c>
      <c r="AO357" s="155"/>
      <c r="AP357" s="151" t="str">
        <f t="shared" si="16"/>
        <v/>
      </c>
      <c r="AQ357" s="155"/>
    </row>
    <row r="358" spans="2:43" x14ac:dyDescent="0.4">
      <c r="B358" s="67" t="s">
        <v>3072</v>
      </c>
      <c r="D358" s="131"/>
      <c r="E358" s="52"/>
      <c r="F358" s="131"/>
      <c r="G358" s="52"/>
      <c r="H358" s="131"/>
      <c r="I358" s="52"/>
      <c r="J358" s="133"/>
      <c r="K358" s="64"/>
      <c r="L358" s="131"/>
      <c r="M358" s="64"/>
      <c r="N358" s="143"/>
      <c r="O358" s="62"/>
      <c r="P358" s="143"/>
      <c r="R358" s="143"/>
      <c r="T358" s="143"/>
      <c r="V358" s="143"/>
      <c r="X358" s="143"/>
      <c r="Z358" s="214"/>
      <c r="AB358" s="66"/>
      <c r="AC358" s="36"/>
      <c r="AD358" s="14"/>
      <c r="AF358" s="138"/>
      <c r="AH358" s="138"/>
      <c r="AI358" s="132"/>
      <c r="AJ358" s="138"/>
      <c r="AK358" s="132"/>
      <c r="AL358" s="151" t="str">
        <f t="shared" si="17"/>
        <v/>
      </c>
      <c r="AM358" s="155"/>
      <c r="AN358" s="151" t="str">
        <f t="shared" si="15"/>
        <v/>
      </c>
      <c r="AO358" s="155"/>
      <c r="AP358" s="151" t="str">
        <f t="shared" si="16"/>
        <v/>
      </c>
      <c r="AQ358" s="155"/>
    </row>
    <row r="359" spans="2:43" x14ac:dyDescent="0.4">
      <c r="B359" s="67" t="s">
        <v>3073</v>
      </c>
      <c r="D359" s="131"/>
      <c r="E359" s="52"/>
      <c r="F359" s="131"/>
      <c r="G359" s="52"/>
      <c r="H359" s="131"/>
      <c r="I359" s="52"/>
      <c r="J359" s="133"/>
      <c r="K359" s="64"/>
      <c r="L359" s="131"/>
      <c r="M359" s="64"/>
      <c r="N359" s="143"/>
      <c r="O359" s="62"/>
      <c r="P359" s="143"/>
      <c r="R359" s="143"/>
      <c r="T359" s="143"/>
      <c r="V359" s="143"/>
      <c r="X359" s="143"/>
      <c r="Z359" s="214"/>
      <c r="AB359" s="66"/>
      <c r="AC359" s="36"/>
      <c r="AD359" s="14"/>
      <c r="AF359" s="138"/>
      <c r="AH359" s="138"/>
      <c r="AI359" s="132"/>
      <c r="AJ359" s="138"/>
      <c r="AK359" s="132"/>
      <c r="AL359" s="151" t="str">
        <f t="shared" si="17"/>
        <v/>
      </c>
      <c r="AM359" s="155"/>
      <c r="AN359" s="151" t="str">
        <f t="shared" si="15"/>
        <v/>
      </c>
      <c r="AO359" s="155"/>
      <c r="AP359" s="151" t="str">
        <f t="shared" si="16"/>
        <v/>
      </c>
      <c r="AQ359" s="155"/>
    </row>
    <row r="360" spans="2:43" x14ac:dyDescent="0.4">
      <c r="B360" s="67" t="s">
        <v>3074</v>
      </c>
      <c r="D360" s="131"/>
      <c r="E360" s="52"/>
      <c r="F360" s="131"/>
      <c r="G360" s="52"/>
      <c r="H360" s="131"/>
      <c r="I360" s="52"/>
      <c r="J360" s="133"/>
      <c r="K360" s="64"/>
      <c r="L360" s="131"/>
      <c r="M360" s="64"/>
      <c r="N360" s="143"/>
      <c r="O360" s="62"/>
      <c r="P360" s="143"/>
      <c r="R360" s="143"/>
      <c r="T360" s="143"/>
      <c r="V360" s="143"/>
      <c r="X360" s="143"/>
      <c r="Z360" s="214"/>
      <c r="AB360" s="66"/>
      <c r="AC360" s="36"/>
      <c r="AD360" s="14"/>
      <c r="AF360" s="138"/>
      <c r="AH360" s="138"/>
      <c r="AI360" s="132"/>
      <c r="AJ360" s="138"/>
      <c r="AK360" s="132"/>
      <c r="AL360" s="151" t="str">
        <f t="shared" si="17"/>
        <v/>
      </c>
      <c r="AM360" s="155"/>
      <c r="AN360" s="151" t="str">
        <f t="shared" si="15"/>
        <v/>
      </c>
      <c r="AO360" s="155"/>
      <c r="AP360" s="151" t="str">
        <f t="shared" si="16"/>
        <v/>
      </c>
      <c r="AQ360" s="155"/>
    </row>
    <row r="361" spans="2:43" x14ac:dyDescent="0.4">
      <c r="B361" s="67" t="s">
        <v>3075</v>
      </c>
      <c r="D361" s="131"/>
      <c r="E361" s="52"/>
      <c r="F361" s="131"/>
      <c r="G361" s="52"/>
      <c r="H361" s="131"/>
      <c r="I361" s="52"/>
      <c r="J361" s="133"/>
      <c r="K361" s="64"/>
      <c r="L361" s="131"/>
      <c r="M361" s="64"/>
      <c r="N361" s="143"/>
      <c r="O361" s="62"/>
      <c r="P361" s="143"/>
      <c r="R361" s="143"/>
      <c r="T361" s="143"/>
      <c r="V361" s="143"/>
      <c r="X361" s="143"/>
      <c r="Z361" s="214"/>
      <c r="AB361" s="66"/>
      <c r="AC361" s="36"/>
      <c r="AD361" s="14"/>
      <c r="AF361" s="138"/>
      <c r="AH361" s="138"/>
      <c r="AI361" s="132"/>
      <c r="AJ361" s="138"/>
      <c r="AK361" s="132"/>
      <c r="AL361" s="151" t="str">
        <f t="shared" si="17"/>
        <v/>
      </c>
      <c r="AM361" s="155"/>
      <c r="AN361" s="151" t="str">
        <f t="shared" si="15"/>
        <v/>
      </c>
      <c r="AO361" s="155"/>
      <c r="AP361" s="151" t="str">
        <f t="shared" si="16"/>
        <v/>
      </c>
      <c r="AQ361" s="155"/>
    </row>
    <row r="362" spans="2:43" x14ac:dyDescent="0.4">
      <c r="B362" s="67" t="s">
        <v>3076</v>
      </c>
      <c r="D362" s="131"/>
      <c r="E362" s="52"/>
      <c r="F362" s="131"/>
      <c r="G362" s="52"/>
      <c r="H362" s="131"/>
      <c r="I362" s="52"/>
      <c r="J362" s="133"/>
      <c r="K362" s="64"/>
      <c r="L362" s="131"/>
      <c r="M362" s="64"/>
      <c r="N362" s="143"/>
      <c r="O362" s="62"/>
      <c r="P362" s="143"/>
      <c r="R362" s="143"/>
      <c r="T362" s="143"/>
      <c r="V362" s="143"/>
      <c r="X362" s="143"/>
      <c r="Z362" s="214"/>
      <c r="AB362" s="66"/>
      <c r="AC362" s="36"/>
      <c r="AD362" s="14"/>
      <c r="AF362" s="138"/>
      <c r="AH362" s="138"/>
      <c r="AI362" s="132"/>
      <c r="AJ362" s="138"/>
      <c r="AK362" s="132"/>
      <c r="AL362" s="151" t="str">
        <f t="shared" si="17"/>
        <v/>
      </c>
      <c r="AM362" s="155"/>
      <c r="AN362" s="151" t="str">
        <f t="shared" si="15"/>
        <v/>
      </c>
      <c r="AO362" s="155"/>
      <c r="AP362" s="151" t="str">
        <f t="shared" si="16"/>
        <v/>
      </c>
      <c r="AQ362" s="155"/>
    </row>
    <row r="363" spans="2:43" x14ac:dyDescent="0.4">
      <c r="B363" s="67" t="s">
        <v>3077</v>
      </c>
      <c r="D363" s="131"/>
      <c r="E363" s="52"/>
      <c r="F363" s="131"/>
      <c r="G363" s="52"/>
      <c r="H363" s="131"/>
      <c r="I363" s="52"/>
      <c r="J363" s="133"/>
      <c r="K363" s="64"/>
      <c r="L363" s="131"/>
      <c r="M363" s="64"/>
      <c r="N363" s="143"/>
      <c r="O363" s="62"/>
      <c r="P363" s="143"/>
      <c r="R363" s="143"/>
      <c r="T363" s="143"/>
      <c r="V363" s="143"/>
      <c r="X363" s="143"/>
      <c r="Z363" s="214"/>
      <c r="AB363" s="66"/>
      <c r="AC363" s="36"/>
      <c r="AD363" s="14"/>
      <c r="AF363" s="138"/>
      <c r="AH363" s="138"/>
      <c r="AI363" s="132"/>
      <c r="AJ363" s="138"/>
      <c r="AK363" s="132"/>
      <c r="AL363" s="151" t="str">
        <f t="shared" si="17"/>
        <v/>
      </c>
      <c r="AM363" s="155"/>
      <c r="AN363" s="151" t="str">
        <f t="shared" si="15"/>
        <v/>
      </c>
      <c r="AO363" s="155"/>
      <c r="AP363" s="151" t="str">
        <f t="shared" si="16"/>
        <v/>
      </c>
      <c r="AQ363" s="155"/>
    </row>
    <row r="364" spans="2:43" x14ac:dyDescent="0.4">
      <c r="B364" s="67" t="s">
        <v>3078</v>
      </c>
      <c r="D364" s="131"/>
      <c r="E364" s="52"/>
      <c r="F364" s="131"/>
      <c r="G364" s="52"/>
      <c r="H364" s="131"/>
      <c r="I364" s="52"/>
      <c r="J364" s="133"/>
      <c r="K364" s="64"/>
      <c r="L364" s="131"/>
      <c r="M364" s="64"/>
      <c r="N364" s="143"/>
      <c r="O364" s="62"/>
      <c r="P364" s="143"/>
      <c r="R364" s="143"/>
      <c r="T364" s="143"/>
      <c r="V364" s="143"/>
      <c r="X364" s="143"/>
      <c r="Z364" s="214"/>
      <c r="AB364" s="66"/>
      <c r="AC364" s="36"/>
      <c r="AD364" s="14"/>
      <c r="AF364" s="138"/>
      <c r="AH364" s="138"/>
      <c r="AI364" s="132"/>
      <c r="AJ364" s="138"/>
      <c r="AK364" s="132"/>
      <c r="AL364" s="151" t="str">
        <f t="shared" si="17"/>
        <v/>
      </c>
      <c r="AM364" s="155"/>
      <c r="AN364" s="151" t="str">
        <f t="shared" si="15"/>
        <v/>
      </c>
      <c r="AO364" s="155"/>
      <c r="AP364" s="151" t="str">
        <f t="shared" si="16"/>
        <v/>
      </c>
      <c r="AQ364" s="155"/>
    </row>
    <row r="365" spans="2:43" x14ac:dyDescent="0.4">
      <c r="B365" s="67" t="s">
        <v>3079</v>
      </c>
      <c r="D365" s="131"/>
      <c r="E365" s="52"/>
      <c r="F365" s="131"/>
      <c r="G365" s="52"/>
      <c r="H365" s="131"/>
      <c r="I365" s="52"/>
      <c r="J365" s="133"/>
      <c r="K365" s="64"/>
      <c r="L365" s="131"/>
      <c r="M365" s="64"/>
      <c r="N365" s="143"/>
      <c r="O365" s="62"/>
      <c r="P365" s="143"/>
      <c r="R365" s="143"/>
      <c r="T365" s="143"/>
      <c r="V365" s="143"/>
      <c r="X365" s="143"/>
      <c r="Z365" s="214"/>
      <c r="AB365" s="66"/>
      <c r="AC365" s="36"/>
      <c r="AD365" s="14"/>
      <c r="AF365" s="138"/>
      <c r="AH365" s="138"/>
      <c r="AI365" s="132"/>
      <c r="AJ365" s="138"/>
      <c r="AK365" s="132"/>
      <c r="AL365" s="151" t="str">
        <f t="shared" si="17"/>
        <v/>
      </c>
      <c r="AM365" s="155"/>
      <c r="AN365" s="151" t="str">
        <f t="shared" si="15"/>
        <v/>
      </c>
      <c r="AO365" s="155"/>
      <c r="AP365" s="151" t="str">
        <f t="shared" si="16"/>
        <v/>
      </c>
      <c r="AQ365" s="155"/>
    </row>
    <row r="366" spans="2:43" x14ac:dyDescent="0.4">
      <c r="B366" s="67" t="s">
        <v>3080</v>
      </c>
      <c r="D366" s="131"/>
      <c r="E366" s="52"/>
      <c r="F366" s="131"/>
      <c r="G366" s="52"/>
      <c r="H366" s="131"/>
      <c r="I366" s="52"/>
      <c r="J366" s="133"/>
      <c r="K366" s="64"/>
      <c r="L366" s="131"/>
      <c r="M366" s="64"/>
      <c r="N366" s="143"/>
      <c r="O366" s="62"/>
      <c r="P366" s="143"/>
      <c r="R366" s="143"/>
      <c r="T366" s="143"/>
      <c r="V366" s="143"/>
      <c r="X366" s="143"/>
      <c r="Z366" s="214"/>
      <c r="AB366" s="66"/>
      <c r="AC366" s="36"/>
      <c r="AD366" s="14"/>
      <c r="AF366" s="138"/>
      <c r="AH366" s="138"/>
      <c r="AI366" s="132"/>
      <c r="AJ366" s="138"/>
      <c r="AK366" s="132"/>
      <c r="AL366" s="151" t="str">
        <f t="shared" si="17"/>
        <v/>
      </c>
      <c r="AM366" s="155"/>
      <c r="AN366" s="151" t="str">
        <f t="shared" si="15"/>
        <v/>
      </c>
      <c r="AO366" s="155"/>
      <c r="AP366" s="151" t="str">
        <f t="shared" si="16"/>
        <v/>
      </c>
      <c r="AQ366" s="155"/>
    </row>
    <row r="367" spans="2:43" x14ac:dyDescent="0.4">
      <c r="B367" s="67" t="s">
        <v>3081</v>
      </c>
      <c r="D367" s="131"/>
      <c r="E367" s="52"/>
      <c r="F367" s="131"/>
      <c r="G367" s="52"/>
      <c r="H367" s="131"/>
      <c r="I367" s="52"/>
      <c r="J367" s="133"/>
      <c r="K367" s="64"/>
      <c r="L367" s="131"/>
      <c r="M367" s="64"/>
      <c r="N367" s="143"/>
      <c r="O367" s="62"/>
      <c r="P367" s="143"/>
      <c r="R367" s="143"/>
      <c r="T367" s="143"/>
      <c r="V367" s="143"/>
      <c r="X367" s="143"/>
      <c r="Z367" s="214"/>
      <c r="AB367" s="66"/>
      <c r="AC367" s="36"/>
      <c r="AD367" s="14"/>
      <c r="AF367" s="138"/>
      <c r="AH367" s="138"/>
      <c r="AI367" s="132"/>
      <c r="AJ367" s="138"/>
      <c r="AK367" s="132"/>
      <c r="AL367" s="151" t="str">
        <f t="shared" si="17"/>
        <v/>
      </c>
      <c r="AM367" s="155"/>
      <c r="AN367" s="151" t="str">
        <f t="shared" si="15"/>
        <v/>
      </c>
      <c r="AO367" s="155"/>
      <c r="AP367" s="151" t="str">
        <f t="shared" si="16"/>
        <v/>
      </c>
      <c r="AQ367" s="155"/>
    </row>
    <row r="368" spans="2:43" x14ac:dyDescent="0.4">
      <c r="B368" s="67" t="s">
        <v>3082</v>
      </c>
      <c r="D368" s="131"/>
      <c r="E368" s="52"/>
      <c r="F368" s="131"/>
      <c r="G368" s="52"/>
      <c r="H368" s="131"/>
      <c r="I368" s="52"/>
      <c r="J368" s="133"/>
      <c r="K368" s="64"/>
      <c r="L368" s="131"/>
      <c r="M368" s="64"/>
      <c r="N368" s="143"/>
      <c r="O368" s="62"/>
      <c r="P368" s="143"/>
      <c r="R368" s="143"/>
      <c r="T368" s="143"/>
      <c r="V368" s="143"/>
      <c r="X368" s="143"/>
      <c r="Z368" s="214"/>
      <c r="AB368" s="66"/>
      <c r="AC368" s="36"/>
      <c r="AD368" s="14"/>
      <c r="AF368" s="138"/>
      <c r="AH368" s="138"/>
      <c r="AI368" s="132"/>
      <c r="AJ368" s="138"/>
      <c r="AK368" s="132"/>
      <c r="AL368" s="151" t="str">
        <f t="shared" si="17"/>
        <v/>
      </c>
      <c r="AM368" s="155"/>
      <c r="AN368" s="151" t="str">
        <f t="shared" si="15"/>
        <v/>
      </c>
      <c r="AO368" s="155"/>
      <c r="AP368" s="151" t="str">
        <f t="shared" si="16"/>
        <v/>
      </c>
      <c r="AQ368" s="155"/>
    </row>
    <row r="369" spans="2:43" x14ac:dyDescent="0.4">
      <c r="B369" s="67" t="s">
        <v>3083</v>
      </c>
      <c r="D369" s="131"/>
      <c r="E369" s="52"/>
      <c r="F369" s="131"/>
      <c r="G369" s="52"/>
      <c r="H369" s="131"/>
      <c r="I369" s="52"/>
      <c r="J369" s="133"/>
      <c r="K369" s="64"/>
      <c r="L369" s="131"/>
      <c r="M369" s="64"/>
      <c r="N369" s="143"/>
      <c r="O369" s="62"/>
      <c r="P369" s="143"/>
      <c r="R369" s="143"/>
      <c r="T369" s="143"/>
      <c r="V369" s="143"/>
      <c r="X369" s="143"/>
      <c r="Z369" s="214"/>
      <c r="AB369" s="66"/>
      <c r="AC369" s="36"/>
      <c r="AD369" s="14"/>
      <c r="AF369" s="138"/>
      <c r="AH369" s="138"/>
      <c r="AI369" s="132"/>
      <c r="AJ369" s="138"/>
      <c r="AK369" s="132"/>
      <c r="AL369" s="151" t="str">
        <f t="shared" si="17"/>
        <v/>
      </c>
      <c r="AM369" s="155"/>
      <c r="AN369" s="151" t="str">
        <f t="shared" si="15"/>
        <v/>
      </c>
      <c r="AO369" s="155"/>
      <c r="AP369" s="151" t="str">
        <f t="shared" si="16"/>
        <v/>
      </c>
      <c r="AQ369" s="155"/>
    </row>
    <row r="370" spans="2:43" x14ac:dyDescent="0.4">
      <c r="B370" s="67" t="s">
        <v>3084</v>
      </c>
      <c r="D370" s="131"/>
      <c r="E370" s="52"/>
      <c r="F370" s="131"/>
      <c r="G370" s="52"/>
      <c r="H370" s="131"/>
      <c r="I370" s="52"/>
      <c r="J370" s="133"/>
      <c r="K370" s="64"/>
      <c r="L370" s="131"/>
      <c r="M370" s="64"/>
      <c r="N370" s="143"/>
      <c r="O370" s="62"/>
      <c r="P370" s="143"/>
      <c r="R370" s="143"/>
      <c r="T370" s="143"/>
      <c r="V370" s="143"/>
      <c r="X370" s="143"/>
      <c r="Z370" s="214"/>
      <c r="AB370" s="66"/>
      <c r="AC370" s="36"/>
      <c r="AD370" s="14"/>
      <c r="AF370" s="138"/>
      <c r="AH370" s="138"/>
      <c r="AI370" s="132"/>
      <c r="AJ370" s="138"/>
      <c r="AK370" s="132"/>
      <c r="AL370" s="151" t="str">
        <f t="shared" si="17"/>
        <v/>
      </c>
      <c r="AM370" s="155"/>
      <c r="AN370" s="151" t="str">
        <f t="shared" si="15"/>
        <v/>
      </c>
      <c r="AO370" s="155"/>
      <c r="AP370" s="151" t="str">
        <f t="shared" si="16"/>
        <v/>
      </c>
      <c r="AQ370" s="155"/>
    </row>
    <row r="371" spans="2:43" x14ac:dyDescent="0.4">
      <c r="B371" s="67" t="s">
        <v>3085</v>
      </c>
      <c r="D371" s="131"/>
      <c r="E371" s="52"/>
      <c r="F371" s="131"/>
      <c r="G371" s="52"/>
      <c r="H371" s="131"/>
      <c r="I371" s="52"/>
      <c r="J371" s="133"/>
      <c r="K371" s="64"/>
      <c r="L371" s="131"/>
      <c r="M371" s="64"/>
      <c r="N371" s="143"/>
      <c r="O371" s="62"/>
      <c r="P371" s="143"/>
      <c r="R371" s="143"/>
      <c r="T371" s="143"/>
      <c r="V371" s="143"/>
      <c r="X371" s="143"/>
      <c r="Z371" s="214"/>
      <c r="AB371" s="66"/>
      <c r="AC371" s="36"/>
      <c r="AD371" s="14"/>
      <c r="AF371" s="138"/>
      <c r="AH371" s="138"/>
      <c r="AI371" s="132"/>
      <c r="AJ371" s="138"/>
      <c r="AK371" s="132"/>
      <c r="AL371" s="151" t="str">
        <f t="shared" si="17"/>
        <v/>
      </c>
      <c r="AM371" s="155"/>
      <c r="AN371" s="151" t="str">
        <f t="shared" si="15"/>
        <v/>
      </c>
      <c r="AO371" s="155"/>
      <c r="AP371" s="151" t="str">
        <f t="shared" si="16"/>
        <v/>
      </c>
      <c r="AQ371" s="155"/>
    </row>
    <row r="372" spans="2:43" x14ac:dyDescent="0.4">
      <c r="B372" s="67" t="s">
        <v>3086</v>
      </c>
      <c r="D372" s="131"/>
      <c r="E372" s="52"/>
      <c r="F372" s="131"/>
      <c r="G372" s="52"/>
      <c r="H372" s="131"/>
      <c r="I372" s="52"/>
      <c r="J372" s="133"/>
      <c r="K372" s="64"/>
      <c r="L372" s="131"/>
      <c r="M372" s="64"/>
      <c r="N372" s="143"/>
      <c r="O372" s="62"/>
      <c r="P372" s="143"/>
      <c r="R372" s="143"/>
      <c r="T372" s="143"/>
      <c r="V372" s="143"/>
      <c r="X372" s="143"/>
      <c r="Z372" s="214"/>
      <c r="AB372" s="66"/>
      <c r="AC372" s="36"/>
      <c r="AD372" s="14"/>
      <c r="AF372" s="138"/>
      <c r="AH372" s="138"/>
      <c r="AI372" s="132"/>
      <c r="AJ372" s="138"/>
      <c r="AK372" s="132"/>
      <c r="AL372" s="151" t="str">
        <f t="shared" si="17"/>
        <v/>
      </c>
      <c r="AM372" s="155"/>
      <c r="AN372" s="151" t="str">
        <f t="shared" si="15"/>
        <v/>
      </c>
      <c r="AO372" s="155"/>
      <c r="AP372" s="151" t="str">
        <f t="shared" si="16"/>
        <v/>
      </c>
      <c r="AQ372" s="155"/>
    </row>
    <row r="373" spans="2:43" x14ac:dyDescent="0.4">
      <c r="B373" s="67" t="s">
        <v>3087</v>
      </c>
      <c r="D373" s="131"/>
      <c r="E373" s="52"/>
      <c r="F373" s="131"/>
      <c r="G373" s="52"/>
      <c r="H373" s="131"/>
      <c r="I373" s="52"/>
      <c r="J373" s="133"/>
      <c r="K373" s="64"/>
      <c r="L373" s="131"/>
      <c r="M373" s="64"/>
      <c r="N373" s="143"/>
      <c r="O373" s="62"/>
      <c r="P373" s="143"/>
      <c r="R373" s="143"/>
      <c r="T373" s="143"/>
      <c r="V373" s="143"/>
      <c r="X373" s="143"/>
      <c r="Z373" s="214"/>
      <c r="AB373" s="66"/>
      <c r="AC373" s="36"/>
      <c r="AD373" s="14"/>
      <c r="AF373" s="138"/>
      <c r="AH373" s="138"/>
      <c r="AI373" s="132"/>
      <c r="AJ373" s="138"/>
      <c r="AK373" s="132"/>
      <c r="AL373" s="151" t="str">
        <f t="shared" si="17"/>
        <v/>
      </c>
      <c r="AM373" s="155"/>
      <c r="AN373" s="151" t="str">
        <f t="shared" si="15"/>
        <v/>
      </c>
      <c r="AO373" s="155"/>
      <c r="AP373" s="151" t="str">
        <f t="shared" si="16"/>
        <v/>
      </c>
      <c r="AQ373" s="155"/>
    </row>
    <row r="374" spans="2:43" x14ac:dyDescent="0.4">
      <c r="B374" s="67" t="s">
        <v>3088</v>
      </c>
      <c r="D374" s="131"/>
      <c r="E374" s="52"/>
      <c r="F374" s="131"/>
      <c r="G374" s="52"/>
      <c r="H374" s="131"/>
      <c r="I374" s="52"/>
      <c r="J374" s="133"/>
      <c r="K374" s="64"/>
      <c r="L374" s="131"/>
      <c r="M374" s="64"/>
      <c r="N374" s="143"/>
      <c r="O374" s="62"/>
      <c r="P374" s="143"/>
      <c r="R374" s="143"/>
      <c r="T374" s="143"/>
      <c r="V374" s="143"/>
      <c r="X374" s="143"/>
      <c r="Z374" s="214"/>
      <c r="AB374" s="66"/>
      <c r="AC374" s="36"/>
      <c r="AD374" s="14"/>
      <c r="AF374" s="138"/>
      <c r="AH374" s="138"/>
      <c r="AI374" s="132"/>
      <c r="AJ374" s="138"/>
      <c r="AK374" s="132"/>
      <c r="AL374" s="151" t="str">
        <f t="shared" si="17"/>
        <v/>
      </c>
      <c r="AM374" s="155"/>
      <c r="AN374" s="151" t="str">
        <f t="shared" si="15"/>
        <v/>
      </c>
      <c r="AO374" s="155"/>
      <c r="AP374" s="151" t="str">
        <f t="shared" si="16"/>
        <v/>
      </c>
      <c r="AQ374" s="155"/>
    </row>
    <row r="375" spans="2:43" x14ac:dyDescent="0.4">
      <c r="B375" s="67" t="s">
        <v>3089</v>
      </c>
      <c r="D375" s="131"/>
      <c r="E375" s="52"/>
      <c r="F375" s="131"/>
      <c r="G375" s="52"/>
      <c r="H375" s="131"/>
      <c r="I375" s="52"/>
      <c r="J375" s="133"/>
      <c r="K375" s="64"/>
      <c r="L375" s="131"/>
      <c r="M375" s="64"/>
      <c r="N375" s="143"/>
      <c r="O375" s="62"/>
      <c r="P375" s="143"/>
      <c r="R375" s="143"/>
      <c r="T375" s="143"/>
      <c r="V375" s="143"/>
      <c r="X375" s="143"/>
      <c r="Z375" s="214"/>
      <c r="AB375" s="66"/>
      <c r="AC375" s="36"/>
      <c r="AD375" s="14"/>
      <c r="AF375" s="138"/>
      <c r="AH375" s="138"/>
      <c r="AI375" s="132"/>
      <c r="AJ375" s="138"/>
      <c r="AK375" s="132"/>
      <c r="AL375" s="151" t="str">
        <f t="shared" si="17"/>
        <v/>
      </c>
      <c r="AM375" s="155"/>
      <c r="AN375" s="151" t="str">
        <f t="shared" si="15"/>
        <v/>
      </c>
      <c r="AO375" s="155"/>
      <c r="AP375" s="151" t="str">
        <f t="shared" si="16"/>
        <v/>
      </c>
      <c r="AQ375" s="155"/>
    </row>
    <row r="376" spans="2:43" x14ac:dyDescent="0.4">
      <c r="B376" s="67" t="s">
        <v>3090</v>
      </c>
      <c r="D376" s="131"/>
      <c r="E376" s="52"/>
      <c r="F376" s="131"/>
      <c r="G376" s="52"/>
      <c r="H376" s="131"/>
      <c r="I376" s="52"/>
      <c r="J376" s="133"/>
      <c r="K376" s="64"/>
      <c r="L376" s="131"/>
      <c r="M376" s="64"/>
      <c r="N376" s="143"/>
      <c r="O376" s="62"/>
      <c r="P376" s="143"/>
      <c r="R376" s="143"/>
      <c r="T376" s="143"/>
      <c r="V376" s="143"/>
      <c r="X376" s="143"/>
      <c r="Z376" s="214"/>
      <c r="AB376" s="66"/>
      <c r="AC376" s="36"/>
      <c r="AD376" s="14"/>
      <c r="AF376" s="138"/>
      <c r="AH376" s="138"/>
      <c r="AI376" s="132"/>
      <c r="AJ376" s="138"/>
      <c r="AK376" s="132"/>
      <c r="AL376" s="151" t="str">
        <f t="shared" si="17"/>
        <v/>
      </c>
      <c r="AM376" s="155"/>
      <c r="AN376" s="151" t="str">
        <f t="shared" si="15"/>
        <v/>
      </c>
      <c r="AO376" s="155"/>
      <c r="AP376" s="151" t="str">
        <f t="shared" si="16"/>
        <v/>
      </c>
      <c r="AQ376" s="155"/>
    </row>
    <row r="377" spans="2:43" x14ac:dyDescent="0.4">
      <c r="B377" s="67" t="s">
        <v>3091</v>
      </c>
      <c r="D377" s="131"/>
      <c r="E377" s="52"/>
      <c r="F377" s="131"/>
      <c r="G377" s="52"/>
      <c r="H377" s="131"/>
      <c r="I377" s="52"/>
      <c r="J377" s="133"/>
      <c r="K377" s="64"/>
      <c r="L377" s="131"/>
      <c r="M377" s="64"/>
      <c r="N377" s="143"/>
      <c r="O377" s="62"/>
      <c r="P377" s="143"/>
      <c r="R377" s="143"/>
      <c r="T377" s="143"/>
      <c r="V377" s="143"/>
      <c r="X377" s="143"/>
      <c r="Z377" s="214"/>
      <c r="AB377" s="66"/>
      <c r="AC377" s="36"/>
      <c r="AD377" s="14"/>
      <c r="AF377" s="138"/>
      <c r="AH377" s="138"/>
      <c r="AI377" s="132"/>
      <c r="AJ377" s="138"/>
      <c r="AK377" s="132"/>
      <c r="AL377" s="151" t="str">
        <f t="shared" si="17"/>
        <v/>
      </c>
      <c r="AM377" s="155"/>
      <c r="AN377" s="151" t="str">
        <f t="shared" si="15"/>
        <v/>
      </c>
      <c r="AO377" s="155"/>
      <c r="AP377" s="151" t="str">
        <f t="shared" si="16"/>
        <v/>
      </c>
      <c r="AQ377" s="155"/>
    </row>
    <row r="378" spans="2:43" x14ac:dyDescent="0.4">
      <c r="B378" s="67" t="s">
        <v>3092</v>
      </c>
      <c r="D378" s="131"/>
      <c r="E378" s="52"/>
      <c r="F378" s="131"/>
      <c r="G378" s="52"/>
      <c r="H378" s="131"/>
      <c r="I378" s="52"/>
      <c r="J378" s="133"/>
      <c r="K378" s="64"/>
      <c r="L378" s="131"/>
      <c r="M378" s="64"/>
      <c r="N378" s="143"/>
      <c r="O378" s="62"/>
      <c r="P378" s="143"/>
      <c r="R378" s="143"/>
      <c r="T378" s="143"/>
      <c r="V378" s="143"/>
      <c r="X378" s="143"/>
      <c r="Z378" s="214"/>
      <c r="AB378" s="66"/>
      <c r="AC378" s="36"/>
      <c r="AD378" s="14"/>
      <c r="AF378" s="138"/>
      <c r="AH378" s="138"/>
      <c r="AI378" s="132"/>
      <c r="AJ378" s="138"/>
      <c r="AK378" s="132"/>
      <c r="AL378" s="151" t="str">
        <f t="shared" si="17"/>
        <v/>
      </c>
      <c r="AM378" s="155"/>
      <c r="AN378" s="151" t="str">
        <f t="shared" si="15"/>
        <v/>
      </c>
      <c r="AO378" s="155"/>
      <c r="AP378" s="151" t="str">
        <f t="shared" si="16"/>
        <v/>
      </c>
      <c r="AQ378" s="155"/>
    </row>
    <row r="379" spans="2:43" x14ac:dyDescent="0.4">
      <c r="B379" s="67" t="s">
        <v>3093</v>
      </c>
      <c r="D379" s="131"/>
      <c r="E379" s="52"/>
      <c r="F379" s="131"/>
      <c r="G379" s="52"/>
      <c r="H379" s="131"/>
      <c r="I379" s="52"/>
      <c r="J379" s="133"/>
      <c r="K379" s="64"/>
      <c r="L379" s="131"/>
      <c r="M379" s="64"/>
      <c r="N379" s="143"/>
      <c r="O379" s="62"/>
      <c r="P379" s="143"/>
      <c r="R379" s="143"/>
      <c r="T379" s="143"/>
      <c r="V379" s="143"/>
      <c r="X379" s="143"/>
      <c r="Z379" s="214"/>
      <c r="AB379" s="66"/>
      <c r="AC379" s="36"/>
      <c r="AD379" s="14"/>
      <c r="AF379" s="138"/>
      <c r="AH379" s="138"/>
      <c r="AI379" s="132"/>
      <c r="AJ379" s="138"/>
      <c r="AK379" s="132"/>
      <c r="AL379" s="151" t="str">
        <f t="shared" si="17"/>
        <v/>
      </c>
      <c r="AM379" s="155"/>
      <c r="AN379" s="151" t="str">
        <f t="shared" si="15"/>
        <v/>
      </c>
      <c r="AO379" s="155"/>
      <c r="AP379" s="151" t="str">
        <f t="shared" si="16"/>
        <v/>
      </c>
      <c r="AQ379" s="155"/>
    </row>
    <row r="380" spans="2:43" x14ac:dyDescent="0.4">
      <c r="B380" s="67" t="s">
        <v>3094</v>
      </c>
      <c r="D380" s="131"/>
      <c r="E380" s="52"/>
      <c r="F380" s="131"/>
      <c r="G380" s="52"/>
      <c r="H380" s="131"/>
      <c r="I380" s="52"/>
      <c r="J380" s="133"/>
      <c r="K380" s="64"/>
      <c r="L380" s="131"/>
      <c r="M380" s="64"/>
      <c r="N380" s="143"/>
      <c r="O380" s="62"/>
      <c r="P380" s="143"/>
      <c r="R380" s="143"/>
      <c r="T380" s="143"/>
      <c r="V380" s="143"/>
      <c r="X380" s="143"/>
      <c r="Z380" s="214"/>
      <c r="AB380" s="66"/>
      <c r="AC380" s="36"/>
      <c r="AD380" s="14"/>
      <c r="AF380" s="138"/>
      <c r="AH380" s="138"/>
      <c r="AI380" s="132"/>
      <c r="AJ380" s="138"/>
      <c r="AK380" s="132"/>
      <c r="AL380" s="151" t="str">
        <f t="shared" si="17"/>
        <v/>
      </c>
      <c r="AM380" s="155"/>
      <c r="AN380" s="151" t="str">
        <f t="shared" si="15"/>
        <v/>
      </c>
      <c r="AO380" s="155"/>
      <c r="AP380" s="151" t="str">
        <f t="shared" si="16"/>
        <v/>
      </c>
      <c r="AQ380" s="155"/>
    </row>
    <row r="381" spans="2:43" x14ac:dyDescent="0.4">
      <c r="B381" s="67" t="s">
        <v>3095</v>
      </c>
      <c r="D381" s="131"/>
      <c r="E381" s="52"/>
      <c r="F381" s="131"/>
      <c r="G381" s="52"/>
      <c r="H381" s="131"/>
      <c r="I381" s="52"/>
      <c r="J381" s="133"/>
      <c r="K381" s="64"/>
      <c r="L381" s="131"/>
      <c r="M381" s="64"/>
      <c r="N381" s="143"/>
      <c r="O381" s="62"/>
      <c r="P381" s="143"/>
      <c r="R381" s="143"/>
      <c r="T381" s="143"/>
      <c r="V381" s="143"/>
      <c r="X381" s="143"/>
      <c r="Z381" s="214"/>
      <c r="AB381" s="66"/>
      <c r="AC381" s="36"/>
      <c r="AD381" s="14"/>
      <c r="AF381" s="138"/>
      <c r="AH381" s="138"/>
      <c r="AI381" s="132"/>
      <c r="AJ381" s="138"/>
      <c r="AK381" s="132"/>
      <c r="AL381" s="151" t="str">
        <f t="shared" si="17"/>
        <v/>
      </c>
      <c r="AM381" s="155"/>
      <c r="AN381" s="151" t="str">
        <f t="shared" si="15"/>
        <v/>
      </c>
      <c r="AO381" s="155"/>
      <c r="AP381" s="151" t="str">
        <f t="shared" si="16"/>
        <v/>
      </c>
      <c r="AQ381" s="155"/>
    </row>
    <row r="382" spans="2:43" x14ac:dyDescent="0.4">
      <c r="B382" s="67" t="s">
        <v>3096</v>
      </c>
      <c r="D382" s="131"/>
      <c r="E382" s="52"/>
      <c r="F382" s="131"/>
      <c r="G382" s="52"/>
      <c r="H382" s="131"/>
      <c r="I382" s="52"/>
      <c r="J382" s="133"/>
      <c r="K382" s="64"/>
      <c r="L382" s="131"/>
      <c r="M382" s="64"/>
      <c r="N382" s="143"/>
      <c r="O382" s="62"/>
      <c r="P382" s="143"/>
      <c r="R382" s="143"/>
      <c r="T382" s="143"/>
      <c r="V382" s="143"/>
      <c r="X382" s="143"/>
      <c r="Z382" s="214"/>
      <c r="AB382" s="66"/>
      <c r="AC382" s="36"/>
      <c r="AD382" s="14"/>
      <c r="AF382" s="138"/>
      <c r="AH382" s="138"/>
      <c r="AI382" s="132"/>
      <c r="AJ382" s="138"/>
      <c r="AK382" s="132"/>
      <c r="AL382" s="151" t="str">
        <f t="shared" si="17"/>
        <v/>
      </c>
      <c r="AM382" s="155"/>
      <c r="AN382" s="151" t="str">
        <f t="shared" si="15"/>
        <v/>
      </c>
      <c r="AO382" s="155"/>
      <c r="AP382" s="151" t="str">
        <f t="shared" si="16"/>
        <v/>
      </c>
      <c r="AQ382" s="155"/>
    </row>
    <row r="383" spans="2:43" x14ac:dyDescent="0.4">
      <c r="B383" s="67" t="s">
        <v>3097</v>
      </c>
      <c r="D383" s="131"/>
      <c r="E383" s="52"/>
      <c r="F383" s="131"/>
      <c r="G383" s="52"/>
      <c r="H383" s="131"/>
      <c r="I383" s="52"/>
      <c r="J383" s="133"/>
      <c r="K383" s="64"/>
      <c r="L383" s="131"/>
      <c r="M383" s="64"/>
      <c r="N383" s="143"/>
      <c r="O383" s="62"/>
      <c r="P383" s="143"/>
      <c r="R383" s="143"/>
      <c r="T383" s="143"/>
      <c r="V383" s="143"/>
      <c r="X383" s="143"/>
      <c r="Z383" s="214"/>
      <c r="AB383" s="66"/>
      <c r="AC383" s="36"/>
      <c r="AD383" s="14"/>
      <c r="AF383" s="138"/>
      <c r="AH383" s="138"/>
      <c r="AI383" s="132"/>
      <c r="AJ383" s="138"/>
      <c r="AK383" s="132"/>
      <c r="AL383" s="151" t="str">
        <f t="shared" si="17"/>
        <v/>
      </c>
      <c r="AM383" s="155"/>
      <c r="AN383" s="151" t="str">
        <f t="shared" si="15"/>
        <v/>
      </c>
      <c r="AO383" s="155"/>
      <c r="AP383" s="151" t="str">
        <f t="shared" si="16"/>
        <v/>
      </c>
      <c r="AQ383" s="155"/>
    </row>
    <row r="384" spans="2:43" x14ac:dyDescent="0.4">
      <c r="B384" s="67" t="s">
        <v>3098</v>
      </c>
      <c r="D384" s="131"/>
      <c r="E384" s="52"/>
      <c r="F384" s="131"/>
      <c r="G384" s="52"/>
      <c r="H384" s="131"/>
      <c r="I384" s="52"/>
      <c r="J384" s="133"/>
      <c r="K384" s="64"/>
      <c r="L384" s="131"/>
      <c r="M384" s="64"/>
      <c r="N384" s="143"/>
      <c r="O384" s="62"/>
      <c r="P384" s="143"/>
      <c r="R384" s="143"/>
      <c r="T384" s="143"/>
      <c r="V384" s="143"/>
      <c r="X384" s="143"/>
      <c r="Z384" s="214"/>
      <c r="AB384" s="66"/>
      <c r="AC384" s="36"/>
      <c r="AD384" s="14"/>
      <c r="AF384" s="138"/>
      <c r="AH384" s="138"/>
      <c r="AI384" s="132"/>
      <c r="AJ384" s="138"/>
      <c r="AK384" s="132"/>
      <c r="AL384" s="151" t="str">
        <f t="shared" si="17"/>
        <v/>
      </c>
      <c r="AM384" s="155"/>
      <c r="AN384" s="151" t="str">
        <f t="shared" si="15"/>
        <v/>
      </c>
      <c r="AO384" s="155"/>
      <c r="AP384" s="151" t="str">
        <f t="shared" si="16"/>
        <v/>
      </c>
      <c r="AQ384" s="155"/>
    </row>
    <row r="385" spans="2:43" x14ac:dyDescent="0.4">
      <c r="B385" s="67" t="s">
        <v>3099</v>
      </c>
      <c r="D385" s="131"/>
      <c r="E385" s="52"/>
      <c r="F385" s="131"/>
      <c r="G385" s="52"/>
      <c r="H385" s="131"/>
      <c r="I385" s="52"/>
      <c r="J385" s="133"/>
      <c r="K385" s="64"/>
      <c r="L385" s="131"/>
      <c r="M385" s="64"/>
      <c r="N385" s="143"/>
      <c r="O385" s="62"/>
      <c r="P385" s="143"/>
      <c r="R385" s="143"/>
      <c r="T385" s="143"/>
      <c r="V385" s="143"/>
      <c r="X385" s="143"/>
      <c r="Z385" s="214"/>
      <c r="AB385" s="66"/>
      <c r="AC385" s="36"/>
      <c r="AD385" s="14"/>
      <c r="AF385" s="138"/>
      <c r="AH385" s="138"/>
      <c r="AI385" s="132"/>
      <c r="AJ385" s="138"/>
      <c r="AK385" s="132"/>
      <c r="AL385" s="151" t="str">
        <f t="shared" si="17"/>
        <v/>
      </c>
      <c r="AM385" s="155"/>
      <c r="AN385" s="151" t="str">
        <f t="shared" si="15"/>
        <v/>
      </c>
      <c r="AO385" s="155"/>
      <c r="AP385" s="151" t="str">
        <f t="shared" si="16"/>
        <v/>
      </c>
      <c r="AQ385" s="155"/>
    </row>
    <row r="386" spans="2:43" x14ac:dyDescent="0.4">
      <c r="B386" s="67" t="s">
        <v>3100</v>
      </c>
      <c r="D386" s="131"/>
      <c r="E386" s="52"/>
      <c r="F386" s="131"/>
      <c r="G386" s="52"/>
      <c r="H386" s="131"/>
      <c r="I386" s="52"/>
      <c r="J386" s="133"/>
      <c r="K386" s="64"/>
      <c r="L386" s="131"/>
      <c r="M386" s="64"/>
      <c r="N386" s="143"/>
      <c r="O386" s="62"/>
      <c r="P386" s="143"/>
      <c r="R386" s="143"/>
      <c r="T386" s="143"/>
      <c r="V386" s="143"/>
      <c r="X386" s="143"/>
      <c r="Z386" s="214"/>
      <c r="AB386" s="66"/>
      <c r="AC386" s="36"/>
      <c r="AD386" s="14"/>
      <c r="AF386" s="138"/>
      <c r="AH386" s="138"/>
      <c r="AI386" s="132"/>
      <c r="AJ386" s="138"/>
      <c r="AK386" s="132"/>
      <c r="AL386" s="151" t="str">
        <f t="shared" si="17"/>
        <v/>
      </c>
      <c r="AM386" s="155"/>
      <c r="AN386" s="151" t="str">
        <f t="shared" si="15"/>
        <v/>
      </c>
      <c r="AO386" s="155"/>
      <c r="AP386" s="151" t="str">
        <f t="shared" si="16"/>
        <v/>
      </c>
      <c r="AQ386" s="155"/>
    </row>
    <row r="387" spans="2:43" x14ac:dyDescent="0.4">
      <c r="B387" s="67" t="s">
        <v>3101</v>
      </c>
      <c r="D387" s="131"/>
      <c r="E387" s="52"/>
      <c r="F387" s="131"/>
      <c r="G387" s="52"/>
      <c r="H387" s="131"/>
      <c r="I387" s="52"/>
      <c r="J387" s="133"/>
      <c r="K387" s="64"/>
      <c r="L387" s="131"/>
      <c r="M387" s="64"/>
      <c r="N387" s="143"/>
      <c r="O387" s="62"/>
      <c r="P387" s="143"/>
      <c r="R387" s="143"/>
      <c r="T387" s="143"/>
      <c r="V387" s="143"/>
      <c r="X387" s="143"/>
      <c r="Z387" s="214"/>
      <c r="AB387" s="66"/>
      <c r="AC387" s="36"/>
      <c r="AD387" s="14"/>
      <c r="AF387" s="138"/>
      <c r="AH387" s="138"/>
      <c r="AI387" s="132"/>
      <c r="AJ387" s="138"/>
      <c r="AK387" s="132"/>
      <c r="AL387" s="151" t="str">
        <f t="shared" si="17"/>
        <v/>
      </c>
      <c r="AM387" s="155"/>
      <c r="AN387" s="151" t="str">
        <f t="shared" si="15"/>
        <v/>
      </c>
      <c r="AO387" s="155"/>
      <c r="AP387" s="151" t="str">
        <f t="shared" si="16"/>
        <v/>
      </c>
      <c r="AQ387" s="155"/>
    </row>
    <row r="388" spans="2:43" x14ac:dyDescent="0.4">
      <c r="B388" s="67" t="s">
        <v>3102</v>
      </c>
      <c r="D388" s="131"/>
      <c r="E388" s="52"/>
      <c r="F388" s="131"/>
      <c r="G388" s="52"/>
      <c r="H388" s="131"/>
      <c r="I388" s="52"/>
      <c r="J388" s="133"/>
      <c r="K388" s="64"/>
      <c r="L388" s="131"/>
      <c r="M388" s="64"/>
      <c r="N388" s="143"/>
      <c r="O388" s="62"/>
      <c r="P388" s="143"/>
      <c r="R388" s="143"/>
      <c r="T388" s="143"/>
      <c r="V388" s="143"/>
      <c r="X388" s="143"/>
      <c r="Z388" s="214"/>
      <c r="AB388" s="66"/>
      <c r="AC388" s="36"/>
      <c r="AD388" s="14"/>
      <c r="AF388" s="138"/>
      <c r="AH388" s="138"/>
      <c r="AI388" s="132"/>
      <c r="AJ388" s="138"/>
      <c r="AK388" s="132"/>
      <c r="AL388" s="151" t="str">
        <f t="shared" si="17"/>
        <v/>
      </c>
      <c r="AM388" s="155"/>
      <c r="AN388" s="151" t="str">
        <f t="shared" si="15"/>
        <v/>
      </c>
      <c r="AO388" s="155"/>
      <c r="AP388" s="151" t="str">
        <f t="shared" si="16"/>
        <v/>
      </c>
      <c r="AQ388" s="155"/>
    </row>
    <row r="389" spans="2:43" x14ac:dyDescent="0.4">
      <c r="B389" s="67" t="s">
        <v>3103</v>
      </c>
      <c r="D389" s="131"/>
      <c r="E389" s="52"/>
      <c r="F389" s="131"/>
      <c r="G389" s="52"/>
      <c r="H389" s="131"/>
      <c r="I389" s="52"/>
      <c r="J389" s="133"/>
      <c r="K389" s="64"/>
      <c r="L389" s="131"/>
      <c r="M389" s="64"/>
      <c r="N389" s="143"/>
      <c r="O389" s="62"/>
      <c r="P389" s="143"/>
      <c r="R389" s="143"/>
      <c r="T389" s="143"/>
      <c r="V389" s="143"/>
      <c r="X389" s="143"/>
      <c r="Z389" s="214"/>
      <c r="AB389" s="66"/>
      <c r="AC389" s="36"/>
      <c r="AD389" s="14"/>
      <c r="AF389" s="138"/>
      <c r="AH389" s="138"/>
      <c r="AI389" s="132"/>
      <c r="AJ389" s="138"/>
      <c r="AK389" s="132"/>
      <c r="AL389" s="151" t="str">
        <f t="shared" si="17"/>
        <v/>
      </c>
      <c r="AM389" s="155"/>
      <c r="AN389" s="151" t="str">
        <f t="shared" si="15"/>
        <v/>
      </c>
      <c r="AO389" s="155"/>
      <c r="AP389" s="151" t="str">
        <f t="shared" si="16"/>
        <v/>
      </c>
      <c r="AQ389" s="155"/>
    </row>
    <row r="390" spans="2:43" x14ac:dyDescent="0.4">
      <c r="B390" s="67" t="s">
        <v>3104</v>
      </c>
      <c r="D390" s="131"/>
      <c r="E390" s="52"/>
      <c r="F390" s="131"/>
      <c r="G390" s="52"/>
      <c r="H390" s="131"/>
      <c r="I390" s="52"/>
      <c r="J390" s="133"/>
      <c r="K390" s="64"/>
      <c r="L390" s="131"/>
      <c r="M390" s="64"/>
      <c r="N390" s="143"/>
      <c r="O390" s="62"/>
      <c r="P390" s="143"/>
      <c r="R390" s="143"/>
      <c r="T390" s="143"/>
      <c r="V390" s="143"/>
      <c r="X390" s="143"/>
      <c r="Z390" s="214"/>
      <c r="AB390" s="66"/>
      <c r="AC390" s="36"/>
      <c r="AD390" s="14"/>
      <c r="AF390" s="138"/>
      <c r="AH390" s="138"/>
      <c r="AI390" s="132"/>
      <c r="AJ390" s="138"/>
      <c r="AK390" s="132"/>
      <c r="AL390" s="151" t="str">
        <f t="shared" si="17"/>
        <v/>
      </c>
      <c r="AM390" s="155"/>
      <c r="AN390" s="151" t="str">
        <f t="shared" si="15"/>
        <v/>
      </c>
      <c r="AO390" s="155"/>
      <c r="AP390" s="151" t="str">
        <f t="shared" si="16"/>
        <v/>
      </c>
      <c r="AQ390" s="155"/>
    </row>
    <row r="391" spans="2:43" x14ac:dyDescent="0.4">
      <c r="B391" s="67" t="s">
        <v>3105</v>
      </c>
      <c r="D391" s="131"/>
      <c r="E391" s="52"/>
      <c r="F391" s="131"/>
      <c r="G391" s="52"/>
      <c r="H391" s="131"/>
      <c r="I391" s="52"/>
      <c r="J391" s="133"/>
      <c r="K391" s="64"/>
      <c r="L391" s="131"/>
      <c r="M391" s="64"/>
      <c r="N391" s="143"/>
      <c r="O391" s="62"/>
      <c r="P391" s="143"/>
      <c r="R391" s="143"/>
      <c r="T391" s="143"/>
      <c r="V391" s="143"/>
      <c r="X391" s="143"/>
      <c r="Z391" s="214"/>
      <c r="AB391" s="66"/>
      <c r="AC391" s="36"/>
      <c r="AD391" s="14"/>
      <c r="AF391" s="138"/>
      <c r="AH391" s="138"/>
      <c r="AI391" s="132"/>
      <c r="AJ391" s="138"/>
      <c r="AK391" s="132"/>
      <c r="AL391" s="151" t="str">
        <f t="shared" si="17"/>
        <v/>
      </c>
      <c r="AM391" s="155"/>
      <c r="AN391" s="151" t="str">
        <f t="shared" ref="AN391:AN454" si="18">IF(R391*$Z391=0,"",R391*$Z391)</f>
        <v/>
      </c>
      <c r="AO391" s="155"/>
      <c r="AP391" s="151" t="str">
        <f t="shared" ref="AP391:AP454" si="19">IF(T391*$Z391=0,"",T391*$Z391)</f>
        <v/>
      </c>
      <c r="AQ391" s="155"/>
    </row>
    <row r="392" spans="2:43" x14ac:dyDescent="0.4">
      <c r="B392" s="67" t="s">
        <v>3106</v>
      </c>
      <c r="D392" s="131"/>
      <c r="E392" s="52"/>
      <c r="F392" s="131"/>
      <c r="G392" s="52"/>
      <c r="H392" s="131"/>
      <c r="I392" s="52"/>
      <c r="J392" s="133"/>
      <c r="K392" s="64"/>
      <c r="L392" s="131"/>
      <c r="M392" s="64"/>
      <c r="N392" s="143"/>
      <c r="O392" s="62"/>
      <c r="P392" s="143"/>
      <c r="R392" s="143"/>
      <c r="T392" s="143"/>
      <c r="V392" s="143"/>
      <c r="X392" s="143"/>
      <c r="Z392" s="214"/>
      <c r="AB392" s="66"/>
      <c r="AC392" s="36"/>
      <c r="AD392" s="14"/>
      <c r="AF392" s="138"/>
      <c r="AH392" s="138"/>
      <c r="AI392" s="132"/>
      <c r="AJ392" s="138"/>
      <c r="AK392" s="132"/>
      <c r="AL392" s="151" t="str">
        <f t="shared" ref="AL392:AL455" si="20">IF($Z392=0,"",$Z392)</f>
        <v/>
      </c>
      <c r="AM392" s="155"/>
      <c r="AN392" s="151" t="str">
        <f t="shared" si="18"/>
        <v/>
      </c>
      <c r="AO392" s="155"/>
      <c r="AP392" s="151" t="str">
        <f t="shared" si="19"/>
        <v/>
      </c>
      <c r="AQ392" s="155"/>
    </row>
    <row r="393" spans="2:43" x14ac:dyDescent="0.4">
      <c r="B393" s="67" t="s">
        <v>3107</v>
      </c>
      <c r="D393" s="131"/>
      <c r="E393" s="52"/>
      <c r="F393" s="131"/>
      <c r="G393" s="52"/>
      <c r="H393" s="131"/>
      <c r="I393" s="52"/>
      <c r="J393" s="133"/>
      <c r="K393" s="64"/>
      <c r="L393" s="131"/>
      <c r="M393" s="64"/>
      <c r="N393" s="143"/>
      <c r="O393" s="62"/>
      <c r="P393" s="143"/>
      <c r="R393" s="143"/>
      <c r="T393" s="143"/>
      <c r="V393" s="143"/>
      <c r="X393" s="143"/>
      <c r="Z393" s="214"/>
      <c r="AB393" s="66"/>
      <c r="AC393" s="36"/>
      <c r="AD393" s="14"/>
      <c r="AF393" s="138"/>
      <c r="AH393" s="138"/>
      <c r="AI393" s="132"/>
      <c r="AJ393" s="138"/>
      <c r="AK393" s="132"/>
      <c r="AL393" s="151" t="str">
        <f t="shared" si="20"/>
        <v/>
      </c>
      <c r="AM393" s="155"/>
      <c r="AN393" s="151" t="str">
        <f t="shared" si="18"/>
        <v/>
      </c>
      <c r="AO393" s="155"/>
      <c r="AP393" s="151" t="str">
        <f t="shared" si="19"/>
        <v/>
      </c>
      <c r="AQ393" s="155"/>
    </row>
    <row r="394" spans="2:43" x14ac:dyDescent="0.4">
      <c r="B394" s="67" t="s">
        <v>3108</v>
      </c>
      <c r="D394" s="131"/>
      <c r="E394" s="52"/>
      <c r="F394" s="131"/>
      <c r="G394" s="52"/>
      <c r="H394" s="131"/>
      <c r="I394" s="52"/>
      <c r="J394" s="133"/>
      <c r="K394" s="64"/>
      <c r="L394" s="131"/>
      <c r="M394" s="64"/>
      <c r="N394" s="143"/>
      <c r="O394" s="62"/>
      <c r="P394" s="143"/>
      <c r="R394" s="143"/>
      <c r="T394" s="143"/>
      <c r="V394" s="143"/>
      <c r="X394" s="143"/>
      <c r="Z394" s="214"/>
      <c r="AB394" s="66"/>
      <c r="AC394" s="36"/>
      <c r="AD394" s="14"/>
      <c r="AF394" s="138"/>
      <c r="AH394" s="138"/>
      <c r="AI394" s="132"/>
      <c r="AJ394" s="138"/>
      <c r="AK394" s="132"/>
      <c r="AL394" s="151" t="str">
        <f t="shared" si="20"/>
        <v/>
      </c>
      <c r="AM394" s="155"/>
      <c r="AN394" s="151" t="str">
        <f t="shared" si="18"/>
        <v/>
      </c>
      <c r="AO394" s="155"/>
      <c r="AP394" s="151" t="str">
        <f t="shared" si="19"/>
        <v/>
      </c>
      <c r="AQ394" s="155"/>
    </row>
    <row r="395" spans="2:43" x14ac:dyDescent="0.4">
      <c r="B395" s="67" t="s">
        <v>3109</v>
      </c>
      <c r="D395" s="131"/>
      <c r="E395" s="52"/>
      <c r="F395" s="131"/>
      <c r="G395" s="52"/>
      <c r="H395" s="131"/>
      <c r="I395" s="52"/>
      <c r="J395" s="133"/>
      <c r="K395" s="64"/>
      <c r="L395" s="131"/>
      <c r="M395" s="64"/>
      <c r="N395" s="143"/>
      <c r="O395" s="62"/>
      <c r="P395" s="143"/>
      <c r="R395" s="143"/>
      <c r="T395" s="143"/>
      <c r="V395" s="143"/>
      <c r="X395" s="143"/>
      <c r="Z395" s="214"/>
      <c r="AB395" s="66"/>
      <c r="AC395" s="36"/>
      <c r="AD395" s="14"/>
      <c r="AF395" s="138"/>
      <c r="AH395" s="138"/>
      <c r="AI395" s="132"/>
      <c r="AJ395" s="138"/>
      <c r="AK395" s="132"/>
      <c r="AL395" s="151" t="str">
        <f t="shared" si="20"/>
        <v/>
      </c>
      <c r="AM395" s="155"/>
      <c r="AN395" s="151" t="str">
        <f t="shared" si="18"/>
        <v/>
      </c>
      <c r="AO395" s="155"/>
      <c r="AP395" s="151" t="str">
        <f t="shared" si="19"/>
        <v/>
      </c>
      <c r="AQ395" s="155"/>
    </row>
    <row r="396" spans="2:43" x14ac:dyDescent="0.4">
      <c r="B396" s="67" t="s">
        <v>3110</v>
      </c>
      <c r="D396" s="131"/>
      <c r="E396" s="52"/>
      <c r="F396" s="131"/>
      <c r="G396" s="52"/>
      <c r="H396" s="131"/>
      <c r="I396" s="52"/>
      <c r="J396" s="133"/>
      <c r="K396" s="64"/>
      <c r="L396" s="131"/>
      <c r="M396" s="64"/>
      <c r="N396" s="143"/>
      <c r="O396" s="62"/>
      <c r="P396" s="143"/>
      <c r="R396" s="143"/>
      <c r="T396" s="143"/>
      <c r="V396" s="143"/>
      <c r="X396" s="143"/>
      <c r="Z396" s="214"/>
      <c r="AB396" s="66"/>
      <c r="AC396" s="36"/>
      <c r="AD396" s="14"/>
      <c r="AF396" s="138"/>
      <c r="AH396" s="138"/>
      <c r="AI396" s="132"/>
      <c r="AJ396" s="138"/>
      <c r="AK396" s="132"/>
      <c r="AL396" s="151" t="str">
        <f t="shared" si="20"/>
        <v/>
      </c>
      <c r="AM396" s="155"/>
      <c r="AN396" s="151" t="str">
        <f t="shared" si="18"/>
        <v/>
      </c>
      <c r="AO396" s="155"/>
      <c r="AP396" s="151" t="str">
        <f t="shared" si="19"/>
        <v/>
      </c>
      <c r="AQ396" s="155"/>
    </row>
    <row r="397" spans="2:43" x14ac:dyDescent="0.4">
      <c r="B397" s="67" t="s">
        <v>3111</v>
      </c>
      <c r="D397" s="131"/>
      <c r="E397" s="52"/>
      <c r="F397" s="131"/>
      <c r="G397" s="52"/>
      <c r="H397" s="131"/>
      <c r="I397" s="52"/>
      <c r="J397" s="133"/>
      <c r="K397" s="64"/>
      <c r="L397" s="131"/>
      <c r="M397" s="64"/>
      <c r="N397" s="143"/>
      <c r="O397" s="62"/>
      <c r="P397" s="143"/>
      <c r="R397" s="143"/>
      <c r="T397" s="143"/>
      <c r="V397" s="143"/>
      <c r="X397" s="143"/>
      <c r="Z397" s="214"/>
      <c r="AB397" s="66"/>
      <c r="AC397" s="36"/>
      <c r="AD397" s="14"/>
      <c r="AF397" s="138"/>
      <c r="AH397" s="138"/>
      <c r="AI397" s="132"/>
      <c r="AJ397" s="138"/>
      <c r="AK397" s="132"/>
      <c r="AL397" s="151" t="str">
        <f t="shared" si="20"/>
        <v/>
      </c>
      <c r="AM397" s="155"/>
      <c r="AN397" s="151" t="str">
        <f t="shared" si="18"/>
        <v/>
      </c>
      <c r="AO397" s="155"/>
      <c r="AP397" s="151" t="str">
        <f t="shared" si="19"/>
        <v/>
      </c>
      <c r="AQ397" s="155"/>
    </row>
    <row r="398" spans="2:43" x14ac:dyDescent="0.4">
      <c r="B398" s="67" t="s">
        <v>3112</v>
      </c>
      <c r="D398" s="131"/>
      <c r="E398" s="52"/>
      <c r="F398" s="131"/>
      <c r="G398" s="52"/>
      <c r="H398" s="131"/>
      <c r="I398" s="52"/>
      <c r="J398" s="133"/>
      <c r="K398" s="64"/>
      <c r="L398" s="131"/>
      <c r="M398" s="64"/>
      <c r="N398" s="143"/>
      <c r="O398" s="62"/>
      <c r="P398" s="143"/>
      <c r="R398" s="143"/>
      <c r="T398" s="143"/>
      <c r="V398" s="143"/>
      <c r="X398" s="143"/>
      <c r="Z398" s="214"/>
      <c r="AB398" s="66"/>
      <c r="AC398" s="36"/>
      <c r="AD398" s="14"/>
      <c r="AF398" s="138"/>
      <c r="AH398" s="138"/>
      <c r="AI398" s="132"/>
      <c r="AJ398" s="138"/>
      <c r="AK398" s="132"/>
      <c r="AL398" s="151" t="str">
        <f t="shared" si="20"/>
        <v/>
      </c>
      <c r="AM398" s="155"/>
      <c r="AN398" s="151" t="str">
        <f t="shared" si="18"/>
        <v/>
      </c>
      <c r="AO398" s="155"/>
      <c r="AP398" s="151" t="str">
        <f t="shared" si="19"/>
        <v/>
      </c>
      <c r="AQ398" s="155"/>
    </row>
    <row r="399" spans="2:43" x14ac:dyDescent="0.4">
      <c r="B399" s="67" t="s">
        <v>3113</v>
      </c>
      <c r="D399" s="131"/>
      <c r="E399" s="52"/>
      <c r="F399" s="131"/>
      <c r="G399" s="52"/>
      <c r="H399" s="131"/>
      <c r="I399" s="52"/>
      <c r="J399" s="133"/>
      <c r="K399" s="64"/>
      <c r="L399" s="131"/>
      <c r="M399" s="64"/>
      <c r="N399" s="143"/>
      <c r="O399" s="62"/>
      <c r="P399" s="143"/>
      <c r="R399" s="143"/>
      <c r="T399" s="143"/>
      <c r="V399" s="143"/>
      <c r="X399" s="143"/>
      <c r="Z399" s="214"/>
      <c r="AB399" s="66"/>
      <c r="AC399" s="36"/>
      <c r="AD399" s="14"/>
      <c r="AF399" s="138"/>
      <c r="AH399" s="138"/>
      <c r="AI399" s="132"/>
      <c r="AJ399" s="138"/>
      <c r="AK399" s="132"/>
      <c r="AL399" s="151" t="str">
        <f t="shared" si="20"/>
        <v/>
      </c>
      <c r="AM399" s="155"/>
      <c r="AN399" s="151" t="str">
        <f t="shared" si="18"/>
        <v/>
      </c>
      <c r="AO399" s="155"/>
      <c r="AP399" s="151" t="str">
        <f t="shared" si="19"/>
        <v/>
      </c>
      <c r="AQ399" s="155"/>
    </row>
    <row r="400" spans="2:43" x14ac:dyDescent="0.4">
      <c r="B400" s="67" t="s">
        <v>3114</v>
      </c>
      <c r="D400" s="131"/>
      <c r="E400" s="52"/>
      <c r="F400" s="131"/>
      <c r="G400" s="52"/>
      <c r="H400" s="131"/>
      <c r="I400" s="52"/>
      <c r="J400" s="133"/>
      <c r="K400" s="64"/>
      <c r="L400" s="131"/>
      <c r="M400" s="64"/>
      <c r="N400" s="143"/>
      <c r="O400" s="62"/>
      <c r="P400" s="143"/>
      <c r="R400" s="143"/>
      <c r="T400" s="143"/>
      <c r="V400" s="143"/>
      <c r="X400" s="143"/>
      <c r="Z400" s="214"/>
      <c r="AB400" s="66"/>
      <c r="AC400" s="36"/>
      <c r="AD400" s="14"/>
      <c r="AF400" s="138"/>
      <c r="AH400" s="138"/>
      <c r="AI400" s="132"/>
      <c r="AJ400" s="138"/>
      <c r="AK400" s="132"/>
      <c r="AL400" s="151" t="str">
        <f t="shared" si="20"/>
        <v/>
      </c>
      <c r="AM400" s="155"/>
      <c r="AN400" s="151" t="str">
        <f t="shared" si="18"/>
        <v/>
      </c>
      <c r="AO400" s="155"/>
      <c r="AP400" s="151" t="str">
        <f t="shared" si="19"/>
        <v/>
      </c>
      <c r="AQ400" s="155"/>
    </row>
    <row r="401" spans="2:43" x14ac:dyDescent="0.4">
      <c r="B401" s="67" t="s">
        <v>3115</v>
      </c>
      <c r="D401" s="131"/>
      <c r="E401" s="52"/>
      <c r="F401" s="131"/>
      <c r="G401" s="52"/>
      <c r="H401" s="131"/>
      <c r="I401" s="52"/>
      <c r="J401" s="133"/>
      <c r="K401" s="64"/>
      <c r="L401" s="131"/>
      <c r="M401" s="64"/>
      <c r="N401" s="143"/>
      <c r="O401" s="62"/>
      <c r="P401" s="143"/>
      <c r="R401" s="143"/>
      <c r="T401" s="143"/>
      <c r="V401" s="143"/>
      <c r="X401" s="143"/>
      <c r="Z401" s="214"/>
      <c r="AB401" s="66"/>
      <c r="AC401" s="36"/>
      <c r="AD401" s="14"/>
      <c r="AF401" s="138"/>
      <c r="AH401" s="138"/>
      <c r="AI401" s="132"/>
      <c r="AJ401" s="138"/>
      <c r="AK401" s="132"/>
      <c r="AL401" s="151" t="str">
        <f t="shared" si="20"/>
        <v/>
      </c>
      <c r="AM401" s="155"/>
      <c r="AN401" s="151" t="str">
        <f t="shared" si="18"/>
        <v/>
      </c>
      <c r="AO401" s="155"/>
      <c r="AP401" s="151" t="str">
        <f t="shared" si="19"/>
        <v/>
      </c>
      <c r="AQ401" s="155"/>
    </row>
    <row r="402" spans="2:43" x14ac:dyDescent="0.4">
      <c r="B402" s="67" t="s">
        <v>3116</v>
      </c>
      <c r="D402" s="131"/>
      <c r="E402" s="52"/>
      <c r="F402" s="131"/>
      <c r="G402" s="52"/>
      <c r="H402" s="131"/>
      <c r="I402" s="52"/>
      <c r="J402" s="133"/>
      <c r="K402" s="64"/>
      <c r="L402" s="131"/>
      <c r="M402" s="64"/>
      <c r="N402" s="143"/>
      <c r="O402" s="62"/>
      <c r="P402" s="143"/>
      <c r="R402" s="143"/>
      <c r="T402" s="143"/>
      <c r="V402" s="143"/>
      <c r="X402" s="143"/>
      <c r="Z402" s="214"/>
      <c r="AB402" s="66"/>
      <c r="AC402" s="36"/>
      <c r="AD402" s="14"/>
      <c r="AF402" s="138"/>
      <c r="AH402" s="138"/>
      <c r="AI402" s="132"/>
      <c r="AJ402" s="138"/>
      <c r="AK402" s="132"/>
      <c r="AL402" s="151" t="str">
        <f t="shared" si="20"/>
        <v/>
      </c>
      <c r="AM402" s="155"/>
      <c r="AN402" s="151" t="str">
        <f t="shared" si="18"/>
        <v/>
      </c>
      <c r="AO402" s="155"/>
      <c r="AP402" s="151" t="str">
        <f t="shared" si="19"/>
        <v/>
      </c>
      <c r="AQ402" s="155"/>
    </row>
    <row r="403" spans="2:43" x14ac:dyDescent="0.4">
      <c r="B403" s="67" t="s">
        <v>3117</v>
      </c>
      <c r="D403" s="131"/>
      <c r="E403" s="52"/>
      <c r="F403" s="131"/>
      <c r="G403" s="52"/>
      <c r="H403" s="131"/>
      <c r="I403" s="52"/>
      <c r="J403" s="133"/>
      <c r="K403" s="64"/>
      <c r="L403" s="131"/>
      <c r="M403" s="64"/>
      <c r="N403" s="143"/>
      <c r="O403" s="62"/>
      <c r="P403" s="143"/>
      <c r="R403" s="143"/>
      <c r="T403" s="143"/>
      <c r="V403" s="143"/>
      <c r="X403" s="143"/>
      <c r="Z403" s="214"/>
      <c r="AB403" s="66"/>
      <c r="AC403" s="36"/>
      <c r="AD403" s="14"/>
      <c r="AF403" s="138"/>
      <c r="AH403" s="138"/>
      <c r="AI403" s="132"/>
      <c r="AJ403" s="138"/>
      <c r="AK403" s="132"/>
      <c r="AL403" s="151" t="str">
        <f t="shared" si="20"/>
        <v/>
      </c>
      <c r="AM403" s="155"/>
      <c r="AN403" s="151" t="str">
        <f t="shared" si="18"/>
        <v/>
      </c>
      <c r="AO403" s="155"/>
      <c r="AP403" s="151" t="str">
        <f t="shared" si="19"/>
        <v/>
      </c>
      <c r="AQ403" s="155"/>
    </row>
    <row r="404" spans="2:43" x14ac:dyDescent="0.4">
      <c r="B404" s="67" t="s">
        <v>3118</v>
      </c>
      <c r="D404" s="131"/>
      <c r="E404" s="52"/>
      <c r="F404" s="131"/>
      <c r="G404" s="52"/>
      <c r="H404" s="131"/>
      <c r="I404" s="52"/>
      <c r="J404" s="133"/>
      <c r="K404" s="64"/>
      <c r="L404" s="131"/>
      <c r="M404" s="64"/>
      <c r="N404" s="143"/>
      <c r="O404" s="62"/>
      <c r="P404" s="143"/>
      <c r="R404" s="143"/>
      <c r="T404" s="143"/>
      <c r="V404" s="143"/>
      <c r="X404" s="143"/>
      <c r="Z404" s="214"/>
      <c r="AB404" s="66"/>
      <c r="AC404" s="36"/>
      <c r="AD404" s="14"/>
      <c r="AF404" s="138"/>
      <c r="AH404" s="138"/>
      <c r="AI404" s="132"/>
      <c r="AJ404" s="138"/>
      <c r="AK404" s="132"/>
      <c r="AL404" s="151" t="str">
        <f t="shared" si="20"/>
        <v/>
      </c>
      <c r="AM404" s="155"/>
      <c r="AN404" s="151" t="str">
        <f t="shared" si="18"/>
        <v/>
      </c>
      <c r="AO404" s="155"/>
      <c r="AP404" s="151" t="str">
        <f t="shared" si="19"/>
        <v/>
      </c>
      <c r="AQ404" s="155"/>
    </row>
    <row r="405" spans="2:43" x14ac:dyDescent="0.4">
      <c r="B405" s="67" t="s">
        <v>3119</v>
      </c>
      <c r="D405" s="131"/>
      <c r="E405" s="52"/>
      <c r="F405" s="131"/>
      <c r="G405" s="52"/>
      <c r="H405" s="131"/>
      <c r="I405" s="52"/>
      <c r="J405" s="133"/>
      <c r="K405" s="64"/>
      <c r="L405" s="131"/>
      <c r="M405" s="64"/>
      <c r="N405" s="143"/>
      <c r="O405" s="62"/>
      <c r="P405" s="143"/>
      <c r="R405" s="143"/>
      <c r="T405" s="143"/>
      <c r="V405" s="143"/>
      <c r="X405" s="143"/>
      <c r="Z405" s="214"/>
      <c r="AB405" s="66"/>
      <c r="AC405" s="36"/>
      <c r="AD405" s="14"/>
      <c r="AF405" s="138"/>
      <c r="AH405" s="138"/>
      <c r="AI405" s="132"/>
      <c r="AJ405" s="138"/>
      <c r="AK405" s="132"/>
      <c r="AL405" s="151" t="str">
        <f t="shared" si="20"/>
        <v/>
      </c>
      <c r="AM405" s="155"/>
      <c r="AN405" s="151" t="str">
        <f t="shared" si="18"/>
        <v/>
      </c>
      <c r="AO405" s="155"/>
      <c r="AP405" s="151" t="str">
        <f t="shared" si="19"/>
        <v/>
      </c>
      <c r="AQ405" s="155"/>
    </row>
    <row r="406" spans="2:43" x14ac:dyDescent="0.4">
      <c r="B406" s="67" t="s">
        <v>3120</v>
      </c>
      <c r="D406" s="131"/>
      <c r="E406" s="52"/>
      <c r="F406" s="131"/>
      <c r="G406" s="52"/>
      <c r="H406" s="131"/>
      <c r="I406" s="52"/>
      <c r="J406" s="133"/>
      <c r="K406" s="64"/>
      <c r="L406" s="131"/>
      <c r="M406" s="64"/>
      <c r="N406" s="143"/>
      <c r="O406" s="62"/>
      <c r="P406" s="143"/>
      <c r="R406" s="143"/>
      <c r="T406" s="143"/>
      <c r="V406" s="143"/>
      <c r="X406" s="143"/>
      <c r="Z406" s="214"/>
      <c r="AB406" s="66"/>
      <c r="AC406" s="36"/>
      <c r="AD406" s="14"/>
      <c r="AF406" s="138"/>
      <c r="AH406" s="138"/>
      <c r="AI406" s="132"/>
      <c r="AJ406" s="138"/>
      <c r="AK406" s="132"/>
      <c r="AL406" s="151" t="str">
        <f t="shared" si="20"/>
        <v/>
      </c>
      <c r="AM406" s="155"/>
      <c r="AN406" s="151" t="str">
        <f t="shared" si="18"/>
        <v/>
      </c>
      <c r="AO406" s="155"/>
      <c r="AP406" s="151" t="str">
        <f t="shared" si="19"/>
        <v/>
      </c>
      <c r="AQ406" s="155"/>
    </row>
    <row r="407" spans="2:43" x14ac:dyDescent="0.4">
      <c r="B407" s="67" t="s">
        <v>3121</v>
      </c>
      <c r="D407" s="131"/>
      <c r="E407" s="52"/>
      <c r="F407" s="131"/>
      <c r="G407" s="52"/>
      <c r="H407" s="131"/>
      <c r="I407" s="52"/>
      <c r="J407" s="133"/>
      <c r="K407" s="64"/>
      <c r="L407" s="131"/>
      <c r="M407" s="64"/>
      <c r="N407" s="143"/>
      <c r="O407" s="62"/>
      <c r="P407" s="143"/>
      <c r="R407" s="143"/>
      <c r="T407" s="143"/>
      <c r="V407" s="143"/>
      <c r="X407" s="143"/>
      <c r="Z407" s="214"/>
      <c r="AB407" s="66"/>
      <c r="AC407" s="36"/>
      <c r="AD407" s="14"/>
      <c r="AF407" s="138"/>
      <c r="AH407" s="138"/>
      <c r="AI407" s="132"/>
      <c r="AJ407" s="138"/>
      <c r="AK407" s="132"/>
      <c r="AL407" s="151" t="str">
        <f t="shared" si="20"/>
        <v/>
      </c>
      <c r="AM407" s="155"/>
      <c r="AN407" s="151" t="str">
        <f t="shared" si="18"/>
        <v/>
      </c>
      <c r="AO407" s="155"/>
      <c r="AP407" s="151" t="str">
        <f t="shared" si="19"/>
        <v/>
      </c>
      <c r="AQ407" s="155"/>
    </row>
    <row r="408" spans="2:43" x14ac:dyDescent="0.4">
      <c r="B408" s="67" t="s">
        <v>3122</v>
      </c>
      <c r="D408" s="131"/>
      <c r="E408" s="52"/>
      <c r="F408" s="131"/>
      <c r="G408" s="52"/>
      <c r="H408" s="131"/>
      <c r="I408" s="52"/>
      <c r="J408" s="133"/>
      <c r="K408" s="64"/>
      <c r="L408" s="131"/>
      <c r="M408" s="64"/>
      <c r="N408" s="143"/>
      <c r="O408" s="62"/>
      <c r="P408" s="143"/>
      <c r="R408" s="143"/>
      <c r="T408" s="143"/>
      <c r="V408" s="143"/>
      <c r="X408" s="143"/>
      <c r="Z408" s="214"/>
      <c r="AB408" s="66"/>
      <c r="AC408" s="36"/>
      <c r="AD408" s="14"/>
      <c r="AF408" s="138"/>
      <c r="AH408" s="138"/>
      <c r="AI408" s="132"/>
      <c r="AJ408" s="138"/>
      <c r="AK408" s="132"/>
      <c r="AL408" s="151" t="str">
        <f t="shared" si="20"/>
        <v/>
      </c>
      <c r="AM408" s="155"/>
      <c r="AN408" s="151" t="str">
        <f t="shared" si="18"/>
        <v/>
      </c>
      <c r="AO408" s="155"/>
      <c r="AP408" s="151" t="str">
        <f t="shared" si="19"/>
        <v/>
      </c>
      <c r="AQ408" s="155"/>
    </row>
    <row r="409" spans="2:43" x14ac:dyDescent="0.4">
      <c r="B409" s="67" t="s">
        <v>3123</v>
      </c>
      <c r="D409" s="131"/>
      <c r="E409" s="52"/>
      <c r="F409" s="131"/>
      <c r="G409" s="52"/>
      <c r="H409" s="131"/>
      <c r="I409" s="52"/>
      <c r="J409" s="133"/>
      <c r="K409" s="64"/>
      <c r="L409" s="131"/>
      <c r="M409" s="64"/>
      <c r="N409" s="143"/>
      <c r="O409" s="62"/>
      <c r="P409" s="143"/>
      <c r="R409" s="143"/>
      <c r="T409" s="143"/>
      <c r="V409" s="143"/>
      <c r="X409" s="143"/>
      <c r="Z409" s="214"/>
      <c r="AB409" s="66"/>
      <c r="AC409" s="36"/>
      <c r="AD409" s="14"/>
      <c r="AF409" s="138"/>
      <c r="AH409" s="138"/>
      <c r="AI409" s="132"/>
      <c r="AJ409" s="138"/>
      <c r="AK409" s="132"/>
      <c r="AL409" s="151" t="str">
        <f t="shared" si="20"/>
        <v/>
      </c>
      <c r="AM409" s="155"/>
      <c r="AN409" s="151" t="str">
        <f t="shared" si="18"/>
        <v/>
      </c>
      <c r="AO409" s="155"/>
      <c r="AP409" s="151" t="str">
        <f t="shared" si="19"/>
        <v/>
      </c>
      <c r="AQ409" s="155"/>
    </row>
    <row r="410" spans="2:43" x14ac:dyDescent="0.4">
      <c r="B410" s="67" t="s">
        <v>3124</v>
      </c>
      <c r="D410" s="131"/>
      <c r="E410" s="52"/>
      <c r="F410" s="131"/>
      <c r="G410" s="52"/>
      <c r="H410" s="131"/>
      <c r="I410" s="52"/>
      <c r="J410" s="133"/>
      <c r="K410" s="64"/>
      <c r="L410" s="131"/>
      <c r="M410" s="64"/>
      <c r="N410" s="143"/>
      <c r="O410" s="62"/>
      <c r="P410" s="143"/>
      <c r="R410" s="143"/>
      <c r="T410" s="143"/>
      <c r="V410" s="143"/>
      <c r="X410" s="143"/>
      <c r="Z410" s="214"/>
      <c r="AB410" s="66"/>
      <c r="AC410" s="36"/>
      <c r="AD410" s="14"/>
      <c r="AF410" s="138"/>
      <c r="AH410" s="138"/>
      <c r="AI410" s="132"/>
      <c r="AJ410" s="138"/>
      <c r="AK410" s="132"/>
      <c r="AL410" s="151" t="str">
        <f t="shared" si="20"/>
        <v/>
      </c>
      <c r="AM410" s="155"/>
      <c r="AN410" s="151" t="str">
        <f t="shared" si="18"/>
        <v/>
      </c>
      <c r="AO410" s="155"/>
      <c r="AP410" s="151" t="str">
        <f t="shared" si="19"/>
        <v/>
      </c>
      <c r="AQ410" s="155"/>
    </row>
    <row r="411" spans="2:43" x14ac:dyDescent="0.4">
      <c r="B411" s="67" t="s">
        <v>3125</v>
      </c>
      <c r="D411" s="131"/>
      <c r="E411" s="52"/>
      <c r="F411" s="131"/>
      <c r="G411" s="52"/>
      <c r="H411" s="131"/>
      <c r="I411" s="52"/>
      <c r="J411" s="133"/>
      <c r="K411" s="64"/>
      <c r="L411" s="131"/>
      <c r="M411" s="64"/>
      <c r="N411" s="143"/>
      <c r="O411" s="62"/>
      <c r="P411" s="143"/>
      <c r="R411" s="143"/>
      <c r="T411" s="143"/>
      <c r="V411" s="143"/>
      <c r="X411" s="143"/>
      <c r="Z411" s="214"/>
      <c r="AB411" s="66"/>
      <c r="AC411" s="36"/>
      <c r="AD411" s="14"/>
      <c r="AF411" s="138"/>
      <c r="AH411" s="138"/>
      <c r="AI411" s="132"/>
      <c r="AJ411" s="138"/>
      <c r="AK411" s="132"/>
      <c r="AL411" s="151" t="str">
        <f t="shared" si="20"/>
        <v/>
      </c>
      <c r="AM411" s="155"/>
      <c r="AN411" s="151" t="str">
        <f t="shared" si="18"/>
        <v/>
      </c>
      <c r="AO411" s="155"/>
      <c r="AP411" s="151" t="str">
        <f t="shared" si="19"/>
        <v/>
      </c>
      <c r="AQ411" s="155"/>
    </row>
    <row r="412" spans="2:43" x14ac:dyDescent="0.4">
      <c r="B412" s="67" t="s">
        <v>3126</v>
      </c>
      <c r="D412" s="131"/>
      <c r="E412" s="52"/>
      <c r="F412" s="131"/>
      <c r="G412" s="52"/>
      <c r="H412" s="131"/>
      <c r="I412" s="52"/>
      <c r="J412" s="133"/>
      <c r="K412" s="64"/>
      <c r="L412" s="131"/>
      <c r="M412" s="64"/>
      <c r="N412" s="143"/>
      <c r="O412" s="62"/>
      <c r="P412" s="143"/>
      <c r="R412" s="143"/>
      <c r="T412" s="143"/>
      <c r="V412" s="143"/>
      <c r="X412" s="143"/>
      <c r="Z412" s="214"/>
      <c r="AB412" s="66"/>
      <c r="AC412" s="36"/>
      <c r="AD412" s="14"/>
      <c r="AF412" s="138"/>
      <c r="AH412" s="138"/>
      <c r="AI412" s="132"/>
      <c r="AJ412" s="138"/>
      <c r="AK412" s="132"/>
      <c r="AL412" s="151" t="str">
        <f t="shared" si="20"/>
        <v/>
      </c>
      <c r="AM412" s="155"/>
      <c r="AN412" s="151" t="str">
        <f t="shared" si="18"/>
        <v/>
      </c>
      <c r="AO412" s="155"/>
      <c r="AP412" s="151" t="str">
        <f t="shared" si="19"/>
        <v/>
      </c>
      <c r="AQ412" s="155"/>
    </row>
    <row r="413" spans="2:43" x14ac:dyDescent="0.4">
      <c r="B413" s="67" t="s">
        <v>3127</v>
      </c>
      <c r="D413" s="131"/>
      <c r="E413" s="52"/>
      <c r="F413" s="131"/>
      <c r="G413" s="52"/>
      <c r="H413" s="131"/>
      <c r="I413" s="52"/>
      <c r="J413" s="133"/>
      <c r="K413" s="64"/>
      <c r="L413" s="131"/>
      <c r="M413" s="64"/>
      <c r="N413" s="143"/>
      <c r="O413" s="62"/>
      <c r="P413" s="143"/>
      <c r="R413" s="143"/>
      <c r="T413" s="143"/>
      <c r="V413" s="143"/>
      <c r="X413" s="143"/>
      <c r="Z413" s="214"/>
      <c r="AB413" s="66"/>
      <c r="AC413" s="36"/>
      <c r="AD413" s="14"/>
      <c r="AF413" s="138"/>
      <c r="AH413" s="138"/>
      <c r="AI413" s="132"/>
      <c r="AJ413" s="138"/>
      <c r="AK413" s="132"/>
      <c r="AL413" s="151" t="str">
        <f t="shared" si="20"/>
        <v/>
      </c>
      <c r="AM413" s="155"/>
      <c r="AN413" s="151" t="str">
        <f t="shared" si="18"/>
        <v/>
      </c>
      <c r="AO413" s="155"/>
      <c r="AP413" s="151" t="str">
        <f t="shared" si="19"/>
        <v/>
      </c>
      <c r="AQ413" s="155"/>
    </row>
    <row r="414" spans="2:43" x14ac:dyDescent="0.4">
      <c r="B414" s="67" t="s">
        <v>3128</v>
      </c>
      <c r="D414" s="131"/>
      <c r="E414" s="52"/>
      <c r="F414" s="131"/>
      <c r="G414" s="52"/>
      <c r="H414" s="131"/>
      <c r="I414" s="52"/>
      <c r="J414" s="133"/>
      <c r="K414" s="64"/>
      <c r="L414" s="131"/>
      <c r="M414" s="64"/>
      <c r="N414" s="143"/>
      <c r="O414" s="62"/>
      <c r="P414" s="143"/>
      <c r="R414" s="143"/>
      <c r="T414" s="143"/>
      <c r="V414" s="143"/>
      <c r="X414" s="143"/>
      <c r="Z414" s="214"/>
      <c r="AB414" s="66"/>
      <c r="AC414" s="36"/>
      <c r="AD414" s="14"/>
      <c r="AF414" s="138"/>
      <c r="AH414" s="138"/>
      <c r="AI414" s="132"/>
      <c r="AJ414" s="138"/>
      <c r="AK414" s="132"/>
      <c r="AL414" s="151" t="str">
        <f t="shared" si="20"/>
        <v/>
      </c>
      <c r="AM414" s="155"/>
      <c r="AN414" s="151" t="str">
        <f t="shared" si="18"/>
        <v/>
      </c>
      <c r="AO414" s="155"/>
      <c r="AP414" s="151" t="str">
        <f t="shared" si="19"/>
        <v/>
      </c>
      <c r="AQ414" s="155"/>
    </row>
    <row r="415" spans="2:43" x14ac:dyDescent="0.4">
      <c r="B415" s="67" t="s">
        <v>3129</v>
      </c>
      <c r="D415" s="131"/>
      <c r="E415" s="52"/>
      <c r="F415" s="131"/>
      <c r="G415" s="52"/>
      <c r="H415" s="131"/>
      <c r="I415" s="52"/>
      <c r="J415" s="133"/>
      <c r="K415" s="64"/>
      <c r="L415" s="131"/>
      <c r="M415" s="64"/>
      <c r="N415" s="143"/>
      <c r="O415" s="62"/>
      <c r="P415" s="143"/>
      <c r="R415" s="143"/>
      <c r="T415" s="143"/>
      <c r="V415" s="143"/>
      <c r="X415" s="143"/>
      <c r="Z415" s="214"/>
      <c r="AB415" s="66"/>
      <c r="AC415" s="36"/>
      <c r="AD415" s="14"/>
      <c r="AF415" s="138"/>
      <c r="AH415" s="138"/>
      <c r="AI415" s="132"/>
      <c r="AJ415" s="138"/>
      <c r="AK415" s="132"/>
      <c r="AL415" s="151" t="str">
        <f t="shared" si="20"/>
        <v/>
      </c>
      <c r="AM415" s="155"/>
      <c r="AN415" s="151" t="str">
        <f t="shared" si="18"/>
        <v/>
      </c>
      <c r="AO415" s="155"/>
      <c r="AP415" s="151" t="str">
        <f t="shared" si="19"/>
        <v/>
      </c>
      <c r="AQ415" s="155"/>
    </row>
    <row r="416" spans="2:43" x14ac:dyDescent="0.4">
      <c r="B416" s="67" t="s">
        <v>3130</v>
      </c>
      <c r="D416" s="131"/>
      <c r="E416" s="52"/>
      <c r="F416" s="131"/>
      <c r="G416" s="52"/>
      <c r="H416" s="131"/>
      <c r="I416" s="52"/>
      <c r="J416" s="133"/>
      <c r="K416" s="64"/>
      <c r="L416" s="131"/>
      <c r="M416" s="64"/>
      <c r="N416" s="143"/>
      <c r="O416" s="62"/>
      <c r="P416" s="143"/>
      <c r="R416" s="143"/>
      <c r="T416" s="143"/>
      <c r="V416" s="143"/>
      <c r="X416" s="143"/>
      <c r="Z416" s="214"/>
      <c r="AB416" s="66"/>
      <c r="AC416" s="36"/>
      <c r="AD416" s="14"/>
      <c r="AF416" s="138"/>
      <c r="AH416" s="138"/>
      <c r="AI416" s="132"/>
      <c r="AJ416" s="138"/>
      <c r="AK416" s="132"/>
      <c r="AL416" s="151" t="str">
        <f t="shared" si="20"/>
        <v/>
      </c>
      <c r="AM416" s="155"/>
      <c r="AN416" s="151" t="str">
        <f t="shared" si="18"/>
        <v/>
      </c>
      <c r="AO416" s="155"/>
      <c r="AP416" s="151" t="str">
        <f t="shared" si="19"/>
        <v/>
      </c>
      <c r="AQ416" s="155"/>
    </row>
    <row r="417" spans="2:43" x14ac:dyDescent="0.4">
      <c r="B417" s="67" t="s">
        <v>3131</v>
      </c>
      <c r="D417" s="131"/>
      <c r="E417" s="52"/>
      <c r="F417" s="131"/>
      <c r="G417" s="52"/>
      <c r="H417" s="131"/>
      <c r="I417" s="52"/>
      <c r="J417" s="133"/>
      <c r="K417" s="64"/>
      <c r="L417" s="131"/>
      <c r="M417" s="64"/>
      <c r="N417" s="143"/>
      <c r="O417" s="62"/>
      <c r="P417" s="143"/>
      <c r="R417" s="143"/>
      <c r="T417" s="143"/>
      <c r="V417" s="143"/>
      <c r="X417" s="143"/>
      <c r="Z417" s="214"/>
      <c r="AB417" s="66"/>
      <c r="AC417" s="36"/>
      <c r="AD417" s="14"/>
      <c r="AF417" s="138"/>
      <c r="AH417" s="138"/>
      <c r="AI417" s="132"/>
      <c r="AJ417" s="138"/>
      <c r="AK417" s="132"/>
      <c r="AL417" s="151" t="str">
        <f t="shared" si="20"/>
        <v/>
      </c>
      <c r="AM417" s="155"/>
      <c r="AN417" s="151" t="str">
        <f t="shared" si="18"/>
        <v/>
      </c>
      <c r="AO417" s="155"/>
      <c r="AP417" s="151" t="str">
        <f t="shared" si="19"/>
        <v/>
      </c>
      <c r="AQ417" s="155"/>
    </row>
    <row r="418" spans="2:43" x14ac:dyDescent="0.4">
      <c r="B418" s="67" t="s">
        <v>3132</v>
      </c>
      <c r="D418" s="131"/>
      <c r="E418" s="52"/>
      <c r="F418" s="131"/>
      <c r="G418" s="52"/>
      <c r="H418" s="131"/>
      <c r="I418" s="52"/>
      <c r="J418" s="133"/>
      <c r="K418" s="64"/>
      <c r="L418" s="131"/>
      <c r="M418" s="64"/>
      <c r="N418" s="143"/>
      <c r="O418" s="62"/>
      <c r="P418" s="143"/>
      <c r="R418" s="143"/>
      <c r="T418" s="143"/>
      <c r="V418" s="143"/>
      <c r="X418" s="143"/>
      <c r="Z418" s="214"/>
      <c r="AB418" s="66"/>
      <c r="AC418" s="36"/>
      <c r="AD418" s="14"/>
      <c r="AF418" s="138"/>
      <c r="AH418" s="138"/>
      <c r="AI418" s="132"/>
      <c r="AJ418" s="138"/>
      <c r="AK418" s="132"/>
      <c r="AL418" s="151" t="str">
        <f t="shared" si="20"/>
        <v/>
      </c>
      <c r="AM418" s="155"/>
      <c r="AN418" s="151" t="str">
        <f t="shared" si="18"/>
        <v/>
      </c>
      <c r="AO418" s="155"/>
      <c r="AP418" s="151" t="str">
        <f t="shared" si="19"/>
        <v/>
      </c>
      <c r="AQ418" s="155"/>
    </row>
    <row r="419" spans="2:43" x14ac:dyDescent="0.4">
      <c r="B419" s="67" t="s">
        <v>3133</v>
      </c>
      <c r="D419" s="131"/>
      <c r="E419" s="52"/>
      <c r="F419" s="131"/>
      <c r="G419" s="52"/>
      <c r="H419" s="131"/>
      <c r="I419" s="52"/>
      <c r="J419" s="133"/>
      <c r="K419" s="64"/>
      <c r="L419" s="131"/>
      <c r="M419" s="64"/>
      <c r="N419" s="143"/>
      <c r="O419" s="62"/>
      <c r="P419" s="143"/>
      <c r="R419" s="143"/>
      <c r="T419" s="143"/>
      <c r="V419" s="143"/>
      <c r="X419" s="143"/>
      <c r="Z419" s="214"/>
      <c r="AB419" s="66"/>
      <c r="AC419" s="36"/>
      <c r="AD419" s="14"/>
      <c r="AF419" s="138"/>
      <c r="AH419" s="138"/>
      <c r="AI419" s="132"/>
      <c r="AJ419" s="138"/>
      <c r="AK419" s="132"/>
      <c r="AL419" s="151" t="str">
        <f t="shared" si="20"/>
        <v/>
      </c>
      <c r="AM419" s="155"/>
      <c r="AN419" s="151" t="str">
        <f t="shared" si="18"/>
        <v/>
      </c>
      <c r="AO419" s="155"/>
      <c r="AP419" s="151" t="str">
        <f t="shared" si="19"/>
        <v/>
      </c>
      <c r="AQ419" s="155"/>
    </row>
    <row r="420" spans="2:43" x14ac:dyDescent="0.4">
      <c r="B420" s="67" t="s">
        <v>3134</v>
      </c>
      <c r="D420" s="131"/>
      <c r="E420" s="52"/>
      <c r="F420" s="131"/>
      <c r="G420" s="52"/>
      <c r="H420" s="131"/>
      <c r="I420" s="52"/>
      <c r="J420" s="133"/>
      <c r="K420" s="64"/>
      <c r="L420" s="131"/>
      <c r="M420" s="64"/>
      <c r="N420" s="143"/>
      <c r="O420" s="62"/>
      <c r="P420" s="143"/>
      <c r="R420" s="143"/>
      <c r="T420" s="143"/>
      <c r="V420" s="143"/>
      <c r="X420" s="143"/>
      <c r="Z420" s="214"/>
      <c r="AB420" s="66"/>
      <c r="AC420" s="36"/>
      <c r="AD420" s="14"/>
      <c r="AF420" s="138"/>
      <c r="AH420" s="138"/>
      <c r="AI420" s="132"/>
      <c r="AJ420" s="138"/>
      <c r="AK420" s="132"/>
      <c r="AL420" s="151" t="str">
        <f t="shared" si="20"/>
        <v/>
      </c>
      <c r="AM420" s="155"/>
      <c r="AN420" s="151" t="str">
        <f t="shared" si="18"/>
        <v/>
      </c>
      <c r="AO420" s="155"/>
      <c r="AP420" s="151" t="str">
        <f t="shared" si="19"/>
        <v/>
      </c>
      <c r="AQ420" s="155"/>
    </row>
    <row r="421" spans="2:43" x14ac:dyDescent="0.4">
      <c r="B421" s="67" t="s">
        <v>3135</v>
      </c>
      <c r="D421" s="131"/>
      <c r="E421" s="52"/>
      <c r="F421" s="131"/>
      <c r="G421" s="52"/>
      <c r="H421" s="131"/>
      <c r="I421" s="52"/>
      <c r="J421" s="133"/>
      <c r="K421" s="64"/>
      <c r="L421" s="131"/>
      <c r="M421" s="64"/>
      <c r="N421" s="143"/>
      <c r="O421" s="62"/>
      <c r="P421" s="143"/>
      <c r="R421" s="143"/>
      <c r="T421" s="143"/>
      <c r="V421" s="143"/>
      <c r="X421" s="143"/>
      <c r="Z421" s="214"/>
      <c r="AB421" s="66"/>
      <c r="AC421" s="36"/>
      <c r="AD421" s="14"/>
      <c r="AF421" s="138"/>
      <c r="AH421" s="138"/>
      <c r="AI421" s="132"/>
      <c r="AJ421" s="138"/>
      <c r="AK421" s="132"/>
      <c r="AL421" s="151" t="str">
        <f t="shared" si="20"/>
        <v/>
      </c>
      <c r="AM421" s="155"/>
      <c r="AN421" s="151" t="str">
        <f t="shared" si="18"/>
        <v/>
      </c>
      <c r="AO421" s="155"/>
      <c r="AP421" s="151" t="str">
        <f t="shared" si="19"/>
        <v/>
      </c>
      <c r="AQ421" s="155"/>
    </row>
    <row r="422" spans="2:43" x14ac:dyDescent="0.4">
      <c r="B422" s="67" t="s">
        <v>3136</v>
      </c>
      <c r="D422" s="131"/>
      <c r="E422" s="52"/>
      <c r="F422" s="131"/>
      <c r="G422" s="52"/>
      <c r="H422" s="131"/>
      <c r="I422" s="52"/>
      <c r="J422" s="133"/>
      <c r="K422" s="64"/>
      <c r="L422" s="131"/>
      <c r="M422" s="64"/>
      <c r="N422" s="143"/>
      <c r="O422" s="62"/>
      <c r="P422" s="143"/>
      <c r="R422" s="143"/>
      <c r="T422" s="143"/>
      <c r="V422" s="143"/>
      <c r="X422" s="143"/>
      <c r="Z422" s="214"/>
      <c r="AB422" s="66"/>
      <c r="AC422" s="36"/>
      <c r="AD422" s="14"/>
      <c r="AF422" s="138"/>
      <c r="AH422" s="138"/>
      <c r="AI422" s="132"/>
      <c r="AJ422" s="138"/>
      <c r="AK422" s="132"/>
      <c r="AL422" s="151" t="str">
        <f t="shared" si="20"/>
        <v/>
      </c>
      <c r="AM422" s="155"/>
      <c r="AN422" s="151" t="str">
        <f t="shared" si="18"/>
        <v/>
      </c>
      <c r="AO422" s="155"/>
      <c r="AP422" s="151" t="str">
        <f t="shared" si="19"/>
        <v/>
      </c>
      <c r="AQ422" s="155"/>
    </row>
    <row r="423" spans="2:43" x14ac:dyDescent="0.4">
      <c r="B423" s="67" t="s">
        <v>3137</v>
      </c>
      <c r="D423" s="131"/>
      <c r="E423" s="52"/>
      <c r="F423" s="131"/>
      <c r="G423" s="52"/>
      <c r="H423" s="131"/>
      <c r="I423" s="52"/>
      <c r="J423" s="133"/>
      <c r="K423" s="64"/>
      <c r="L423" s="131"/>
      <c r="M423" s="64"/>
      <c r="N423" s="143"/>
      <c r="O423" s="62"/>
      <c r="P423" s="143"/>
      <c r="R423" s="143"/>
      <c r="T423" s="143"/>
      <c r="V423" s="143"/>
      <c r="X423" s="143"/>
      <c r="Z423" s="214"/>
      <c r="AB423" s="66"/>
      <c r="AC423" s="36"/>
      <c r="AD423" s="14"/>
      <c r="AF423" s="138"/>
      <c r="AH423" s="138"/>
      <c r="AI423" s="132"/>
      <c r="AJ423" s="138"/>
      <c r="AK423" s="132"/>
      <c r="AL423" s="151" t="str">
        <f t="shared" si="20"/>
        <v/>
      </c>
      <c r="AM423" s="155"/>
      <c r="AN423" s="151" t="str">
        <f t="shared" si="18"/>
        <v/>
      </c>
      <c r="AO423" s="155"/>
      <c r="AP423" s="151" t="str">
        <f t="shared" si="19"/>
        <v/>
      </c>
      <c r="AQ423" s="155"/>
    </row>
    <row r="424" spans="2:43" x14ac:dyDescent="0.4">
      <c r="B424" s="67" t="s">
        <v>3138</v>
      </c>
      <c r="D424" s="131"/>
      <c r="E424" s="52"/>
      <c r="F424" s="131"/>
      <c r="G424" s="52"/>
      <c r="H424" s="131"/>
      <c r="I424" s="52"/>
      <c r="J424" s="133"/>
      <c r="K424" s="64"/>
      <c r="L424" s="131"/>
      <c r="M424" s="64"/>
      <c r="N424" s="143"/>
      <c r="O424" s="62"/>
      <c r="P424" s="143"/>
      <c r="R424" s="143"/>
      <c r="T424" s="143"/>
      <c r="V424" s="143"/>
      <c r="X424" s="143"/>
      <c r="Z424" s="214"/>
      <c r="AB424" s="66"/>
      <c r="AC424" s="36"/>
      <c r="AD424" s="14"/>
      <c r="AF424" s="138"/>
      <c r="AH424" s="138"/>
      <c r="AI424" s="132"/>
      <c r="AJ424" s="138"/>
      <c r="AK424" s="132"/>
      <c r="AL424" s="151" t="str">
        <f t="shared" si="20"/>
        <v/>
      </c>
      <c r="AM424" s="155"/>
      <c r="AN424" s="151" t="str">
        <f t="shared" si="18"/>
        <v/>
      </c>
      <c r="AO424" s="155"/>
      <c r="AP424" s="151" t="str">
        <f t="shared" si="19"/>
        <v/>
      </c>
      <c r="AQ424" s="155"/>
    </row>
    <row r="425" spans="2:43" x14ac:dyDescent="0.4">
      <c r="B425" s="67" t="s">
        <v>3139</v>
      </c>
      <c r="D425" s="131"/>
      <c r="E425" s="52"/>
      <c r="F425" s="131"/>
      <c r="G425" s="52"/>
      <c r="H425" s="131"/>
      <c r="I425" s="52"/>
      <c r="J425" s="133"/>
      <c r="K425" s="64"/>
      <c r="L425" s="131"/>
      <c r="M425" s="64"/>
      <c r="N425" s="143"/>
      <c r="O425" s="62"/>
      <c r="P425" s="143"/>
      <c r="R425" s="143"/>
      <c r="T425" s="143"/>
      <c r="V425" s="143"/>
      <c r="X425" s="143"/>
      <c r="Z425" s="214"/>
      <c r="AB425" s="66"/>
      <c r="AC425" s="36"/>
      <c r="AD425" s="14"/>
      <c r="AF425" s="138"/>
      <c r="AH425" s="138"/>
      <c r="AI425" s="132"/>
      <c r="AJ425" s="138"/>
      <c r="AK425" s="132"/>
      <c r="AL425" s="151" t="str">
        <f t="shared" si="20"/>
        <v/>
      </c>
      <c r="AM425" s="155"/>
      <c r="AN425" s="151" t="str">
        <f t="shared" si="18"/>
        <v/>
      </c>
      <c r="AO425" s="155"/>
      <c r="AP425" s="151" t="str">
        <f t="shared" si="19"/>
        <v/>
      </c>
      <c r="AQ425" s="155"/>
    </row>
    <row r="426" spans="2:43" x14ac:dyDescent="0.4">
      <c r="B426" s="67" t="s">
        <v>3140</v>
      </c>
      <c r="D426" s="131"/>
      <c r="E426" s="52"/>
      <c r="F426" s="131"/>
      <c r="G426" s="52"/>
      <c r="H426" s="131"/>
      <c r="I426" s="52"/>
      <c r="J426" s="133"/>
      <c r="K426" s="64"/>
      <c r="L426" s="131"/>
      <c r="M426" s="64"/>
      <c r="N426" s="143"/>
      <c r="O426" s="62"/>
      <c r="P426" s="143"/>
      <c r="R426" s="143"/>
      <c r="T426" s="143"/>
      <c r="V426" s="143"/>
      <c r="X426" s="143"/>
      <c r="Z426" s="214"/>
      <c r="AB426" s="66"/>
      <c r="AC426" s="36"/>
      <c r="AD426" s="14"/>
      <c r="AF426" s="138"/>
      <c r="AH426" s="138"/>
      <c r="AI426" s="132"/>
      <c r="AJ426" s="138"/>
      <c r="AK426" s="132"/>
      <c r="AL426" s="151" t="str">
        <f t="shared" si="20"/>
        <v/>
      </c>
      <c r="AM426" s="155"/>
      <c r="AN426" s="151" t="str">
        <f t="shared" si="18"/>
        <v/>
      </c>
      <c r="AO426" s="155"/>
      <c r="AP426" s="151" t="str">
        <f t="shared" si="19"/>
        <v/>
      </c>
      <c r="AQ426" s="155"/>
    </row>
    <row r="427" spans="2:43" x14ac:dyDescent="0.4">
      <c r="B427" s="67" t="s">
        <v>3141</v>
      </c>
      <c r="D427" s="131"/>
      <c r="E427" s="52"/>
      <c r="F427" s="131"/>
      <c r="G427" s="52"/>
      <c r="H427" s="131"/>
      <c r="I427" s="52"/>
      <c r="J427" s="133"/>
      <c r="K427" s="64"/>
      <c r="L427" s="131"/>
      <c r="M427" s="64"/>
      <c r="N427" s="143"/>
      <c r="O427" s="62"/>
      <c r="P427" s="143"/>
      <c r="R427" s="143"/>
      <c r="T427" s="143"/>
      <c r="V427" s="143"/>
      <c r="X427" s="143"/>
      <c r="Z427" s="214"/>
      <c r="AB427" s="66"/>
      <c r="AC427" s="36"/>
      <c r="AD427" s="14"/>
      <c r="AF427" s="138"/>
      <c r="AH427" s="138"/>
      <c r="AI427" s="132"/>
      <c r="AJ427" s="138"/>
      <c r="AK427" s="132"/>
      <c r="AL427" s="151" t="str">
        <f t="shared" si="20"/>
        <v/>
      </c>
      <c r="AM427" s="155"/>
      <c r="AN427" s="151" t="str">
        <f t="shared" si="18"/>
        <v/>
      </c>
      <c r="AO427" s="155"/>
      <c r="AP427" s="151" t="str">
        <f t="shared" si="19"/>
        <v/>
      </c>
      <c r="AQ427" s="155"/>
    </row>
    <row r="428" spans="2:43" x14ac:dyDescent="0.4">
      <c r="B428" s="67" t="s">
        <v>3142</v>
      </c>
      <c r="D428" s="131"/>
      <c r="E428" s="52"/>
      <c r="F428" s="131"/>
      <c r="G428" s="52"/>
      <c r="H428" s="131"/>
      <c r="I428" s="52"/>
      <c r="J428" s="133"/>
      <c r="K428" s="64"/>
      <c r="L428" s="131"/>
      <c r="M428" s="64"/>
      <c r="N428" s="143"/>
      <c r="O428" s="62"/>
      <c r="P428" s="143"/>
      <c r="R428" s="143"/>
      <c r="T428" s="143"/>
      <c r="V428" s="143"/>
      <c r="X428" s="143"/>
      <c r="Z428" s="214"/>
      <c r="AB428" s="66"/>
      <c r="AC428" s="36"/>
      <c r="AD428" s="14"/>
      <c r="AF428" s="138"/>
      <c r="AH428" s="138"/>
      <c r="AI428" s="132"/>
      <c r="AJ428" s="138"/>
      <c r="AK428" s="132"/>
      <c r="AL428" s="151" t="str">
        <f t="shared" si="20"/>
        <v/>
      </c>
      <c r="AM428" s="155"/>
      <c r="AN428" s="151" t="str">
        <f t="shared" si="18"/>
        <v/>
      </c>
      <c r="AO428" s="155"/>
      <c r="AP428" s="151" t="str">
        <f t="shared" si="19"/>
        <v/>
      </c>
      <c r="AQ428" s="155"/>
    </row>
    <row r="429" spans="2:43" x14ac:dyDescent="0.4">
      <c r="B429" s="67" t="s">
        <v>3143</v>
      </c>
      <c r="D429" s="131"/>
      <c r="E429" s="52"/>
      <c r="F429" s="131"/>
      <c r="G429" s="52"/>
      <c r="H429" s="131"/>
      <c r="I429" s="52"/>
      <c r="J429" s="133"/>
      <c r="K429" s="64"/>
      <c r="L429" s="131"/>
      <c r="M429" s="64"/>
      <c r="N429" s="143"/>
      <c r="O429" s="62"/>
      <c r="P429" s="143"/>
      <c r="R429" s="143"/>
      <c r="T429" s="143"/>
      <c r="V429" s="143"/>
      <c r="X429" s="143"/>
      <c r="Z429" s="214"/>
      <c r="AB429" s="66"/>
      <c r="AC429" s="36"/>
      <c r="AD429" s="14"/>
      <c r="AF429" s="138"/>
      <c r="AH429" s="138"/>
      <c r="AI429" s="132"/>
      <c r="AJ429" s="138"/>
      <c r="AK429" s="132"/>
      <c r="AL429" s="151" t="str">
        <f t="shared" si="20"/>
        <v/>
      </c>
      <c r="AM429" s="155"/>
      <c r="AN429" s="151" t="str">
        <f t="shared" si="18"/>
        <v/>
      </c>
      <c r="AO429" s="155"/>
      <c r="AP429" s="151" t="str">
        <f t="shared" si="19"/>
        <v/>
      </c>
      <c r="AQ429" s="155"/>
    </row>
    <row r="430" spans="2:43" x14ac:dyDescent="0.4">
      <c r="B430" s="67" t="s">
        <v>3144</v>
      </c>
      <c r="D430" s="131"/>
      <c r="E430" s="52"/>
      <c r="F430" s="131"/>
      <c r="G430" s="52"/>
      <c r="H430" s="131"/>
      <c r="I430" s="52"/>
      <c r="J430" s="133"/>
      <c r="K430" s="64"/>
      <c r="L430" s="131"/>
      <c r="M430" s="64"/>
      <c r="N430" s="143"/>
      <c r="O430" s="62"/>
      <c r="P430" s="143"/>
      <c r="R430" s="143"/>
      <c r="T430" s="143"/>
      <c r="V430" s="143"/>
      <c r="X430" s="143"/>
      <c r="Z430" s="214"/>
      <c r="AB430" s="66"/>
      <c r="AC430" s="36"/>
      <c r="AD430" s="14"/>
      <c r="AF430" s="138"/>
      <c r="AH430" s="138"/>
      <c r="AI430" s="132"/>
      <c r="AJ430" s="138"/>
      <c r="AK430" s="132"/>
      <c r="AL430" s="151" t="str">
        <f t="shared" si="20"/>
        <v/>
      </c>
      <c r="AM430" s="155"/>
      <c r="AN430" s="151" t="str">
        <f t="shared" si="18"/>
        <v/>
      </c>
      <c r="AO430" s="155"/>
      <c r="AP430" s="151" t="str">
        <f t="shared" si="19"/>
        <v/>
      </c>
      <c r="AQ430" s="155"/>
    </row>
    <row r="431" spans="2:43" x14ac:dyDescent="0.4">
      <c r="B431" s="67" t="s">
        <v>3145</v>
      </c>
      <c r="D431" s="131"/>
      <c r="E431" s="52"/>
      <c r="F431" s="131"/>
      <c r="G431" s="52"/>
      <c r="H431" s="131"/>
      <c r="I431" s="52"/>
      <c r="J431" s="133"/>
      <c r="K431" s="64"/>
      <c r="L431" s="131"/>
      <c r="M431" s="64"/>
      <c r="N431" s="143"/>
      <c r="O431" s="62"/>
      <c r="P431" s="143"/>
      <c r="R431" s="143"/>
      <c r="T431" s="143"/>
      <c r="V431" s="143"/>
      <c r="X431" s="143"/>
      <c r="Z431" s="214"/>
      <c r="AB431" s="66"/>
      <c r="AC431" s="36"/>
      <c r="AD431" s="14"/>
      <c r="AF431" s="138"/>
      <c r="AH431" s="138"/>
      <c r="AI431" s="132"/>
      <c r="AJ431" s="138"/>
      <c r="AK431" s="132"/>
      <c r="AL431" s="151" t="str">
        <f t="shared" si="20"/>
        <v/>
      </c>
      <c r="AM431" s="155"/>
      <c r="AN431" s="151" t="str">
        <f t="shared" si="18"/>
        <v/>
      </c>
      <c r="AO431" s="155"/>
      <c r="AP431" s="151" t="str">
        <f t="shared" si="19"/>
        <v/>
      </c>
      <c r="AQ431" s="155"/>
    </row>
    <row r="432" spans="2:43" x14ac:dyDescent="0.4">
      <c r="B432" s="67" t="s">
        <v>3146</v>
      </c>
      <c r="D432" s="131"/>
      <c r="E432" s="52"/>
      <c r="F432" s="131"/>
      <c r="G432" s="52"/>
      <c r="H432" s="131"/>
      <c r="I432" s="52"/>
      <c r="J432" s="133"/>
      <c r="K432" s="64"/>
      <c r="L432" s="131"/>
      <c r="M432" s="64"/>
      <c r="N432" s="143"/>
      <c r="O432" s="62"/>
      <c r="P432" s="143"/>
      <c r="R432" s="143"/>
      <c r="T432" s="143"/>
      <c r="V432" s="143"/>
      <c r="X432" s="143"/>
      <c r="Z432" s="214"/>
      <c r="AB432" s="66"/>
      <c r="AC432" s="36"/>
      <c r="AD432" s="14"/>
      <c r="AF432" s="138"/>
      <c r="AH432" s="138"/>
      <c r="AI432" s="132"/>
      <c r="AJ432" s="138"/>
      <c r="AK432" s="132"/>
      <c r="AL432" s="151" t="str">
        <f t="shared" si="20"/>
        <v/>
      </c>
      <c r="AM432" s="155"/>
      <c r="AN432" s="151" t="str">
        <f t="shared" si="18"/>
        <v/>
      </c>
      <c r="AO432" s="155"/>
      <c r="AP432" s="151" t="str">
        <f t="shared" si="19"/>
        <v/>
      </c>
      <c r="AQ432" s="155"/>
    </row>
    <row r="433" spans="2:43" x14ac:dyDescent="0.4">
      <c r="B433" s="67" t="s">
        <v>3147</v>
      </c>
      <c r="D433" s="131"/>
      <c r="E433" s="52"/>
      <c r="F433" s="131"/>
      <c r="G433" s="52"/>
      <c r="H433" s="131"/>
      <c r="I433" s="52"/>
      <c r="J433" s="133"/>
      <c r="K433" s="64"/>
      <c r="L433" s="131"/>
      <c r="M433" s="64"/>
      <c r="N433" s="143"/>
      <c r="O433" s="62"/>
      <c r="P433" s="143"/>
      <c r="R433" s="143"/>
      <c r="T433" s="143"/>
      <c r="V433" s="143"/>
      <c r="X433" s="143"/>
      <c r="Z433" s="214"/>
      <c r="AB433" s="66"/>
      <c r="AC433" s="36"/>
      <c r="AD433" s="14"/>
      <c r="AF433" s="138"/>
      <c r="AH433" s="138"/>
      <c r="AI433" s="132"/>
      <c r="AJ433" s="138"/>
      <c r="AK433" s="132"/>
      <c r="AL433" s="151" t="str">
        <f t="shared" si="20"/>
        <v/>
      </c>
      <c r="AM433" s="155"/>
      <c r="AN433" s="151" t="str">
        <f t="shared" si="18"/>
        <v/>
      </c>
      <c r="AO433" s="155"/>
      <c r="AP433" s="151" t="str">
        <f t="shared" si="19"/>
        <v/>
      </c>
      <c r="AQ433" s="155"/>
    </row>
    <row r="434" spans="2:43" x14ac:dyDescent="0.4">
      <c r="B434" s="67" t="s">
        <v>3148</v>
      </c>
      <c r="D434" s="131"/>
      <c r="E434" s="52"/>
      <c r="F434" s="131"/>
      <c r="G434" s="52"/>
      <c r="H434" s="131"/>
      <c r="I434" s="52"/>
      <c r="J434" s="133"/>
      <c r="K434" s="64"/>
      <c r="L434" s="131"/>
      <c r="M434" s="64"/>
      <c r="N434" s="143"/>
      <c r="O434" s="62"/>
      <c r="P434" s="143"/>
      <c r="R434" s="143"/>
      <c r="T434" s="143"/>
      <c r="V434" s="143"/>
      <c r="X434" s="143"/>
      <c r="Z434" s="214"/>
      <c r="AB434" s="66"/>
      <c r="AC434" s="36"/>
      <c r="AD434" s="14"/>
      <c r="AF434" s="138"/>
      <c r="AH434" s="138"/>
      <c r="AI434" s="132"/>
      <c r="AJ434" s="138"/>
      <c r="AK434" s="132"/>
      <c r="AL434" s="151" t="str">
        <f t="shared" si="20"/>
        <v/>
      </c>
      <c r="AM434" s="155"/>
      <c r="AN434" s="151" t="str">
        <f t="shared" si="18"/>
        <v/>
      </c>
      <c r="AO434" s="155"/>
      <c r="AP434" s="151" t="str">
        <f t="shared" si="19"/>
        <v/>
      </c>
      <c r="AQ434" s="155"/>
    </row>
    <row r="435" spans="2:43" x14ac:dyDescent="0.4">
      <c r="B435" s="67" t="s">
        <v>3149</v>
      </c>
      <c r="D435" s="131"/>
      <c r="E435" s="52"/>
      <c r="F435" s="131"/>
      <c r="G435" s="52"/>
      <c r="H435" s="131"/>
      <c r="I435" s="52"/>
      <c r="J435" s="133"/>
      <c r="K435" s="64"/>
      <c r="L435" s="131"/>
      <c r="M435" s="64"/>
      <c r="N435" s="143"/>
      <c r="O435" s="62"/>
      <c r="P435" s="143"/>
      <c r="R435" s="143"/>
      <c r="T435" s="143"/>
      <c r="V435" s="143"/>
      <c r="X435" s="143"/>
      <c r="Z435" s="214"/>
      <c r="AB435" s="66"/>
      <c r="AC435" s="36"/>
      <c r="AD435" s="14"/>
      <c r="AF435" s="138"/>
      <c r="AH435" s="138"/>
      <c r="AI435" s="132"/>
      <c r="AJ435" s="138"/>
      <c r="AK435" s="132"/>
      <c r="AL435" s="151" t="str">
        <f t="shared" si="20"/>
        <v/>
      </c>
      <c r="AM435" s="155"/>
      <c r="AN435" s="151" t="str">
        <f t="shared" si="18"/>
        <v/>
      </c>
      <c r="AO435" s="155"/>
      <c r="AP435" s="151" t="str">
        <f t="shared" si="19"/>
        <v/>
      </c>
      <c r="AQ435" s="155"/>
    </row>
    <row r="436" spans="2:43" x14ac:dyDescent="0.4">
      <c r="B436" s="67" t="s">
        <v>3150</v>
      </c>
      <c r="D436" s="131"/>
      <c r="E436" s="52"/>
      <c r="F436" s="131"/>
      <c r="G436" s="52"/>
      <c r="H436" s="131"/>
      <c r="I436" s="52"/>
      <c r="J436" s="133"/>
      <c r="K436" s="64"/>
      <c r="L436" s="131"/>
      <c r="M436" s="64"/>
      <c r="N436" s="143"/>
      <c r="O436" s="62"/>
      <c r="P436" s="143"/>
      <c r="R436" s="143"/>
      <c r="T436" s="143"/>
      <c r="V436" s="143"/>
      <c r="X436" s="143"/>
      <c r="Z436" s="214"/>
      <c r="AB436" s="66"/>
      <c r="AC436" s="36"/>
      <c r="AD436" s="14"/>
      <c r="AF436" s="138"/>
      <c r="AH436" s="138"/>
      <c r="AI436" s="132"/>
      <c r="AJ436" s="138"/>
      <c r="AK436" s="132"/>
      <c r="AL436" s="151" t="str">
        <f t="shared" si="20"/>
        <v/>
      </c>
      <c r="AM436" s="155"/>
      <c r="AN436" s="151" t="str">
        <f t="shared" si="18"/>
        <v/>
      </c>
      <c r="AO436" s="155"/>
      <c r="AP436" s="151" t="str">
        <f t="shared" si="19"/>
        <v/>
      </c>
      <c r="AQ436" s="155"/>
    </row>
    <row r="437" spans="2:43" x14ac:dyDescent="0.4">
      <c r="B437" s="67" t="s">
        <v>3151</v>
      </c>
      <c r="D437" s="131"/>
      <c r="E437" s="52"/>
      <c r="F437" s="131"/>
      <c r="G437" s="52"/>
      <c r="H437" s="131"/>
      <c r="I437" s="52"/>
      <c r="J437" s="133"/>
      <c r="K437" s="64"/>
      <c r="L437" s="131"/>
      <c r="M437" s="64"/>
      <c r="N437" s="143"/>
      <c r="O437" s="62"/>
      <c r="P437" s="143"/>
      <c r="R437" s="143"/>
      <c r="T437" s="143"/>
      <c r="V437" s="143"/>
      <c r="X437" s="143"/>
      <c r="Z437" s="214"/>
      <c r="AB437" s="66"/>
      <c r="AC437" s="36"/>
      <c r="AD437" s="14"/>
      <c r="AF437" s="138"/>
      <c r="AH437" s="138"/>
      <c r="AI437" s="132"/>
      <c r="AJ437" s="138"/>
      <c r="AK437" s="132"/>
      <c r="AL437" s="151" t="str">
        <f t="shared" si="20"/>
        <v/>
      </c>
      <c r="AM437" s="155"/>
      <c r="AN437" s="151" t="str">
        <f t="shared" si="18"/>
        <v/>
      </c>
      <c r="AO437" s="155"/>
      <c r="AP437" s="151" t="str">
        <f t="shared" si="19"/>
        <v/>
      </c>
      <c r="AQ437" s="155"/>
    </row>
    <row r="438" spans="2:43" x14ac:dyDescent="0.4">
      <c r="B438" s="67" t="s">
        <v>3152</v>
      </c>
      <c r="D438" s="131"/>
      <c r="E438" s="52"/>
      <c r="F438" s="131"/>
      <c r="G438" s="52"/>
      <c r="H438" s="131"/>
      <c r="I438" s="52"/>
      <c r="J438" s="133"/>
      <c r="K438" s="64"/>
      <c r="L438" s="131"/>
      <c r="M438" s="64"/>
      <c r="N438" s="143"/>
      <c r="O438" s="62"/>
      <c r="P438" s="143"/>
      <c r="R438" s="143"/>
      <c r="T438" s="143"/>
      <c r="V438" s="143"/>
      <c r="X438" s="143"/>
      <c r="Z438" s="214"/>
      <c r="AB438" s="66"/>
      <c r="AC438" s="36"/>
      <c r="AD438" s="14"/>
      <c r="AF438" s="138"/>
      <c r="AH438" s="138"/>
      <c r="AI438" s="132"/>
      <c r="AJ438" s="138"/>
      <c r="AK438" s="132"/>
      <c r="AL438" s="151" t="str">
        <f t="shared" si="20"/>
        <v/>
      </c>
      <c r="AM438" s="155"/>
      <c r="AN438" s="151" t="str">
        <f t="shared" si="18"/>
        <v/>
      </c>
      <c r="AO438" s="155"/>
      <c r="AP438" s="151" t="str">
        <f t="shared" si="19"/>
        <v/>
      </c>
      <c r="AQ438" s="155"/>
    </row>
    <row r="439" spans="2:43" x14ac:dyDescent="0.4">
      <c r="B439" s="67" t="s">
        <v>3153</v>
      </c>
      <c r="D439" s="131"/>
      <c r="E439" s="52"/>
      <c r="F439" s="131"/>
      <c r="G439" s="52"/>
      <c r="H439" s="131"/>
      <c r="I439" s="52"/>
      <c r="J439" s="133"/>
      <c r="K439" s="64"/>
      <c r="L439" s="131"/>
      <c r="M439" s="64"/>
      <c r="N439" s="143"/>
      <c r="O439" s="62"/>
      <c r="P439" s="143"/>
      <c r="R439" s="143"/>
      <c r="T439" s="143"/>
      <c r="V439" s="143"/>
      <c r="X439" s="143"/>
      <c r="Z439" s="214"/>
      <c r="AB439" s="66"/>
      <c r="AC439" s="36"/>
      <c r="AD439" s="14"/>
      <c r="AF439" s="138"/>
      <c r="AH439" s="138"/>
      <c r="AI439" s="132"/>
      <c r="AJ439" s="138"/>
      <c r="AK439" s="132"/>
      <c r="AL439" s="151" t="str">
        <f t="shared" si="20"/>
        <v/>
      </c>
      <c r="AM439" s="155"/>
      <c r="AN439" s="151" t="str">
        <f t="shared" si="18"/>
        <v/>
      </c>
      <c r="AO439" s="155"/>
      <c r="AP439" s="151" t="str">
        <f t="shared" si="19"/>
        <v/>
      </c>
      <c r="AQ439" s="155"/>
    </row>
    <row r="440" spans="2:43" x14ac:dyDescent="0.4">
      <c r="B440" s="67" t="s">
        <v>3154</v>
      </c>
      <c r="D440" s="131"/>
      <c r="E440" s="52"/>
      <c r="F440" s="131"/>
      <c r="G440" s="52"/>
      <c r="H440" s="131"/>
      <c r="I440" s="52"/>
      <c r="J440" s="133"/>
      <c r="K440" s="64"/>
      <c r="L440" s="131"/>
      <c r="M440" s="64"/>
      <c r="N440" s="143"/>
      <c r="O440" s="62"/>
      <c r="P440" s="143"/>
      <c r="R440" s="143"/>
      <c r="T440" s="143"/>
      <c r="V440" s="143"/>
      <c r="X440" s="143"/>
      <c r="Z440" s="214"/>
      <c r="AB440" s="66"/>
      <c r="AC440" s="36"/>
      <c r="AD440" s="14"/>
      <c r="AF440" s="138"/>
      <c r="AH440" s="138"/>
      <c r="AI440" s="132"/>
      <c r="AJ440" s="138"/>
      <c r="AK440" s="132"/>
      <c r="AL440" s="151" t="str">
        <f t="shared" si="20"/>
        <v/>
      </c>
      <c r="AM440" s="155"/>
      <c r="AN440" s="151" t="str">
        <f t="shared" si="18"/>
        <v/>
      </c>
      <c r="AO440" s="155"/>
      <c r="AP440" s="151" t="str">
        <f t="shared" si="19"/>
        <v/>
      </c>
      <c r="AQ440" s="155"/>
    </row>
    <row r="441" spans="2:43" x14ac:dyDescent="0.4">
      <c r="B441" s="67" t="s">
        <v>3155</v>
      </c>
      <c r="D441" s="131"/>
      <c r="E441" s="52"/>
      <c r="F441" s="131"/>
      <c r="G441" s="52"/>
      <c r="H441" s="131"/>
      <c r="I441" s="52"/>
      <c r="J441" s="133"/>
      <c r="K441" s="64"/>
      <c r="L441" s="131"/>
      <c r="M441" s="64"/>
      <c r="N441" s="143"/>
      <c r="O441" s="62"/>
      <c r="P441" s="143"/>
      <c r="R441" s="143"/>
      <c r="T441" s="143"/>
      <c r="V441" s="143"/>
      <c r="X441" s="143"/>
      <c r="Z441" s="214"/>
      <c r="AB441" s="66"/>
      <c r="AC441" s="36"/>
      <c r="AD441" s="14"/>
      <c r="AF441" s="138"/>
      <c r="AH441" s="138"/>
      <c r="AI441" s="132"/>
      <c r="AJ441" s="138"/>
      <c r="AK441" s="132"/>
      <c r="AL441" s="151" t="str">
        <f t="shared" si="20"/>
        <v/>
      </c>
      <c r="AM441" s="155"/>
      <c r="AN441" s="151" t="str">
        <f t="shared" si="18"/>
        <v/>
      </c>
      <c r="AO441" s="155"/>
      <c r="AP441" s="151" t="str">
        <f t="shared" si="19"/>
        <v/>
      </c>
      <c r="AQ441" s="155"/>
    </row>
    <row r="442" spans="2:43" x14ac:dyDescent="0.4">
      <c r="B442" s="67" t="s">
        <v>3156</v>
      </c>
      <c r="D442" s="131"/>
      <c r="E442" s="52"/>
      <c r="F442" s="131"/>
      <c r="G442" s="52"/>
      <c r="H442" s="131"/>
      <c r="I442" s="52"/>
      <c r="J442" s="133"/>
      <c r="K442" s="64"/>
      <c r="L442" s="131"/>
      <c r="M442" s="64"/>
      <c r="N442" s="143"/>
      <c r="O442" s="62"/>
      <c r="P442" s="143"/>
      <c r="R442" s="143"/>
      <c r="T442" s="143"/>
      <c r="V442" s="143"/>
      <c r="X442" s="143"/>
      <c r="Z442" s="214"/>
      <c r="AB442" s="66"/>
      <c r="AC442" s="36"/>
      <c r="AD442" s="14"/>
      <c r="AF442" s="138"/>
      <c r="AH442" s="138"/>
      <c r="AI442" s="132"/>
      <c r="AJ442" s="138"/>
      <c r="AK442" s="132"/>
      <c r="AL442" s="151" t="str">
        <f t="shared" si="20"/>
        <v/>
      </c>
      <c r="AM442" s="155"/>
      <c r="AN442" s="151" t="str">
        <f t="shared" si="18"/>
        <v/>
      </c>
      <c r="AO442" s="155"/>
      <c r="AP442" s="151" t="str">
        <f t="shared" si="19"/>
        <v/>
      </c>
      <c r="AQ442" s="155"/>
    </row>
    <row r="443" spans="2:43" x14ac:dyDescent="0.4">
      <c r="B443" s="67" t="s">
        <v>3157</v>
      </c>
      <c r="D443" s="131"/>
      <c r="E443" s="52"/>
      <c r="F443" s="131"/>
      <c r="G443" s="52"/>
      <c r="H443" s="131"/>
      <c r="I443" s="52"/>
      <c r="J443" s="133"/>
      <c r="K443" s="64"/>
      <c r="L443" s="131"/>
      <c r="M443" s="64"/>
      <c r="N443" s="143"/>
      <c r="O443" s="62"/>
      <c r="P443" s="143"/>
      <c r="R443" s="143"/>
      <c r="T443" s="143"/>
      <c r="V443" s="143"/>
      <c r="X443" s="143"/>
      <c r="Z443" s="214"/>
      <c r="AB443" s="66"/>
      <c r="AC443" s="36"/>
      <c r="AD443" s="14"/>
      <c r="AF443" s="138"/>
      <c r="AH443" s="138"/>
      <c r="AI443" s="132"/>
      <c r="AJ443" s="138"/>
      <c r="AK443" s="132"/>
      <c r="AL443" s="151" t="str">
        <f t="shared" si="20"/>
        <v/>
      </c>
      <c r="AM443" s="155"/>
      <c r="AN443" s="151" t="str">
        <f t="shared" si="18"/>
        <v/>
      </c>
      <c r="AO443" s="155"/>
      <c r="AP443" s="151" t="str">
        <f t="shared" si="19"/>
        <v/>
      </c>
      <c r="AQ443" s="155"/>
    </row>
    <row r="444" spans="2:43" x14ac:dyDescent="0.4">
      <c r="B444" s="67" t="s">
        <v>3158</v>
      </c>
      <c r="D444" s="131"/>
      <c r="E444" s="52"/>
      <c r="F444" s="131"/>
      <c r="G444" s="52"/>
      <c r="H444" s="131"/>
      <c r="I444" s="52"/>
      <c r="J444" s="133"/>
      <c r="K444" s="64"/>
      <c r="L444" s="131"/>
      <c r="M444" s="64"/>
      <c r="N444" s="143"/>
      <c r="O444" s="62"/>
      <c r="P444" s="143"/>
      <c r="R444" s="143"/>
      <c r="T444" s="143"/>
      <c r="V444" s="143"/>
      <c r="X444" s="143"/>
      <c r="Z444" s="214"/>
      <c r="AB444" s="66"/>
      <c r="AC444" s="36"/>
      <c r="AD444" s="14"/>
      <c r="AF444" s="138"/>
      <c r="AH444" s="138"/>
      <c r="AI444" s="132"/>
      <c r="AJ444" s="138"/>
      <c r="AK444" s="132"/>
      <c r="AL444" s="151" t="str">
        <f t="shared" si="20"/>
        <v/>
      </c>
      <c r="AM444" s="155"/>
      <c r="AN444" s="151" t="str">
        <f t="shared" si="18"/>
        <v/>
      </c>
      <c r="AO444" s="155"/>
      <c r="AP444" s="151" t="str">
        <f t="shared" si="19"/>
        <v/>
      </c>
      <c r="AQ444" s="155"/>
    </row>
    <row r="445" spans="2:43" x14ac:dyDescent="0.4">
      <c r="B445" s="67" t="s">
        <v>3159</v>
      </c>
      <c r="D445" s="131"/>
      <c r="E445" s="52"/>
      <c r="F445" s="131"/>
      <c r="G445" s="52"/>
      <c r="H445" s="131"/>
      <c r="I445" s="52"/>
      <c r="J445" s="133"/>
      <c r="K445" s="64"/>
      <c r="L445" s="131"/>
      <c r="M445" s="64"/>
      <c r="N445" s="143"/>
      <c r="O445" s="62"/>
      <c r="P445" s="143"/>
      <c r="R445" s="143"/>
      <c r="T445" s="143"/>
      <c r="V445" s="143"/>
      <c r="X445" s="143"/>
      <c r="Z445" s="214"/>
      <c r="AB445" s="66"/>
      <c r="AC445" s="36"/>
      <c r="AD445" s="14"/>
      <c r="AF445" s="138"/>
      <c r="AH445" s="138"/>
      <c r="AI445" s="132"/>
      <c r="AJ445" s="138"/>
      <c r="AK445" s="132"/>
      <c r="AL445" s="151" t="str">
        <f t="shared" si="20"/>
        <v/>
      </c>
      <c r="AM445" s="155"/>
      <c r="AN445" s="151" t="str">
        <f t="shared" si="18"/>
        <v/>
      </c>
      <c r="AO445" s="155"/>
      <c r="AP445" s="151" t="str">
        <f t="shared" si="19"/>
        <v/>
      </c>
      <c r="AQ445" s="155"/>
    </row>
    <row r="446" spans="2:43" x14ac:dyDescent="0.4">
      <c r="B446" s="67" t="s">
        <v>3160</v>
      </c>
      <c r="D446" s="131"/>
      <c r="E446" s="52"/>
      <c r="F446" s="131"/>
      <c r="G446" s="52"/>
      <c r="H446" s="131"/>
      <c r="I446" s="52"/>
      <c r="J446" s="133"/>
      <c r="K446" s="64"/>
      <c r="L446" s="131"/>
      <c r="M446" s="64"/>
      <c r="N446" s="143"/>
      <c r="O446" s="62"/>
      <c r="P446" s="143"/>
      <c r="R446" s="143"/>
      <c r="T446" s="143"/>
      <c r="V446" s="143"/>
      <c r="X446" s="143"/>
      <c r="Z446" s="214"/>
      <c r="AB446" s="66"/>
      <c r="AC446" s="36"/>
      <c r="AD446" s="14"/>
      <c r="AF446" s="138"/>
      <c r="AH446" s="138"/>
      <c r="AI446" s="132"/>
      <c r="AJ446" s="138"/>
      <c r="AK446" s="132"/>
      <c r="AL446" s="151" t="str">
        <f t="shared" si="20"/>
        <v/>
      </c>
      <c r="AM446" s="155"/>
      <c r="AN446" s="151" t="str">
        <f t="shared" si="18"/>
        <v/>
      </c>
      <c r="AO446" s="155"/>
      <c r="AP446" s="151" t="str">
        <f t="shared" si="19"/>
        <v/>
      </c>
      <c r="AQ446" s="155"/>
    </row>
    <row r="447" spans="2:43" x14ac:dyDescent="0.4">
      <c r="B447" s="67" t="s">
        <v>3161</v>
      </c>
      <c r="D447" s="131"/>
      <c r="E447" s="52"/>
      <c r="F447" s="131"/>
      <c r="G447" s="52"/>
      <c r="H447" s="131"/>
      <c r="I447" s="52"/>
      <c r="J447" s="133"/>
      <c r="K447" s="64"/>
      <c r="L447" s="131"/>
      <c r="M447" s="64"/>
      <c r="N447" s="143"/>
      <c r="O447" s="62"/>
      <c r="P447" s="143"/>
      <c r="R447" s="143"/>
      <c r="T447" s="143"/>
      <c r="V447" s="143"/>
      <c r="X447" s="143"/>
      <c r="Z447" s="214"/>
      <c r="AB447" s="66"/>
      <c r="AC447" s="36"/>
      <c r="AD447" s="14"/>
      <c r="AF447" s="138"/>
      <c r="AH447" s="138"/>
      <c r="AI447" s="132"/>
      <c r="AJ447" s="138"/>
      <c r="AK447" s="132"/>
      <c r="AL447" s="151" t="str">
        <f t="shared" si="20"/>
        <v/>
      </c>
      <c r="AM447" s="155"/>
      <c r="AN447" s="151" t="str">
        <f t="shared" si="18"/>
        <v/>
      </c>
      <c r="AO447" s="155"/>
      <c r="AP447" s="151" t="str">
        <f t="shared" si="19"/>
        <v/>
      </c>
      <c r="AQ447" s="155"/>
    </row>
    <row r="448" spans="2:43" x14ac:dyDescent="0.4">
      <c r="B448" s="67" t="s">
        <v>3162</v>
      </c>
      <c r="D448" s="131"/>
      <c r="E448" s="52"/>
      <c r="F448" s="131"/>
      <c r="G448" s="52"/>
      <c r="H448" s="131"/>
      <c r="I448" s="52"/>
      <c r="J448" s="133"/>
      <c r="K448" s="64"/>
      <c r="L448" s="131"/>
      <c r="M448" s="64"/>
      <c r="N448" s="143"/>
      <c r="O448" s="62"/>
      <c r="P448" s="143"/>
      <c r="R448" s="143"/>
      <c r="T448" s="143"/>
      <c r="V448" s="143"/>
      <c r="X448" s="143"/>
      <c r="Z448" s="214"/>
      <c r="AB448" s="66"/>
      <c r="AC448" s="36"/>
      <c r="AD448" s="14"/>
      <c r="AF448" s="138"/>
      <c r="AH448" s="138"/>
      <c r="AI448" s="132"/>
      <c r="AJ448" s="138"/>
      <c r="AK448" s="132"/>
      <c r="AL448" s="151" t="str">
        <f t="shared" si="20"/>
        <v/>
      </c>
      <c r="AM448" s="155"/>
      <c r="AN448" s="151" t="str">
        <f t="shared" si="18"/>
        <v/>
      </c>
      <c r="AO448" s="155"/>
      <c r="AP448" s="151" t="str">
        <f t="shared" si="19"/>
        <v/>
      </c>
      <c r="AQ448" s="155"/>
    </row>
    <row r="449" spans="2:43" x14ac:dyDescent="0.4">
      <c r="B449" s="67" t="s">
        <v>3163</v>
      </c>
      <c r="D449" s="131"/>
      <c r="E449" s="52"/>
      <c r="F449" s="131"/>
      <c r="G449" s="52"/>
      <c r="H449" s="131"/>
      <c r="I449" s="52"/>
      <c r="J449" s="133"/>
      <c r="K449" s="64"/>
      <c r="L449" s="131"/>
      <c r="M449" s="64"/>
      <c r="N449" s="143"/>
      <c r="O449" s="62"/>
      <c r="P449" s="143"/>
      <c r="R449" s="143"/>
      <c r="T449" s="143"/>
      <c r="V449" s="143"/>
      <c r="X449" s="143"/>
      <c r="Z449" s="214"/>
      <c r="AB449" s="66"/>
      <c r="AC449" s="36"/>
      <c r="AD449" s="14"/>
      <c r="AF449" s="138"/>
      <c r="AH449" s="138"/>
      <c r="AI449" s="132"/>
      <c r="AJ449" s="138"/>
      <c r="AK449" s="132"/>
      <c r="AL449" s="151" t="str">
        <f t="shared" si="20"/>
        <v/>
      </c>
      <c r="AM449" s="155"/>
      <c r="AN449" s="151" t="str">
        <f t="shared" si="18"/>
        <v/>
      </c>
      <c r="AO449" s="155"/>
      <c r="AP449" s="151" t="str">
        <f t="shared" si="19"/>
        <v/>
      </c>
      <c r="AQ449" s="155"/>
    </row>
    <row r="450" spans="2:43" x14ac:dyDescent="0.4">
      <c r="B450" s="67" t="s">
        <v>3164</v>
      </c>
      <c r="D450" s="131"/>
      <c r="E450" s="52"/>
      <c r="F450" s="131"/>
      <c r="G450" s="52"/>
      <c r="H450" s="131"/>
      <c r="I450" s="52"/>
      <c r="J450" s="133"/>
      <c r="K450" s="64"/>
      <c r="L450" s="131"/>
      <c r="M450" s="64"/>
      <c r="N450" s="143"/>
      <c r="O450" s="62"/>
      <c r="P450" s="143"/>
      <c r="R450" s="143"/>
      <c r="T450" s="143"/>
      <c r="V450" s="143"/>
      <c r="X450" s="143"/>
      <c r="Z450" s="214"/>
      <c r="AB450" s="66"/>
      <c r="AC450" s="36"/>
      <c r="AD450" s="14"/>
      <c r="AF450" s="138"/>
      <c r="AH450" s="138"/>
      <c r="AI450" s="132"/>
      <c r="AJ450" s="138"/>
      <c r="AK450" s="132"/>
      <c r="AL450" s="151" t="str">
        <f t="shared" si="20"/>
        <v/>
      </c>
      <c r="AM450" s="155"/>
      <c r="AN450" s="151" t="str">
        <f t="shared" si="18"/>
        <v/>
      </c>
      <c r="AO450" s="155"/>
      <c r="AP450" s="151" t="str">
        <f t="shared" si="19"/>
        <v/>
      </c>
      <c r="AQ450" s="155"/>
    </row>
    <row r="451" spans="2:43" x14ac:dyDescent="0.4">
      <c r="B451" s="67" t="s">
        <v>3165</v>
      </c>
      <c r="D451" s="131"/>
      <c r="E451" s="52"/>
      <c r="F451" s="131"/>
      <c r="G451" s="52"/>
      <c r="H451" s="131"/>
      <c r="I451" s="52"/>
      <c r="J451" s="133"/>
      <c r="K451" s="64"/>
      <c r="L451" s="131"/>
      <c r="M451" s="64"/>
      <c r="N451" s="143"/>
      <c r="O451" s="62"/>
      <c r="P451" s="143"/>
      <c r="R451" s="143"/>
      <c r="T451" s="143"/>
      <c r="V451" s="143"/>
      <c r="X451" s="143"/>
      <c r="Z451" s="214"/>
      <c r="AB451" s="66"/>
      <c r="AC451" s="36"/>
      <c r="AD451" s="14"/>
      <c r="AF451" s="138"/>
      <c r="AH451" s="138"/>
      <c r="AI451" s="132"/>
      <c r="AJ451" s="138"/>
      <c r="AK451" s="132"/>
      <c r="AL451" s="151" t="str">
        <f t="shared" si="20"/>
        <v/>
      </c>
      <c r="AM451" s="155"/>
      <c r="AN451" s="151" t="str">
        <f t="shared" si="18"/>
        <v/>
      </c>
      <c r="AO451" s="155"/>
      <c r="AP451" s="151" t="str">
        <f t="shared" si="19"/>
        <v/>
      </c>
      <c r="AQ451" s="155"/>
    </row>
    <row r="452" spans="2:43" x14ac:dyDescent="0.4">
      <c r="B452" s="67" t="s">
        <v>3166</v>
      </c>
      <c r="D452" s="131"/>
      <c r="E452" s="52"/>
      <c r="F452" s="131"/>
      <c r="G452" s="52"/>
      <c r="H452" s="131"/>
      <c r="I452" s="52"/>
      <c r="J452" s="133"/>
      <c r="K452" s="64"/>
      <c r="L452" s="131"/>
      <c r="M452" s="64"/>
      <c r="N452" s="143"/>
      <c r="O452" s="62"/>
      <c r="P452" s="143"/>
      <c r="R452" s="143"/>
      <c r="T452" s="143"/>
      <c r="V452" s="143"/>
      <c r="X452" s="143"/>
      <c r="Z452" s="214"/>
      <c r="AB452" s="66"/>
      <c r="AC452" s="36"/>
      <c r="AD452" s="14"/>
      <c r="AF452" s="138"/>
      <c r="AH452" s="138"/>
      <c r="AI452" s="132"/>
      <c r="AJ452" s="138"/>
      <c r="AK452" s="132"/>
      <c r="AL452" s="151" t="str">
        <f t="shared" si="20"/>
        <v/>
      </c>
      <c r="AM452" s="155"/>
      <c r="AN452" s="151" t="str">
        <f t="shared" si="18"/>
        <v/>
      </c>
      <c r="AO452" s="155"/>
      <c r="AP452" s="151" t="str">
        <f t="shared" si="19"/>
        <v/>
      </c>
      <c r="AQ452" s="155"/>
    </row>
    <row r="453" spans="2:43" x14ac:dyDescent="0.4">
      <c r="B453" s="67" t="s">
        <v>3167</v>
      </c>
      <c r="D453" s="131"/>
      <c r="E453" s="52"/>
      <c r="F453" s="131"/>
      <c r="G453" s="52"/>
      <c r="H453" s="131"/>
      <c r="I453" s="52"/>
      <c r="J453" s="133"/>
      <c r="K453" s="64"/>
      <c r="L453" s="131"/>
      <c r="M453" s="64"/>
      <c r="N453" s="143"/>
      <c r="O453" s="62"/>
      <c r="P453" s="143"/>
      <c r="R453" s="143"/>
      <c r="T453" s="143"/>
      <c r="V453" s="143"/>
      <c r="X453" s="143"/>
      <c r="Z453" s="214"/>
      <c r="AB453" s="66"/>
      <c r="AC453" s="36"/>
      <c r="AD453" s="14"/>
      <c r="AF453" s="138"/>
      <c r="AH453" s="138"/>
      <c r="AI453" s="132"/>
      <c r="AJ453" s="138"/>
      <c r="AK453" s="132"/>
      <c r="AL453" s="151" t="str">
        <f t="shared" si="20"/>
        <v/>
      </c>
      <c r="AM453" s="155"/>
      <c r="AN453" s="151" t="str">
        <f t="shared" si="18"/>
        <v/>
      </c>
      <c r="AO453" s="155"/>
      <c r="AP453" s="151" t="str">
        <f t="shared" si="19"/>
        <v/>
      </c>
      <c r="AQ453" s="155"/>
    </row>
    <row r="454" spans="2:43" x14ac:dyDescent="0.4">
      <c r="B454" s="67" t="s">
        <v>3168</v>
      </c>
      <c r="D454" s="131"/>
      <c r="E454" s="52"/>
      <c r="F454" s="131"/>
      <c r="G454" s="52"/>
      <c r="H454" s="131"/>
      <c r="I454" s="52"/>
      <c r="J454" s="133"/>
      <c r="K454" s="64"/>
      <c r="L454" s="131"/>
      <c r="M454" s="64"/>
      <c r="N454" s="143"/>
      <c r="O454" s="62"/>
      <c r="P454" s="143"/>
      <c r="R454" s="143"/>
      <c r="T454" s="143"/>
      <c r="V454" s="143"/>
      <c r="X454" s="143"/>
      <c r="Z454" s="214"/>
      <c r="AB454" s="66"/>
      <c r="AC454" s="36"/>
      <c r="AD454" s="14"/>
      <c r="AF454" s="138"/>
      <c r="AH454" s="138"/>
      <c r="AI454" s="132"/>
      <c r="AJ454" s="138"/>
      <c r="AK454" s="132"/>
      <c r="AL454" s="151" t="str">
        <f t="shared" si="20"/>
        <v/>
      </c>
      <c r="AM454" s="155"/>
      <c r="AN454" s="151" t="str">
        <f t="shared" si="18"/>
        <v/>
      </c>
      <c r="AO454" s="155"/>
      <c r="AP454" s="151" t="str">
        <f t="shared" si="19"/>
        <v/>
      </c>
      <c r="AQ454" s="155"/>
    </row>
    <row r="455" spans="2:43" x14ac:dyDescent="0.4">
      <c r="B455" s="67" t="s">
        <v>3169</v>
      </c>
      <c r="D455" s="131"/>
      <c r="E455" s="52"/>
      <c r="F455" s="131"/>
      <c r="G455" s="52"/>
      <c r="H455" s="131"/>
      <c r="I455" s="52"/>
      <c r="J455" s="133"/>
      <c r="K455" s="64"/>
      <c r="L455" s="131"/>
      <c r="M455" s="64"/>
      <c r="N455" s="143"/>
      <c r="O455" s="62"/>
      <c r="P455" s="143"/>
      <c r="R455" s="143"/>
      <c r="T455" s="143"/>
      <c r="V455" s="143"/>
      <c r="X455" s="143"/>
      <c r="Z455" s="214"/>
      <c r="AB455" s="66"/>
      <c r="AC455" s="36"/>
      <c r="AD455" s="14"/>
      <c r="AF455" s="138"/>
      <c r="AH455" s="138"/>
      <c r="AI455" s="132"/>
      <c r="AJ455" s="138"/>
      <c r="AK455" s="132"/>
      <c r="AL455" s="151" t="str">
        <f t="shared" si="20"/>
        <v/>
      </c>
      <c r="AM455" s="155"/>
      <c r="AN455" s="151" t="str">
        <f t="shared" ref="AN455:AN506" si="21">IF(R455*$Z455=0,"",R455*$Z455)</f>
        <v/>
      </c>
      <c r="AO455" s="155"/>
      <c r="AP455" s="151" t="str">
        <f t="shared" ref="AP455:AP506" si="22">IF(T455*$Z455=0,"",T455*$Z455)</f>
        <v/>
      </c>
      <c r="AQ455" s="155"/>
    </row>
    <row r="456" spans="2:43" x14ac:dyDescent="0.4">
      <c r="B456" s="67" t="s">
        <v>3170</v>
      </c>
      <c r="D456" s="131"/>
      <c r="E456" s="52"/>
      <c r="F456" s="131"/>
      <c r="G456" s="52"/>
      <c r="H456" s="131"/>
      <c r="I456" s="52"/>
      <c r="J456" s="133"/>
      <c r="K456" s="64"/>
      <c r="L456" s="131"/>
      <c r="M456" s="64"/>
      <c r="N456" s="143"/>
      <c r="O456" s="62"/>
      <c r="P456" s="143"/>
      <c r="R456" s="143"/>
      <c r="T456" s="143"/>
      <c r="V456" s="143"/>
      <c r="X456" s="143"/>
      <c r="Z456" s="214"/>
      <c r="AB456" s="66"/>
      <c r="AC456" s="36"/>
      <c r="AD456" s="14"/>
      <c r="AF456" s="138"/>
      <c r="AH456" s="138"/>
      <c r="AI456" s="132"/>
      <c r="AJ456" s="138"/>
      <c r="AK456" s="132"/>
      <c r="AL456" s="151" t="str">
        <f t="shared" ref="AL456:AL506" si="23">IF($Z456=0,"",$Z456)</f>
        <v/>
      </c>
      <c r="AM456" s="155"/>
      <c r="AN456" s="151" t="str">
        <f t="shared" si="21"/>
        <v/>
      </c>
      <c r="AO456" s="155"/>
      <c r="AP456" s="151" t="str">
        <f t="shared" si="22"/>
        <v/>
      </c>
      <c r="AQ456" s="155"/>
    </row>
    <row r="457" spans="2:43" x14ac:dyDescent="0.4">
      <c r="B457" s="67" t="s">
        <v>3171</v>
      </c>
      <c r="D457" s="131"/>
      <c r="E457" s="52"/>
      <c r="F457" s="131"/>
      <c r="G457" s="52"/>
      <c r="H457" s="131"/>
      <c r="I457" s="52"/>
      <c r="J457" s="133"/>
      <c r="K457" s="64"/>
      <c r="L457" s="131"/>
      <c r="M457" s="64"/>
      <c r="N457" s="143"/>
      <c r="O457" s="62"/>
      <c r="P457" s="143"/>
      <c r="R457" s="143"/>
      <c r="T457" s="143"/>
      <c r="V457" s="143"/>
      <c r="X457" s="143"/>
      <c r="Z457" s="214"/>
      <c r="AB457" s="66"/>
      <c r="AC457" s="36"/>
      <c r="AD457" s="14"/>
      <c r="AF457" s="138"/>
      <c r="AH457" s="138"/>
      <c r="AI457" s="132"/>
      <c r="AJ457" s="138"/>
      <c r="AK457" s="132"/>
      <c r="AL457" s="151" t="str">
        <f t="shared" si="23"/>
        <v/>
      </c>
      <c r="AM457" s="155"/>
      <c r="AN457" s="151" t="str">
        <f t="shared" si="21"/>
        <v/>
      </c>
      <c r="AO457" s="155"/>
      <c r="AP457" s="151" t="str">
        <f t="shared" si="22"/>
        <v/>
      </c>
      <c r="AQ457" s="155"/>
    </row>
    <row r="458" spans="2:43" x14ac:dyDescent="0.4">
      <c r="B458" s="67" t="s">
        <v>3172</v>
      </c>
      <c r="D458" s="131"/>
      <c r="E458" s="52"/>
      <c r="F458" s="131"/>
      <c r="G458" s="52"/>
      <c r="H458" s="131"/>
      <c r="I458" s="52"/>
      <c r="J458" s="133"/>
      <c r="K458" s="64"/>
      <c r="L458" s="131"/>
      <c r="M458" s="64"/>
      <c r="N458" s="143"/>
      <c r="O458" s="62"/>
      <c r="P458" s="143"/>
      <c r="R458" s="143"/>
      <c r="T458" s="143"/>
      <c r="V458" s="143"/>
      <c r="X458" s="143"/>
      <c r="Z458" s="214"/>
      <c r="AB458" s="66"/>
      <c r="AC458" s="36"/>
      <c r="AD458" s="14"/>
      <c r="AF458" s="138"/>
      <c r="AH458" s="138"/>
      <c r="AI458" s="132"/>
      <c r="AJ458" s="138"/>
      <c r="AK458" s="132"/>
      <c r="AL458" s="151" t="str">
        <f t="shared" si="23"/>
        <v/>
      </c>
      <c r="AM458" s="155"/>
      <c r="AN458" s="151" t="str">
        <f t="shared" si="21"/>
        <v/>
      </c>
      <c r="AO458" s="155"/>
      <c r="AP458" s="151" t="str">
        <f t="shared" si="22"/>
        <v/>
      </c>
      <c r="AQ458" s="155"/>
    </row>
    <row r="459" spans="2:43" x14ac:dyDescent="0.4">
      <c r="B459" s="67" t="s">
        <v>3173</v>
      </c>
      <c r="D459" s="131"/>
      <c r="E459" s="52"/>
      <c r="F459" s="131"/>
      <c r="G459" s="52"/>
      <c r="H459" s="131"/>
      <c r="I459" s="52"/>
      <c r="J459" s="133"/>
      <c r="K459" s="64"/>
      <c r="L459" s="131"/>
      <c r="M459" s="64"/>
      <c r="N459" s="143"/>
      <c r="O459" s="62"/>
      <c r="P459" s="143"/>
      <c r="R459" s="143"/>
      <c r="T459" s="143"/>
      <c r="V459" s="143"/>
      <c r="X459" s="143"/>
      <c r="Z459" s="214"/>
      <c r="AB459" s="66"/>
      <c r="AC459" s="36"/>
      <c r="AD459" s="14"/>
      <c r="AF459" s="138"/>
      <c r="AH459" s="138"/>
      <c r="AI459" s="132"/>
      <c r="AJ459" s="138"/>
      <c r="AK459" s="132"/>
      <c r="AL459" s="151" t="str">
        <f t="shared" si="23"/>
        <v/>
      </c>
      <c r="AM459" s="155"/>
      <c r="AN459" s="151" t="str">
        <f t="shared" si="21"/>
        <v/>
      </c>
      <c r="AO459" s="155"/>
      <c r="AP459" s="151" t="str">
        <f t="shared" si="22"/>
        <v/>
      </c>
      <c r="AQ459" s="155"/>
    </row>
    <row r="460" spans="2:43" x14ac:dyDescent="0.4">
      <c r="B460" s="67" t="s">
        <v>3174</v>
      </c>
      <c r="D460" s="131"/>
      <c r="E460" s="52"/>
      <c r="F460" s="131"/>
      <c r="G460" s="52"/>
      <c r="H460" s="131"/>
      <c r="I460" s="52"/>
      <c r="J460" s="133"/>
      <c r="K460" s="64"/>
      <c r="L460" s="131"/>
      <c r="M460" s="64"/>
      <c r="N460" s="143"/>
      <c r="O460" s="62"/>
      <c r="P460" s="143"/>
      <c r="R460" s="143"/>
      <c r="T460" s="143"/>
      <c r="V460" s="143"/>
      <c r="X460" s="143"/>
      <c r="Z460" s="214"/>
      <c r="AB460" s="66"/>
      <c r="AC460" s="36"/>
      <c r="AD460" s="14"/>
      <c r="AF460" s="138"/>
      <c r="AH460" s="138"/>
      <c r="AI460" s="132"/>
      <c r="AJ460" s="138"/>
      <c r="AK460" s="132"/>
      <c r="AL460" s="151" t="str">
        <f t="shared" si="23"/>
        <v/>
      </c>
      <c r="AM460" s="155"/>
      <c r="AN460" s="151" t="str">
        <f t="shared" si="21"/>
        <v/>
      </c>
      <c r="AO460" s="155"/>
      <c r="AP460" s="151" t="str">
        <f t="shared" si="22"/>
        <v/>
      </c>
      <c r="AQ460" s="155"/>
    </row>
    <row r="461" spans="2:43" x14ac:dyDescent="0.4">
      <c r="B461" s="67" t="s">
        <v>3175</v>
      </c>
      <c r="D461" s="131"/>
      <c r="E461" s="52"/>
      <c r="F461" s="131"/>
      <c r="G461" s="52"/>
      <c r="H461" s="131"/>
      <c r="I461" s="52"/>
      <c r="J461" s="133"/>
      <c r="K461" s="64"/>
      <c r="L461" s="131"/>
      <c r="M461" s="64"/>
      <c r="N461" s="143"/>
      <c r="O461" s="62"/>
      <c r="P461" s="143"/>
      <c r="R461" s="143"/>
      <c r="T461" s="143"/>
      <c r="V461" s="143"/>
      <c r="X461" s="143"/>
      <c r="Z461" s="214"/>
      <c r="AB461" s="66"/>
      <c r="AC461" s="36"/>
      <c r="AD461" s="14"/>
      <c r="AF461" s="138"/>
      <c r="AH461" s="138"/>
      <c r="AI461" s="132"/>
      <c r="AJ461" s="138"/>
      <c r="AK461" s="132"/>
      <c r="AL461" s="151" t="str">
        <f t="shared" si="23"/>
        <v/>
      </c>
      <c r="AM461" s="155"/>
      <c r="AN461" s="151" t="str">
        <f t="shared" si="21"/>
        <v/>
      </c>
      <c r="AO461" s="155"/>
      <c r="AP461" s="151" t="str">
        <f t="shared" si="22"/>
        <v/>
      </c>
      <c r="AQ461" s="155"/>
    </row>
    <row r="462" spans="2:43" x14ac:dyDescent="0.4">
      <c r="B462" s="67" t="s">
        <v>3176</v>
      </c>
      <c r="D462" s="131"/>
      <c r="E462" s="52"/>
      <c r="F462" s="131"/>
      <c r="G462" s="52"/>
      <c r="H462" s="131"/>
      <c r="I462" s="52"/>
      <c r="J462" s="133"/>
      <c r="K462" s="64"/>
      <c r="L462" s="131"/>
      <c r="M462" s="64"/>
      <c r="N462" s="143"/>
      <c r="O462" s="62"/>
      <c r="P462" s="143"/>
      <c r="R462" s="143"/>
      <c r="T462" s="143"/>
      <c r="V462" s="143"/>
      <c r="X462" s="143"/>
      <c r="Z462" s="214"/>
      <c r="AB462" s="66"/>
      <c r="AC462" s="36"/>
      <c r="AD462" s="14"/>
      <c r="AF462" s="138"/>
      <c r="AH462" s="138"/>
      <c r="AI462" s="132"/>
      <c r="AJ462" s="138"/>
      <c r="AK462" s="132"/>
      <c r="AL462" s="151" t="str">
        <f t="shared" si="23"/>
        <v/>
      </c>
      <c r="AM462" s="155"/>
      <c r="AN462" s="151" t="str">
        <f t="shared" si="21"/>
        <v/>
      </c>
      <c r="AO462" s="155"/>
      <c r="AP462" s="151" t="str">
        <f t="shared" si="22"/>
        <v/>
      </c>
      <c r="AQ462" s="155"/>
    </row>
    <row r="463" spans="2:43" x14ac:dyDescent="0.4">
      <c r="B463" s="67" t="s">
        <v>3177</v>
      </c>
      <c r="D463" s="131"/>
      <c r="E463" s="52"/>
      <c r="F463" s="131"/>
      <c r="G463" s="52"/>
      <c r="H463" s="131"/>
      <c r="I463" s="52"/>
      <c r="J463" s="133"/>
      <c r="K463" s="64"/>
      <c r="L463" s="131"/>
      <c r="M463" s="64"/>
      <c r="N463" s="143"/>
      <c r="O463" s="62"/>
      <c r="P463" s="143"/>
      <c r="R463" s="143"/>
      <c r="T463" s="143"/>
      <c r="V463" s="143"/>
      <c r="X463" s="143"/>
      <c r="Z463" s="214"/>
      <c r="AB463" s="66"/>
      <c r="AC463" s="36"/>
      <c r="AD463" s="14"/>
      <c r="AF463" s="138"/>
      <c r="AH463" s="138"/>
      <c r="AI463" s="132"/>
      <c r="AJ463" s="138"/>
      <c r="AK463" s="132"/>
      <c r="AL463" s="151" t="str">
        <f t="shared" si="23"/>
        <v/>
      </c>
      <c r="AM463" s="155"/>
      <c r="AN463" s="151" t="str">
        <f t="shared" si="21"/>
        <v/>
      </c>
      <c r="AO463" s="155"/>
      <c r="AP463" s="151" t="str">
        <f t="shared" si="22"/>
        <v/>
      </c>
      <c r="AQ463" s="155"/>
    </row>
    <row r="464" spans="2:43" x14ac:dyDescent="0.4">
      <c r="B464" s="67" t="s">
        <v>3178</v>
      </c>
      <c r="D464" s="131"/>
      <c r="E464" s="52"/>
      <c r="F464" s="131"/>
      <c r="G464" s="52"/>
      <c r="H464" s="131"/>
      <c r="I464" s="52"/>
      <c r="J464" s="133"/>
      <c r="K464" s="64"/>
      <c r="L464" s="131"/>
      <c r="M464" s="64"/>
      <c r="N464" s="143"/>
      <c r="O464" s="62"/>
      <c r="P464" s="143"/>
      <c r="R464" s="143"/>
      <c r="T464" s="143"/>
      <c r="V464" s="143"/>
      <c r="X464" s="143"/>
      <c r="Z464" s="214"/>
      <c r="AB464" s="66"/>
      <c r="AC464" s="36"/>
      <c r="AD464" s="14"/>
      <c r="AF464" s="138"/>
      <c r="AH464" s="138"/>
      <c r="AI464" s="132"/>
      <c r="AJ464" s="138"/>
      <c r="AK464" s="132"/>
      <c r="AL464" s="151" t="str">
        <f t="shared" si="23"/>
        <v/>
      </c>
      <c r="AM464" s="155"/>
      <c r="AN464" s="151" t="str">
        <f t="shared" si="21"/>
        <v/>
      </c>
      <c r="AO464" s="155"/>
      <c r="AP464" s="151" t="str">
        <f t="shared" si="22"/>
        <v/>
      </c>
      <c r="AQ464" s="155"/>
    </row>
    <row r="465" spans="2:43" x14ac:dyDescent="0.4">
      <c r="B465" s="67" t="s">
        <v>3179</v>
      </c>
      <c r="D465" s="131"/>
      <c r="E465" s="52"/>
      <c r="F465" s="131"/>
      <c r="G465" s="52"/>
      <c r="H465" s="131"/>
      <c r="I465" s="52"/>
      <c r="J465" s="133"/>
      <c r="K465" s="64"/>
      <c r="L465" s="131"/>
      <c r="M465" s="64"/>
      <c r="N465" s="143"/>
      <c r="O465" s="62"/>
      <c r="P465" s="143"/>
      <c r="R465" s="143"/>
      <c r="T465" s="143"/>
      <c r="V465" s="143"/>
      <c r="X465" s="143"/>
      <c r="Z465" s="214"/>
      <c r="AB465" s="66"/>
      <c r="AC465" s="36"/>
      <c r="AD465" s="14"/>
      <c r="AF465" s="138"/>
      <c r="AH465" s="138"/>
      <c r="AI465" s="132"/>
      <c r="AJ465" s="138"/>
      <c r="AK465" s="132"/>
      <c r="AL465" s="151" t="str">
        <f t="shared" si="23"/>
        <v/>
      </c>
      <c r="AM465" s="155"/>
      <c r="AN465" s="151" t="str">
        <f t="shared" si="21"/>
        <v/>
      </c>
      <c r="AO465" s="155"/>
      <c r="AP465" s="151" t="str">
        <f t="shared" si="22"/>
        <v/>
      </c>
      <c r="AQ465" s="155"/>
    </row>
    <row r="466" spans="2:43" x14ac:dyDescent="0.4">
      <c r="B466" s="67" t="s">
        <v>3180</v>
      </c>
      <c r="D466" s="131"/>
      <c r="E466" s="52"/>
      <c r="F466" s="131"/>
      <c r="G466" s="52"/>
      <c r="H466" s="131"/>
      <c r="I466" s="52"/>
      <c r="J466" s="133"/>
      <c r="K466" s="64"/>
      <c r="L466" s="131"/>
      <c r="M466" s="64"/>
      <c r="N466" s="143"/>
      <c r="O466" s="62"/>
      <c r="P466" s="143"/>
      <c r="R466" s="143"/>
      <c r="T466" s="143"/>
      <c r="V466" s="143"/>
      <c r="X466" s="143"/>
      <c r="Z466" s="214"/>
      <c r="AB466" s="66"/>
      <c r="AC466" s="36"/>
      <c r="AD466" s="14"/>
      <c r="AF466" s="138"/>
      <c r="AH466" s="138"/>
      <c r="AI466" s="132"/>
      <c r="AJ466" s="138"/>
      <c r="AK466" s="132"/>
      <c r="AL466" s="151" t="str">
        <f t="shared" si="23"/>
        <v/>
      </c>
      <c r="AM466" s="155"/>
      <c r="AN466" s="151" t="str">
        <f t="shared" si="21"/>
        <v/>
      </c>
      <c r="AO466" s="155"/>
      <c r="AP466" s="151" t="str">
        <f t="shared" si="22"/>
        <v/>
      </c>
      <c r="AQ466" s="155"/>
    </row>
    <row r="467" spans="2:43" x14ac:dyDescent="0.4">
      <c r="B467" s="67" t="s">
        <v>3181</v>
      </c>
      <c r="D467" s="131"/>
      <c r="E467" s="52"/>
      <c r="F467" s="131"/>
      <c r="G467" s="52"/>
      <c r="H467" s="131"/>
      <c r="I467" s="52"/>
      <c r="J467" s="133"/>
      <c r="K467" s="64"/>
      <c r="L467" s="131"/>
      <c r="M467" s="64"/>
      <c r="N467" s="143"/>
      <c r="O467" s="62"/>
      <c r="P467" s="143"/>
      <c r="R467" s="143"/>
      <c r="T467" s="143"/>
      <c r="V467" s="143"/>
      <c r="X467" s="143"/>
      <c r="Z467" s="214"/>
      <c r="AB467" s="66"/>
      <c r="AC467" s="36"/>
      <c r="AD467" s="14"/>
      <c r="AF467" s="138"/>
      <c r="AH467" s="138"/>
      <c r="AI467" s="132"/>
      <c r="AJ467" s="138"/>
      <c r="AK467" s="132"/>
      <c r="AL467" s="151" t="str">
        <f t="shared" si="23"/>
        <v/>
      </c>
      <c r="AM467" s="155"/>
      <c r="AN467" s="151" t="str">
        <f t="shared" si="21"/>
        <v/>
      </c>
      <c r="AO467" s="155"/>
      <c r="AP467" s="151" t="str">
        <f t="shared" si="22"/>
        <v/>
      </c>
      <c r="AQ467" s="155"/>
    </row>
    <row r="468" spans="2:43" x14ac:dyDescent="0.4">
      <c r="B468" s="67" t="s">
        <v>3182</v>
      </c>
      <c r="D468" s="131"/>
      <c r="E468" s="52"/>
      <c r="F468" s="131"/>
      <c r="G468" s="52"/>
      <c r="H468" s="131"/>
      <c r="I468" s="52"/>
      <c r="J468" s="133"/>
      <c r="K468" s="64"/>
      <c r="L468" s="131"/>
      <c r="M468" s="64"/>
      <c r="N468" s="143"/>
      <c r="O468" s="62"/>
      <c r="P468" s="143"/>
      <c r="R468" s="143"/>
      <c r="T468" s="143"/>
      <c r="V468" s="143"/>
      <c r="X468" s="143"/>
      <c r="Z468" s="214"/>
      <c r="AB468" s="66"/>
      <c r="AC468" s="36"/>
      <c r="AD468" s="14"/>
      <c r="AF468" s="138"/>
      <c r="AH468" s="138"/>
      <c r="AI468" s="132"/>
      <c r="AJ468" s="138"/>
      <c r="AK468" s="132"/>
      <c r="AL468" s="151" t="str">
        <f t="shared" si="23"/>
        <v/>
      </c>
      <c r="AM468" s="155"/>
      <c r="AN468" s="151" t="str">
        <f t="shared" si="21"/>
        <v/>
      </c>
      <c r="AO468" s="155"/>
      <c r="AP468" s="151" t="str">
        <f t="shared" si="22"/>
        <v/>
      </c>
      <c r="AQ468" s="155"/>
    </row>
    <row r="469" spans="2:43" x14ac:dyDescent="0.4">
      <c r="B469" s="67" t="s">
        <v>3183</v>
      </c>
      <c r="D469" s="131"/>
      <c r="E469" s="52"/>
      <c r="F469" s="131"/>
      <c r="G469" s="52"/>
      <c r="H469" s="131"/>
      <c r="I469" s="52"/>
      <c r="J469" s="133"/>
      <c r="K469" s="64"/>
      <c r="L469" s="131"/>
      <c r="M469" s="64"/>
      <c r="N469" s="143"/>
      <c r="O469" s="62"/>
      <c r="P469" s="143"/>
      <c r="R469" s="143"/>
      <c r="T469" s="143"/>
      <c r="V469" s="143"/>
      <c r="X469" s="143"/>
      <c r="Z469" s="214"/>
      <c r="AB469" s="66"/>
      <c r="AC469" s="36"/>
      <c r="AD469" s="14"/>
      <c r="AF469" s="138"/>
      <c r="AH469" s="138"/>
      <c r="AI469" s="132"/>
      <c r="AJ469" s="138"/>
      <c r="AK469" s="132"/>
      <c r="AL469" s="151" t="str">
        <f t="shared" si="23"/>
        <v/>
      </c>
      <c r="AM469" s="155"/>
      <c r="AN469" s="151" t="str">
        <f t="shared" si="21"/>
        <v/>
      </c>
      <c r="AO469" s="155"/>
      <c r="AP469" s="151" t="str">
        <f t="shared" si="22"/>
        <v/>
      </c>
      <c r="AQ469" s="155"/>
    </row>
    <row r="470" spans="2:43" x14ac:dyDescent="0.4">
      <c r="B470" s="67" t="s">
        <v>3184</v>
      </c>
      <c r="D470" s="131"/>
      <c r="E470" s="52"/>
      <c r="F470" s="131"/>
      <c r="G470" s="52"/>
      <c r="H470" s="131"/>
      <c r="I470" s="52"/>
      <c r="J470" s="133"/>
      <c r="K470" s="64"/>
      <c r="L470" s="131"/>
      <c r="M470" s="64"/>
      <c r="N470" s="143"/>
      <c r="O470" s="62"/>
      <c r="P470" s="143"/>
      <c r="R470" s="143"/>
      <c r="T470" s="143"/>
      <c r="V470" s="143"/>
      <c r="X470" s="143"/>
      <c r="Z470" s="214"/>
      <c r="AB470" s="66"/>
      <c r="AC470" s="36"/>
      <c r="AD470" s="14"/>
      <c r="AF470" s="138"/>
      <c r="AH470" s="138"/>
      <c r="AI470" s="132"/>
      <c r="AJ470" s="138"/>
      <c r="AK470" s="132"/>
      <c r="AL470" s="151" t="str">
        <f t="shared" si="23"/>
        <v/>
      </c>
      <c r="AM470" s="155"/>
      <c r="AN470" s="151" t="str">
        <f t="shared" si="21"/>
        <v/>
      </c>
      <c r="AO470" s="155"/>
      <c r="AP470" s="151" t="str">
        <f t="shared" si="22"/>
        <v/>
      </c>
      <c r="AQ470" s="155"/>
    </row>
    <row r="471" spans="2:43" x14ac:dyDescent="0.4">
      <c r="B471" s="67" t="s">
        <v>3185</v>
      </c>
      <c r="D471" s="131"/>
      <c r="E471" s="52"/>
      <c r="F471" s="131"/>
      <c r="G471" s="52"/>
      <c r="H471" s="131"/>
      <c r="I471" s="52"/>
      <c r="J471" s="133"/>
      <c r="K471" s="64"/>
      <c r="L471" s="131"/>
      <c r="M471" s="64"/>
      <c r="N471" s="143"/>
      <c r="O471" s="62"/>
      <c r="P471" s="143"/>
      <c r="R471" s="143"/>
      <c r="T471" s="143"/>
      <c r="V471" s="143"/>
      <c r="X471" s="143"/>
      <c r="Z471" s="214"/>
      <c r="AB471" s="66"/>
      <c r="AC471" s="36"/>
      <c r="AD471" s="14"/>
      <c r="AF471" s="138"/>
      <c r="AH471" s="138"/>
      <c r="AI471" s="132"/>
      <c r="AJ471" s="138"/>
      <c r="AK471" s="132"/>
      <c r="AL471" s="151" t="str">
        <f t="shared" si="23"/>
        <v/>
      </c>
      <c r="AM471" s="155"/>
      <c r="AN471" s="151" t="str">
        <f t="shared" si="21"/>
        <v/>
      </c>
      <c r="AO471" s="155"/>
      <c r="AP471" s="151" t="str">
        <f t="shared" si="22"/>
        <v/>
      </c>
      <c r="AQ471" s="155"/>
    </row>
    <row r="472" spans="2:43" x14ac:dyDescent="0.4">
      <c r="B472" s="67" t="s">
        <v>3186</v>
      </c>
      <c r="D472" s="131"/>
      <c r="E472" s="52"/>
      <c r="F472" s="131"/>
      <c r="G472" s="52"/>
      <c r="H472" s="131"/>
      <c r="I472" s="52"/>
      <c r="J472" s="133"/>
      <c r="K472" s="64"/>
      <c r="L472" s="131"/>
      <c r="M472" s="64"/>
      <c r="N472" s="143"/>
      <c r="O472" s="62"/>
      <c r="P472" s="143"/>
      <c r="R472" s="143"/>
      <c r="T472" s="143"/>
      <c r="V472" s="143"/>
      <c r="X472" s="143"/>
      <c r="Z472" s="214"/>
      <c r="AB472" s="66"/>
      <c r="AC472" s="36"/>
      <c r="AD472" s="14"/>
      <c r="AF472" s="138"/>
      <c r="AH472" s="138"/>
      <c r="AI472" s="132"/>
      <c r="AJ472" s="138"/>
      <c r="AK472" s="132"/>
      <c r="AL472" s="151" t="str">
        <f t="shared" si="23"/>
        <v/>
      </c>
      <c r="AM472" s="155"/>
      <c r="AN472" s="151" t="str">
        <f t="shared" si="21"/>
        <v/>
      </c>
      <c r="AO472" s="155"/>
      <c r="AP472" s="151" t="str">
        <f t="shared" si="22"/>
        <v/>
      </c>
      <c r="AQ472" s="155"/>
    </row>
    <row r="473" spans="2:43" x14ac:dyDescent="0.4">
      <c r="B473" s="67" t="s">
        <v>3187</v>
      </c>
      <c r="D473" s="131"/>
      <c r="E473" s="52"/>
      <c r="F473" s="131"/>
      <c r="G473" s="52"/>
      <c r="H473" s="131"/>
      <c r="I473" s="52"/>
      <c r="J473" s="133"/>
      <c r="K473" s="64"/>
      <c r="L473" s="131"/>
      <c r="M473" s="64"/>
      <c r="N473" s="143"/>
      <c r="O473" s="62"/>
      <c r="P473" s="143"/>
      <c r="R473" s="143"/>
      <c r="T473" s="143"/>
      <c r="V473" s="143"/>
      <c r="X473" s="143"/>
      <c r="Z473" s="214"/>
      <c r="AB473" s="66"/>
      <c r="AC473" s="36"/>
      <c r="AD473" s="14"/>
      <c r="AF473" s="138"/>
      <c r="AH473" s="138"/>
      <c r="AI473" s="132"/>
      <c r="AJ473" s="138"/>
      <c r="AK473" s="132"/>
      <c r="AL473" s="151" t="str">
        <f t="shared" si="23"/>
        <v/>
      </c>
      <c r="AM473" s="155"/>
      <c r="AN473" s="151" t="str">
        <f t="shared" si="21"/>
        <v/>
      </c>
      <c r="AO473" s="155"/>
      <c r="AP473" s="151" t="str">
        <f t="shared" si="22"/>
        <v/>
      </c>
      <c r="AQ473" s="155"/>
    </row>
    <row r="474" spans="2:43" x14ac:dyDescent="0.4">
      <c r="B474" s="67" t="s">
        <v>3188</v>
      </c>
      <c r="D474" s="131"/>
      <c r="E474" s="52"/>
      <c r="F474" s="131"/>
      <c r="G474" s="52"/>
      <c r="H474" s="131"/>
      <c r="I474" s="52"/>
      <c r="J474" s="133"/>
      <c r="K474" s="64"/>
      <c r="L474" s="131"/>
      <c r="M474" s="64"/>
      <c r="N474" s="143"/>
      <c r="O474" s="62"/>
      <c r="P474" s="143"/>
      <c r="R474" s="143"/>
      <c r="T474" s="143"/>
      <c r="V474" s="143"/>
      <c r="X474" s="143"/>
      <c r="Z474" s="214"/>
      <c r="AB474" s="66"/>
      <c r="AC474" s="36"/>
      <c r="AD474" s="14"/>
      <c r="AF474" s="138"/>
      <c r="AH474" s="138"/>
      <c r="AI474" s="132"/>
      <c r="AJ474" s="138"/>
      <c r="AK474" s="132"/>
      <c r="AL474" s="151" t="str">
        <f t="shared" si="23"/>
        <v/>
      </c>
      <c r="AM474" s="155"/>
      <c r="AN474" s="151" t="str">
        <f t="shared" si="21"/>
        <v/>
      </c>
      <c r="AO474" s="155"/>
      <c r="AP474" s="151" t="str">
        <f t="shared" si="22"/>
        <v/>
      </c>
      <c r="AQ474" s="155"/>
    </row>
    <row r="475" spans="2:43" x14ac:dyDescent="0.4">
      <c r="B475" s="67" t="s">
        <v>3189</v>
      </c>
      <c r="D475" s="131"/>
      <c r="E475" s="52"/>
      <c r="F475" s="131"/>
      <c r="G475" s="52"/>
      <c r="H475" s="131"/>
      <c r="I475" s="52"/>
      <c r="J475" s="133"/>
      <c r="K475" s="64"/>
      <c r="L475" s="131"/>
      <c r="M475" s="64"/>
      <c r="N475" s="143"/>
      <c r="O475" s="62"/>
      <c r="P475" s="143"/>
      <c r="R475" s="143"/>
      <c r="T475" s="143"/>
      <c r="V475" s="143"/>
      <c r="X475" s="143"/>
      <c r="Z475" s="214"/>
      <c r="AB475" s="66"/>
      <c r="AC475" s="36"/>
      <c r="AD475" s="14"/>
      <c r="AF475" s="138"/>
      <c r="AH475" s="138"/>
      <c r="AI475" s="132"/>
      <c r="AJ475" s="138"/>
      <c r="AK475" s="132"/>
      <c r="AL475" s="151" t="str">
        <f t="shared" si="23"/>
        <v/>
      </c>
      <c r="AM475" s="155"/>
      <c r="AN475" s="151" t="str">
        <f t="shared" si="21"/>
        <v/>
      </c>
      <c r="AO475" s="155"/>
      <c r="AP475" s="151" t="str">
        <f t="shared" si="22"/>
        <v/>
      </c>
      <c r="AQ475" s="155"/>
    </row>
    <row r="476" spans="2:43" x14ac:dyDescent="0.4">
      <c r="B476" s="67" t="s">
        <v>3190</v>
      </c>
      <c r="D476" s="131"/>
      <c r="E476" s="52"/>
      <c r="F476" s="131"/>
      <c r="G476" s="52"/>
      <c r="H476" s="131"/>
      <c r="I476" s="52"/>
      <c r="J476" s="133"/>
      <c r="K476" s="64"/>
      <c r="L476" s="131"/>
      <c r="M476" s="64"/>
      <c r="N476" s="143"/>
      <c r="O476" s="62"/>
      <c r="P476" s="143"/>
      <c r="R476" s="143"/>
      <c r="T476" s="143"/>
      <c r="V476" s="143"/>
      <c r="X476" s="143"/>
      <c r="Z476" s="214"/>
      <c r="AB476" s="66"/>
      <c r="AC476" s="36"/>
      <c r="AD476" s="14"/>
      <c r="AF476" s="138"/>
      <c r="AH476" s="138"/>
      <c r="AI476" s="132"/>
      <c r="AJ476" s="138"/>
      <c r="AK476" s="132"/>
      <c r="AL476" s="151" t="str">
        <f t="shared" si="23"/>
        <v/>
      </c>
      <c r="AM476" s="155"/>
      <c r="AN476" s="151" t="str">
        <f t="shared" si="21"/>
        <v/>
      </c>
      <c r="AO476" s="155"/>
      <c r="AP476" s="151" t="str">
        <f t="shared" si="22"/>
        <v/>
      </c>
      <c r="AQ476" s="155"/>
    </row>
    <row r="477" spans="2:43" x14ac:dyDescent="0.4">
      <c r="B477" s="67" t="s">
        <v>3191</v>
      </c>
      <c r="D477" s="131"/>
      <c r="E477" s="52"/>
      <c r="F477" s="131"/>
      <c r="G477" s="52"/>
      <c r="H477" s="131"/>
      <c r="I477" s="52"/>
      <c r="J477" s="133"/>
      <c r="K477" s="64"/>
      <c r="L477" s="131"/>
      <c r="M477" s="64"/>
      <c r="N477" s="143"/>
      <c r="O477" s="62"/>
      <c r="P477" s="143"/>
      <c r="R477" s="143"/>
      <c r="T477" s="143"/>
      <c r="V477" s="143"/>
      <c r="X477" s="143"/>
      <c r="Z477" s="214"/>
      <c r="AB477" s="66"/>
      <c r="AC477" s="36"/>
      <c r="AD477" s="14"/>
      <c r="AF477" s="138"/>
      <c r="AH477" s="138"/>
      <c r="AI477" s="132"/>
      <c r="AJ477" s="138"/>
      <c r="AK477" s="132"/>
      <c r="AL477" s="151" t="str">
        <f t="shared" si="23"/>
        <v/>
      </c>
      <c r="AM477" s="155"/>
      <c r="AN477" s="151" t="str">
        <f t="shared" si="21"/>
        <v/>
      </c>
      <c r="AO477" s="155"/>
      <c r="AP477" s="151" t="str">
        <f t="shared" si="22"/>
        <v/>
      </c>
      <c r="AQ477" s="155"/>
    </row>
    <row r="478" spans="2:43" x14ac:dyDescent="0.4">
      <c r="B478" s="67" t="s">
        <v>3192</v>
      </c>
      <c r="D478" s="131"/>
      <c r="E478" s="52"/>
      <c r="F478" s="131"/>
      <c r="G478" s="52"/>
      <c r="H478" s="131"/>
      <c r="I478" s="52"/>
      <c r="J478" s="133"/>
      <c r="K478" s="64"/>
      <c r="L478" s="131"/>
      <c r="M478" s="64"/>
      <c r="N478" s="143"/>
      <c r="O478" s="62"/>
      <c r="P478" s="143"/>
      <c r="R478" s="143"/>
      <c r="T478" s="143"/>
      <c r="V478" s="143"/>
      <c r="X478" s="143"/>
      <c r="Z478" s="214"/>
      <c r="AB478" s="66"/>
      <c r="AC478" s="36"/>
      <c r="AD478" s="14"/>
      <c r="AF478" s="138"/>
      <c r="AH478" s="138"/>
      <c r="AI478" s="132"/>
      <c r="AJ478" s="138"/>
      <c r="AK478" s="132"/>
      <c r="AL478" s="151" t="str">
        <f t="shared" si="23"/>
        <v/>
      </c>
      <c r="AM478" s="155"/>
      <c r="AN478" s="151" t="str">
        <f t="shared" si="21"/>
        <v/>
      </c>
      <c r="AO478" s="155"/>
      <c r="AP478" s="151" t="str">
        <f t="shared" si="22"/>
        <v/>
      </c>
      <c r="AQ478" s="155"/>
    </row>
    <row r="479" spans="2:43" x14ac:dyDescent="0.4">
      <c r="B479" s="67" t="s">
        <v>3193</v>
      </c>
      <c r="D479" s="131"/>
      <c r="E479" s="52"/>
      <c r="F479" s="131"/>
      <c r="G479" s="52"/>
      <c r="H479" s="131"/>
      <c r="I479" s="52"/>
      <c r="J479" s="133"/>
      <c r="K479" s="64"/>
      <c r="L479" s="131"/>
      <c r="M479" s="64"/>
      <c r="N479" s="143"/>
      <c r="O479" s="62"/>
      <c r="P479" s="143"/>
      <c r="R479" s="143"/>
      <c r="T479" s="143"/>
      <c r="V479" s="143"/>
      <c r="X479" s="143"/>
      <c r="Z479" s="214"/>
      <c r="AB479" s="66"/>
      <c r="AC479" s="36"/>
      <c r="AD479" s="14"/>
      <c r="AF479" s="138"/>
      <c r="AH479" s="138"/>
      <c r="AI479" s="132"/>
      <c r="AJ479" s="138"/>
      <c r="AK479" s="132"/>
      <c r="AL479" s="151" t="str">
        <f t="shared" si="23"/>
        <v/>
      </c>
      <c r="AM479" s="155"/>
      <c r="AN479" s="151" t="str">
        <f t="shared" si="21"/>
        <v/>
      </c>
      <c r="AO479" s="155"/>
      <c r="AP479" s="151" t="str">
        <f t="shared" si="22"/>
        <v/>
      </c>
      <c r="AQ479" s="155"/>
    </row>
    <row r="480" spans="2:43" x14ac:dyDescent="0.4">
      <c r="B480" s="67" t="s">
        <v>3194</v>
      </c>
      <c r="D480" s="131"/>
      <c r="E480" s="52"/>
      <c r="F480" s="131"/>
      <c r="G480" s="52"/>
      <c r="H480" s="131"/>
      <c r="I480" s="52"/>
      <c r="J480" s="133"/>
      <c r="K480" s="64"/>
      <c r="L480" s="131"/>
      <c r="M480" s="64"/>
      <c r="N480" s="143"/>
      <c r="O480" s="62"/>
      <c r="P480" s="143"/>
      <c r="R480" s="143"/>
      <c r="T480" s="143"/>
      <c r="V480" s="143"/>
      <c r="X480" s="143"/>
      <c r="Z480" s="214"/>
      <c r="AB480" s="66"/>
      <c r="AC480" s="36"/>
      <c r="AD480" s="14"/>
      <c r="AF480" s="138"/>
      <c r="AH480" s="138"/>
      <c r="AI480" s="132"/>
      <c r="AJ480" s="138"/>
      <c r="AK480" s="132"/>
      <c r="AL480" s="151" t="str">
        <f t="shared" si="23"/>
        <v/>
      </c>
      <c r="AM480" s="155"/>
      <c r="AN480" s="151" t="str">
        <f t="shared" si="21"/>
        <v/>
      </c>
      <c r="AO480" s="155"/>
      <c r="AP480" s="151" t="str">
        <f t="shared" si="22"/>
        <v/>
      </c>
      <c r="AQ480" s="155"/>
    </row>
    <row r="481" spans="2:43" x14ac:dyDescent="0.4">
      <c r="B481" s="67" t="s">
        <v>3195</v>
      </c>
      <c r="D481" s="131"/>
      <c r="E481" s="52"/>
      <c r="F481" s="131"/>
      <c r="G481" s="52"/>
      <c r="H481" s="131"/>
      <c r="I481" s="52"/>
      <c r="J481" s="133"/>
      <c r="K481" s="64"/>
      <c r="L481" s="131"/>
      <c r="M481" s="64"/>
      <c r="N481" s="143"/>
      <c r="O481" s="62"/>
      <c r="P481" s="143"/>
      <c r="R481" s="143"/>
      <c r="T481" s="143"/>
      <c r="V481" s="143"/>
      <c r="X481" s="143"/>
      <c r="Z481" s="214"/>
      <c r="AB481" s="66"/>
      <c r="AC481" s="36"/>
      <c r="AD481" s="14"/>
      <c r="AF481" s="138"/>
      <c r="AH481" s="138"/>
      <c r="AI481" s="132"/>
      <c r="AJ481" s="138"/>
      <c r="AK481" s="132"/>
      <c r="AL481" s="151" t="str">
        <f t="shared" si="23"/>
        <v/>
      </c>
      <c r="AM481" s="155"/>
      <c r="AN481" s="151" t="str">
        <f t="shared" si="21"/>
        <v/>
      </c>
      <c r="AO481" s="155"/>
      <c r="AP481" s="151" t="str">
        <f t="shared" si="22"/>
        <v/>
      </c>
      <c r="AQ481" s="155"/>
    </row>
    <row r="482" spans="2:43" x14ac:dyDescent="0.4">
      <c r="B482" s="67" t="s">
        <v>3196</v>
      </c>
      <c r="D482" s="131"/>
      <c r="E482" s="52"/>
      <c r="F482" s="131"/>
      <c r="G482" s="52"/>
      <c r="H482" s="131"/>
      <c r="I482" s="52"/>
      <c r="J482" s="133"/>
      <c r="K482" s="64"/>
      <c r="L482" s="131"/>
      <c r="M482" s="64"/>
      <c r="N482" s="143"/>
      <c r="O482" s="62"/>
      <c r="P482" s="143"/>
      <c r="R482" s="143"/>
      <c r="T482" s="143"/>
      <c r="V482" s="143"/>
      <c r="X482" s="143"/>
      <c r="Z482" s="214"/>
      <c r="AB482" s="66"/>
      <c r="AC482" s="36"/>
      <c r="AD482" s="14"/>
      <c r="AF482" s="138"/>
      <c r="AH482" s="138"/>
      <c r="AI482" s="132"/>
      <c r="AJ482" s="138"/>
      <c r="AK482" s="132"/>
      <c r="AL482" s="151" t="str">
        <f t="shared" si="23"/>
        <v/>
      </c>
      <c r="AM482" s="155"/>
      <c r="AN482" s="151" t="str">
        <f t="shared" si="21"/>
        <v/>
      </c>
      <c r="AO482" s="155"/>
      <c r="AP482" s="151" t="str">
        <f t="shared" si="22"/>
        <v/>
      </c>
      <c r="AQ482" s="155"/>
    </row>
    <row r="483" spans="2:43" x14ac:dyDescent="0.4">
      <c r="B483" s="67" t="s">
        <v>3197</v>
      </c>
      <c r="D483" s="131"/>
      <c r="E483" s="52"/>
      <c r="F483" s="131"/>
      <c r="G483" s="52"/>
      <c r="H483" s="131"/>
      <c r="I483" s="52"/>
      <c r="J483" s="133"/>
      <c r="K483" s="64"/>
      <c r="L483" s="131"/>
      <c r="M483" s="64"/>
      <c r="N483" s="143"/>
      <c r="O483" s="62"/>
      <c r="P483" s="143"/>
      <c r="R483" s="143"/>
      <c r="T483" s="143"/>
      <c r="V483" s="143"/>
      <c r="X483" s="143"/>
      <c r="Z483" s="214"/>
      <c r="AB483" s="66"/>
      <c r="AC483" s="36"/>
      <c r="AD483" s="14"/>
      <c r="AF483" s="138"/>
      <c r="AH483" s="138"/>
      <c r="AI483" s="132"/>
      <c r="AJ483" s="138"/>
      <c r="AK483" s="132"/>
      <c r="AL483" s="151" t="str">
        <f t="shared" si="23"/>
        <v/>
      </c>
      <c r="AM483" s="155"/>
      <c r="AN483" s="151" t="str">
        <f t="shared" si="21"/>
        <v/>
      </c>
      <c r="AO483" s="155"/>
      <c r="AP483" s="151" t="str">
        <f t="shared" si="22"/>
        <v/>
      </c>
      <c r="AQ483" s="155"/>
    </row>
    <row r="484" spans="2:43" x14ac:dyDescent="0.4">
      <c r="B484" s="67" t="s">
        <v>3198</v>
      </c>
      <c r="D484" s="131"/>
      <c r="E484" s="52"/>
      <c r="F484" s="131"/>
      <c r="G484" s="52"/>
      <c r="H484" s="131"/>
      <c r="I484" s="52"/>
      <c r="J484" s="133"/>
      <c r="K484" s="64"/>
      <c r="L484" s="131"/>
      <c r="M484" s="64"/>
      <c r="N484" s="143"/>
      <c r="O484" s="62"/>
      <c r="P484" s="143"/>
      <c r="R484" s="143"/>
      <c r="T484" s="143"/>
      <c r="V484" s="143"/>
      <c r="X484" s="143"/>
      <c r="Z484" s="214"/>
      <c r="AB484" s="66"/>
      <c r="AC484" s="36"/>
      <c r="AD484" s="14"/>
      <c r="AF484" s="138"/>
      <c r="AH484" s="138"/>
      <c r="AI484" s="132"/>
      <c r="AJ484" s="138"/>
      <c r="AK484" s="132"/>
      <c r="AL484" s="151" t="str">
        <f t="shared" si="23"/>
        <v/>
      </c>
      <c r="AM484" s="155"/>
      <c r="AN484" s="151" t="str">
        <f t="shared" si="21"/>
        <v/>
      </c>
      <c r="AO484" s="155"/>
      <c r="AP484" s="151" t="str">
        <f t="shared" si="22"/>
        <v/>
      </c>
      <c r="AQ484" s="155"/>
    </row>
    <row r="485" spans="2:43" x14ac:dyDescent="0.4">
      <c r="B485" s="67" t="s">
        <v>3199</v>
      </c>
      <c r="D485" s="131"/>
      <c r="E485" s="52"/>
      <c r="F485" s="131"/>
      <c r="G485" s="52"/>
      <c r="H485" s="131"/>
      <c r="I485" s="52"/>
      <c r="J485" s="133"/>
      <c r="K485" s="64"/>
      <c r="L485" s="131"/>
      <c r="M485" s="64"/>
      <c r="N485" s="143"/>
      <c r="O485" s="62"/>
      <c r="P485" s="143"/>
      <c r="R485" s="143"/>
      <c r="T485" s="143"/>
      <c r="V485" s="143"/>
      <c r="X485" s="143"/>
      <c r="Z485" s="214"/>
      <c r="AB485" s="66"/>
      <c r="AC485" s="36"/>
      <c r="AD485" s="14"/>
      <c r="AF485" s="138"/>
      <c r="AH485" s="138"/>
      <c r="AI485" s="132"/>
      <c r="AJ485" s="138"/>
      <c r="AK485" s="132"/>
      <c r="AL485" s="151" t="str">
        <f t="shared" si="23"/>
        <v/>
      </c>
      <c r="AM485" s="155"/>
      <c r="AN485" s="151" t="str">
        <f t="shared" si="21"/>
        <v/>
      </c>
      <c r="AO485" s="155"/>
      <c r="AP485" s="151" t="str">
        <f t="shared" si="22"/>
        <v/>
      </c>
      <c r="AQ485" s="155"/>
    </row>
    <row r="486" spans="2:43" x14ac:dyDescent="0.4">
      <c r="B486" s="67" t="s">
        <v>3200</v>
      </c>
      <c r="D486" s="131"/>
      <c r="E486" s="52"/>
      <c r="F486" s="131"/>
      <c r="G486" s="52"/>
      <c r="H486" s="131"/>
      <c r="I486" s="52"/>
      <c r="J486" s="133"/>
      <c r="K486" s="64"/>
      <c r="L486" s="131"/>
      <c r="M486" s="64"/>
      <c r="N486" s="143"/>
      <c r="O486" s="62"/>
      <c r="P486" s="143"/>
      <c r="R486" s="143"/>
      <c r="T486" s="143"/>
      <c r="V486" s="143"/>
      <c r="X486" s="143"/>
      <c r="Z486" s="214"/>
      <c r="AB486" s="66"/>
      <c r="AC486" s="36"/>
      <c r="AD486" s="14"/>
      <c r="AF486" s="138"/>
      <c r="AH486" s="138"/>
      <c r="AI486" s="132"/>
      <c r="AJ486" s="138"/>
      <c r="AK486" s="132"/>
      <c r="AL486" s="151" t="str">
        <f t="shared" si="23"/>
        <v/>
      </c>
      <c r="AM486" s="155"/>
      <c r="AN486" s="151" t="str">
        <f t="shared" si="21"/>
        <v/>
      </c>
      <c r="AO486" s="155"/>
      <c r="AP486" s="151" t="str">
        <f t="shared" si="22"/>
        <v/>
      </c>
      <c r="AQ486" s="155"/>
    </row>
    <row r="487" spans="2:43" x14ac:dyDescent="0.4">
      <c r="B487" s="67" t="s">
        <v>3201</v>
      </c>
      <c r="D487" s="131"/>
      <c r="E487" s="52"/>
      <c r="F487" s="131"/>
      <c r="G487" s="52"/>
      <c r="H487" s="131"/>
      <c r="I487" s="52"/>
      <c r="J487" s="133"/>
      <c r="K487" s="64"/>
      <c r="L487" s="131"/>
      <c r="M487" s="64"/>
      <c r="N487" s="143"/>
      <c r="O487" s="62"/>
      <c r="P487" s="143"/>
      <c r="R487" s="143"/>
      <c r="T487" s="143"/>
      <c r="V487" s="143"/>
      <c r="X487" s="143"/>
      <c r="Z487" s="214"/>
      <c r="AB487" s="66"/>
      <c r="AC487" s="36"/>
      <c r="AD487" s="14"/>
      <c r="AF487" s="138"/>
      <c r="AH487" s="138"/>
      <c r="AI487" s="132"/>
      <c r="AJ487" s="138"/>
      <c r="AK487" s="132"/>
      <c r="AL487" s="151" t="str">
        <f t="shared" si="23"/>
        <v/>
      </c>
      <c r="AM487" s="155"/>
      <c r="AN487" s="151" t="str">
        <f t="shared" si="21"/>
        <v/>
      </c>
      <c r="AO487" s="155"/>
      <c r="AP487" s="151" t="str">
        <f t="shared" si="22"/>
        <v/>
      </c>
      <c r="AQ487" s="155"/>
    </row>
    <row r="488" spans="2:43" x14ac:dyDescent="0.4">
      <c r="B488" s="67" t="s">
        <v>3202</v>
      </c>
      <c r="D488" s="131"/>
      <c r="E488" s="52"/>
      <c r="F488" s="131"/>
      <c r="G488" s="52"/>
      <c r="H488" s="131"/>
      <c r="I488" s="52"/>
      <c r="J488" s="133"/>
      <c r="K488" s="64"/>
      <c r="L488" s="131"/>
      <c r="M488" s="64"/>
      <c r="N488" s="143"/>
      <c r="O488" s="62"/>
      <c r="P488" s="143"/>
      <c r="R488" s="143"/>
      <c r="T488" s="143"/>
      <c r="V488" s="143"/>
      <c r="X488" s="143"/>
      <c r="Z488" s="214"/>
      <c r="AB488" s="66"/>
      <c r="AC488" s="36"/>
      <c r="AD488" s="14"/>
      <c r="AF488" s="138"/>
      <c r="AH488" s="138"/>
      <c r="AI488" s="132"/>
      <c r="AJ488" s="138"/>
      <c r="AK488" s="132"/>
      <c r="AL488" s="151" t="str">
        <f t="shared" si="23"/>
        <v/>
      </c>
      <c r="AM488" s="155"/>
      <c r="AN488" s="151" t="str">
        <f t="shared" si="21"/>
        <v/>
      </c>
      <c r="AO488" s="155"/>
      <c r="AP488" s="151" t="str">
        <f t="shared" si="22"/>
        <v/>
      </c>
      <c r="AQ488" s="155"/>
    </row>
    <row r="489" spans="2:43" x14ac:dyDescent="0.4">
      <c r="B489" s="67" t="s">
        <v>3203</v>
      </c>
      <c r="D489" s="131"/>
      <c r="E489" s="52"/>
      <c r="F489" s="131"/>
      <c r="G489" s="52"/>
      <c r="H489" s="131"/>
      <c r="I489" s="52"/>
      <c r="J489" s="133"/>
      <c r="K489" s="64"/>
      <c r="L489" s="131"/>
      <c r="M489" s="64"/>
      <c r="N489" s="143"/>
      <c r="O489" s="62"/>
      <c r="P489" s="143"/>
      <c r="R489" s="143"/>
      <c r="T489" s="143"/>
      <c r="V489" s="143"/>
      <c r="X489" s="143"/>
      <c r="Z489" s="214"/>
      <c r="AB489" s="66"/>
      <c r="AC489" s="36"/>
      <c r="AD489" s="14"/>
      <c r="AF489" s="138"/>
      <c r="AH489" s="138"/>
      <c r="AI489" s="132"/>
      <c r="AJ489" s="138"/>
      <c r="AK489" s="132"/>
      <c r="AL489" s="151" t="str">
        <f t="shared" si="23"/>
        <v/>
      </c>
      <c r="AM489" s="155"/>
      <c r="AN489" s="151" t="str">
        <f t="shared" si="21"/>
        <v/>
      </c>
      <c r="AO489" s="155"/>
      <c r="AP489" s="151" t="str">
        <f t="shared" si="22"/>
        <v/>
      </c>
      <c r="AQ489" s="155"/>
    </row>
    <row r="490" spans="2:43" x14ac:dyDescent="0.4">
      <c r="B490" s="67" t="s">
        <v>3204</v>
      </c>
      <c r="D490" s="131"/>
      <c r="E490" s="52"/>
      <c r="F490" s="131"/>
      <c r="G490" s="52"/>
      <c r="H490" s="131"/>
      <c r="I490" s="52"/>
      <c r="J490" s="133"/>
      <c r="K490" s="64"/>
      <c r="L490" s="131"/>
      <c r="M490" s="64"/>
      <c r="N490" s="143"/>
      <c r="O490" s="62"/>
      <c r="P490" s="143"/>
      <c r="R490" s="143"/>
      <c r="T490" s="143"/>
      <c r="V490" s="143"/>
      <c r="X490" s="143"/>
      <c r="Z490" s="214"/>
      <c r="AB490" s="66"/>
      <c r="AC490" s="36"/>
      <c r="AD490" s="14"/>
      <c r="AF490" s="138"/>
      <c r="AH490" s="138"/>
      <c r="AI490" s="132"/>
      <c r="AJ490" s="138"/>
      <c r="AK490" s="132"/>
      <c r="AL490" s="151" t="str">
        <f t="shared" si="23"/>
        <v/>
      </c>
      <c r="AM490" s="155"/>
      <c r="AN490" s="151" t="str">
        <f t="shared" si="21"/>
        <v/>
      </c>
      <c r="AO490" s="155"/>
      <c r="AP490" s="151" t="str">
        <f t="shared" si="22"/>
        <v/>
      </c>
      <c r="AQ490" s="155"/>
    </row>
    <row r="491" spans="2:43" x14ac:dyDescent="0.4">
      <c r="B491" s="67" t="s">
        <v>3205</v>
      </c>
      <c r="D491" s="131"/>
      <c r="E491" s="52"/>
      <c r="F491" s="131"/>
      <c r="G491" s="52"/>
      <c r="H491" s="131"/>
      <c r="I491" s="52"/>
      <c r="J491" s="133"/>
      <c r="K491" s="64"/>
      <c r="L491" s="131"/>
      <c r="M491" s="64"/>
      <c r="N491" s="143"/>
      <c r="O491" s="62"/>
      <c r="P491" s="143"/>
      <c r="R491" s="143"/>
      <c r="T491" s="143"/>
      <c r="V491" s="143"/>
      <c r="X491" s="143"/>
      <c r="Z491" s="214"/>
      <c r="AB491" s="66"/>
      <c r="AC491" s="36"/>
      <c r="AD491" s="14"/>
      <c r="AF491" s="138"/>
      <c r="AH491" s="138"/>
      <c r="AI491" s="132"/>
      <c r="AJ491" s="138"/>
      <c r="AK491" s="132"/>
      <c r="AL491" s="151" t="str">
        <f t="shared" si="23"/>
        <v/>
      </c>
      <c r="AM491" s="155"/>
      <c r="AN491" s="151" t="str">
        <f t="shared" si="21"/>
        <v/>
      </c>
      <c r="AO491" s="155"/>
      <c r="AP491" s="151" t="str">
        <f t="shared" si="22"/>
        <v/>
      </c>
      <c r="AQ491" s="155"/>
    </row>
    <row r="492" spans="2:43" x14ac:dyDescent="0.4">
      <c r="B492" s="67" t="s">
        <v>3206</v>
      </c>
      <c r="D492" s="131"/>
      <c r="E492" s="52"/>
      <c r="F492" s="131"/>
      <c r="G492" s="52"/>
      <c r="H492" s="131"/>
      <c r="I492" s="52"/>
      <c r="J492" s="133"/>
      <c r="K492" s="64"/>
      <c r="L492" s="131"/>
      <c r="M492" s="64"/>
      <c r="N492" s="143"/>
      <c r="O492" s="62"/>
      <c r="P492" s="143"/>
      <c r="R492" s="143"/>
      <c r="T492" s="143"/>
      <c r="V492" s="143"/>
      <c r="X492" s="143"/>
      <c r="Z492" s="214"/>
      <c r="AB492" s="66"/>
      <c r="AC492" s="36"/>
      <c r="AD492" s="14"/>
      <c r="AF492" s="138"/>
      <c r="AH492" s="138"/>
      <c r="AI492" s="132"/>
      <c r="AJ492" s="138"/>
      <c r="AK492" s="132"/>
      <c r="AL492" s="151" t="str">
        <f t="shared" si="23"/>
        <v/>
      </c>
      <c r="AM492" s="155"/>
      <c r="AN492" s="151" t="str">
        <f t="shared" si="21"/>
        <v/>
      </c>
      <c r="AO492" s="155"/>
      <c r="AP492" s="151" t="str">
        <f t="shared" si="22"/>
        <v/>
      </c>
      <c r="AQ492" s="155"/>
    </row>
    <row r="493" spans="2:43" x14ac:dyDescent="0.4">
      <c r="B493" s="67" t="s">
        <v>3207</v>
      </c>
      <c r="D493" s="131"/>
      <c r="E493" s="52"/>
      <c r="F493" s="131"/>
      <c r="G493" s="52"/>
      <c r="H493" s="131"/>
      <c r="I493" s="52"/>
      <c r="J493" s="133"/>
      <c r="K493" s="64"/>
      <c r="L493" s="131"/>
      <c r="M493" s="64"/>
      <c r="N493" s="143"/>
      <c r="O493" s="62"/>
      <c r="P493" s="143"/>
      <c r="R493" s="143"/>
      <c r="T493" s="143"/>
      <c r="V493" s="143"/>
      <c r="X493" s="143"/>
      <c r="Z493" s="214"/>
      <c r="AB493" s="66"/>
      <c r="AC493" s="36"/>
      <c r="AD493" s="14"/>
      <c r="AF493" s="138"/>
      <c r="AH493" s="138"/>
      <c r="AI493" s="132"/>
      <c r="AJ493" s="138"/>
      <c r="AK493" s="132"/>
      <c r="AL493" s="151" t="str">
        <f t="shared" si="23"/>
        <v/>
      </c>
      <c r="AM493" s="155"/>
      <c r="AN493" s="151" t="str">
        <f t="shared" si="21"/>
        <v/>
      </c>
      <c r="AO493" s="155"/>
      <c r="AP493" s="151" t="str">
        <f t="shared" si="22"/>
        <v/>
      </c>
      <c r="AQ493" s="155"/>
    </row>
    <row r="494" spans="2:43" x14ac:dyDescent="0.4">
      <c r="B494" s="67" t="s">
        <v>3208</v>
      </c>
      <c r="D494" s="131"/>
      <c r="E494" s="52"/>
      <c r="F494" s="131"/>
      <c r="G494" s="52"/>
      <c r="H494" s="131"/>
      <c r="I494" s="52"/>
      <c r="J494" s="133"/>
      <c r="K494" s="64"/>
      <c r="L494" s="131"/>
      <c r="M494" s="64"/>
      <c r="N494" s="143"/>
      <c r="O494" s="62"/>
      <c r="P494" s="143"/>
      <c r="R494" s="143"/>
      <c r="T494" s="143"/>
      <c r="V494" s="143"/>
      <c r="X494" s="143"/>
      <c r="Z494" s="214"/>
      <c r="AB494" s="66"/>
      <c r="AC494" s="36"/>
      <c r="AD494" s="14"/>
      <c r="AF494" s="138"/>
      <c r="AH494" s="138"/>
      <c r="AI494" s="132"/>
      <c r="AJ494" s="138"/>
      <c r="AK494" s="132"/>
      <c r="AL494" s="151" t="str">
        <f t="shared" si="23"/>
        <v/>
      </c>
      <c r="AM494" s="155"/>
      <c r="AN494" s="151" t="str">
        <f t="shared" si="21"/>
        <v/>
      </c>
      <c r="AO494" s="155"/>
      <c r="AP494" s="151" t="str">
        <f t="shared" si="22"/>
        <v/>
      </c>
      <c r="AQ494" s="155"/>
    </row>
    <row r="495" spans="2:43" x14ac:dyDescent="0.4">
      <c r="B495" s="67" t="s">
        <v>3209</v>
      </c>
      <c r="D495" s="131"/>
      <c r="E495" s="52"/>
      <c r="F495" s="131"/>
      <c r="G495" s="52"/>
      <c r="H495" s="131"/>
      <c r="I495" s="52"/>
      <c r="J495" s="133"/>
      <c r="K495" s="64"/>
      <c r="L495" s="131"/>
      <c r="M495" s="64"/>
      <c r="N495" s="143"/>
      <c r="O495" s="62"/>
      <c r="P495" s="143"/>
      <c r="R495" s="143"/>
      <c r="T495" s="143"/>
      <c r="V495" s="143"/>
      <c r="X495" s="143"/>
      <c r="Z495" s="214"/>
      <c r="AB495" s="66"/>
      <c r="AC495" s="36"/>
      <c r="AD495" s="14"/>
      <c r="AF495" s="138"/>
      <c r="AH495" s="138"/>
      <c r="AI495" s="132"/>
      <c r="AJ495" s="138"/>
      <c r="AK495" s="132"/>
      <c r="AL495" s="151" t="str">
        <f t="shared" si="23"/>
        <v/>
      </c>
      <c r="AM495" s="155"/>
      <c r="AN495" s="151" t="str">
        <f t="shared" si="21"/>
        <v/>
      </c>
      <c r="AO495" s="155"/>
      <c r="AP495" s="151" t="str">
        <f t="shared" si="22"/>
        <v/>
      </c>
      <c r="AQ495" s="155"/>
    </row>
    <row r="496" spans="2:43" x14ac:dyDescent="0.4">
      <c r="B496" s="67" t="s">
        <v>3210</v>
      </c>
      <c r="D496" s="131"/>
      <c r="E496" s="52"/>
      <c r="F496" s="131"/>
      <c r="G496" s="52"/>
      <c r="H496" s="131"/>
      <c r="I496" s="52"/>
      <c r="J496" s="133"/>
      <c r="K496" s="64"/>
      <c r="L496" s="131"/>
      <c r="M496" s="64"/>
      <c r="N496" s="143"/>
      <c r="O496" s="62"/>
      <c r="P496" s="143"/>
      <c r="R496" s="143"/>
      <c r="T496" s="143"/>
      <c r="V496" s="143"/>
      <c r="X496" s="143"/>
      <c r="Z496" s="214"/>
      <c r="AB496" s="66"/>
      <c r="AC496" s="36"/>
      <c r="AD496" s="14"/>
      <c r="AF496" s="138"/>
      <c r="AH496" s="138"/>
      <c r="AI496" s="132"/>
      <c r="AJ496" s="138"/>
      <c r="AK496" s="132"/>
      <c r="AL496" s="151" t="str">
        <f t="shared" si="23"/>
        <v/>
      </c>
      <c r="AM496" s="155"/>
      <c r="AN496" s="151" t="str">
        <f t="shared" si="21"/>
        <v/>
      </c>
      <c r="AO496" s="155"/>
      <c r="AP496" s="151" t="str">
        <f t="shared" si="22"/>
        <v/>
      </c>
      <c r="AQ496" s="155"/>
    </row>
    <row r="497" spans="2:43" x14ac:dyDescent="0.4">
      <c r="B497" s="67" t="s">
        <v>3211</v>
      </c>
      <c r="D497" s="131"/>
      <c r="E497" s="52"/>
      <c r="F497" s="131"/>
      <c r="G497" s="52"/>
      <c r="H497" s="131"/>
      <c r="I497" s="52"/>
      <c r="J497" s="133"/>
      <c r="K497" s="64"/>
      <c r="L497" s="131"/>
      <c r="M497" s="64"/>
      <c r="N497" s="143"/>
      <c r="O497" s="62"/>
      <c r="P497" s="143"/>
      <c r="R497" s="143"/>
      <c r="T497" s="143"/>
      <c r="V497" s="143"/>
      <c r="X497" s="143"/>
      <c r="Z497" s="214"/>
      <c r="AB497" s="66"/>
      <c r="AC497" s="36"/>
      <c r="AD497" s="14"/>
      <c r="AF497" s="138"/>
      <c r="AH497" s="138"/>
      <c r="AI497" s="132"/>
      <c r="AJ497" s="138"/>
      <c r="AK497" s="132"/>
      <c r="AL497" s="151" t="str">
        <f t="shared" si="23"/>
        <v/>
      </c>
      <c r="AM497" s="155"/>
      <c r="AN497" s="151" t="str">
        <f t="shared" si="21"/>
        <v/>
      </c>
      <c r="AO497" s="155"/>
      <c r="AP497" s="151" t="str">
        <f t="shared" si="22"/>
        <v/>
      </c>
      <c r="AQ497" s="155"/>
    </row>
    <row r="498" spans="2:43" x14ac:dyDescent="0.4">
      <c r="B498" s="67" t="s">
        <v>3212</v>
      </c>
      <c r="D498" s="131"/>
      <c r="E498" s="52"/>
      <c r="F498" s="131"/>
      <c r="G498" s="52"/>
      <c r="H498" s="131"/>
      <c r="I498" s="52"/>
      <c r="J498" s="133"/>
      <c r="K498" s="64"/>
      <c r="L498" s="131"/>
      <c r="M498" s="64"/>
      <c r="N498" s="143"/>
      <c r="O498" s="62"/>
      <c r="P498" s="143"/>
      <c r="R498" s="143"/>
      <c r="T498" s="143"/>
      <c r="V498" s="143"/>
      <c r="X498" s="143"/>
      <c r="Z498" s="214"/>
      <c r="AB498" s="66"/>
      <c r="AC498" s="36"/>
      <c r="AD498" s="14"/>
      <c r="AF498" s="138"/>
      <c r="AH498" s="138"/>
      <c r="AI498" s="132"/>
      <c r="AJ498" s="138"/>
      <c r="AK498" s="132"/>
      <c r="AL498" s="151" t="str">
        <f t="shared" si="23"/>
        <v/>
      </c>
      <c r="AM498" s="155"/>
      <c r="AN498" s="151" t="str">
        <f t="shared" si="21"/>
        <v/>
      </c>
      <c r="AO498" s="155"/>
      <c r="AP498" s="151" t="str">
        <f t="shared" si="22"/>
        <v/>
      </c>
      <c r="AQ498" s="155"/>
    </row>
    <row r="499" spans="2:43" x14ac:dyDescent="0.4">
      <c r="B499" s="67" t="s">
        <v>3213</v>
      </c>
      <c r="D499" s="131"/>
      <c r="E499" s="52"/>
      <c r="F499" s="131"/>
      <c r="G499" s="52"/>
      <c r="H499" s="131"/>
      <c r="I499" s="52"/>
      <c r="J499" s="133"/>
      <c r="K499" s="64"/>
      <c r="L499" s="131"/>
      <c r="M499" s="64"/>
      <c r="N499" s="143"/>
      <c r="O499" s="62"/>
      <c r="P499" s="143"/>
      <c r="R499" s="143"/>
      <c r="T499" s="143"/>
      <c r="V499" s="143"/>
      <c r="X499" s="143"/>
      <c r="Z499" s="214"/>
      <c r="AB499" s="66"/>
      <c r="AC499" s="36"/>
      <c r="AD499" s="14"/>
      <c r="AF499" s="138"/>
      <c r="AH499" s="138"/>
      <c r="AI499" s="132"/>
      <c r="AJ499" s="138"/>
      <c r="AK499" s="132"/>
      <c r="AL499" s="151" t="str">
        <f t="shared" si="23"/>
        <v/>
      </c>
      <c r="AM499" s="155"/>
      <c r="AN499" s="151" t="str">
        <f t="shared" si="21"/>
        <v/>
      </c>
      <c r="AO499" s="155"/>
      <c r="AP499" s="151" t="str">
        <f t="shared" si="22"/>
        <v/>
      </c>
      <c r="AQ499" s="155"/>
    </row>
    <row r="500" spans="2:43" x14ac:dyDescent="0.4">
      <c r="B500" s="67" t="s">
        <v>3214</v>
      </c>
      <c r="D500" s="131"/>
      <c r="E500" s="52"/>
      <c r="F500" s="131"/>
      <c r="G500" s="52"/>
      <c r="H500" s="131"/>
      <c r="I500" s="52"/>
      <c r="J500" s="133"/>
      <c r="K500" s="64"/>
      <c r="L500" s="131"/>
      <c r="M500" s="64"/>
      <c r="N500" s="143"/>
      <c r="O500" s="62"/>
      <c r="P500" s="143"/>
      <c r="R500" s="143"/>
      <c r="T500" s="143"/>
      <c r="V500" s="143"/>
      <c r="X500" s="143"/>
      <c r="Z500" s="214"/>
      <c r="AB500" s="66"/>
      <c r="AC500" s="36"/>
      <c r="AD500" s="14"/>
      <c r="AF500" s="138"/>
      <c r="AH500" s="138"/>
      <c r="AI500" s="132"/>
      <c r="AJ500" s="138"/>
      <c r="AK500" s="132"/>
      <c r="AL500" s="151" t="str">
        <f t="shared" si="23"/>
        <v/>
      </c>
      <c r="AM500" s="155"/>
      <c r="AN500" s="151" t="str">
        <f t="shared" si="21"/>
        <v/>
      </c>
      <c r="AO500" s="155"/>
      <c r="AP500" s="151" t="str">
        <f t="shared" si="22"/>
        <v/>
      </c>
      <c r="AQ500" s="155"/>
    </row>
    <row r="501" spans="2:43" x14ac:dyDescent="0.4">
      <c r="B501" s="67" t="s">
        <v>3215</v>
      </c>
      <c r="D501" s="131"/>
      <c r="E501" s="52"/>
      <c r="F501" s="131"/>
      <c r="G501" s="52"/>
      <c r="H501" s="131"/>
      <c r="I501" s="52"/>
      <c r="J501" s="133"/>
      <c r="K501" s="64"/>
      <c r="L501" s="131"/>
      <c r="M501" s="64"/>
      <c r="N501" s="143"/>
      <c r="O501" s="62"/>
      <c r="P501" s="143"/>
      <c r="R501" s="143"/>
      <c r="T501" s="143"/>
      <c r="V501" s="143"/>
      <c r="X501" s="143"/>
      <c r="Z501" s="214"/>
      <c r="AB501" s="66"/>
      <c r="AC501" s="36"/>
      <c r="AD501" s="14"/>
      <c r="AF501" s="138"/>
      <c r="AH501" s="138"/>
      <c r="AI501" s="132"/>
      <c r="AJ501" s="138"/>
      <c r="AK501" s="132"/>
      <c r="AL501" s="151" t="str">
        <f t="shared" si="23"/>
        <v/>
      </c>
      <c r="AM501" s="155"/>
      <c r="AN501" s="151" t="str">
        <f t="shared" si="21"/>
        <v/>
      </c>
      <c r="AO501" s="155"/>
      <c r="AP501" s="151" t="str">
        <f t="shared" si="22"/>
        <v/>
      </c>
      <c r="AQ501" s="155"/>
    </row>
    <row r="502" spans="2:43" x14ac:dyDescent="0.4">
      <c r="B502" s="67" t="s">
        <v>3216</v>
      </c>
      <c r="D502" s="131"/>
      <c r="E502" s="52"/>
      <c r="F502" s="131"/>
      <c r="G502" s="52"/>
      <c r="H502" s="131"/>
      <c r="I502" s="52"/>
      <c r="J502" s="133"/>
      <c r="K502" s="64"/>
      <c r="L502" s="131"/>
      <c r="M502" s="64"/>
      <c r="N502" s="143"/>
      <c r="O502" s="62"/>
      <c r="P502" s="143"/>
      <c r="R502" s="143"/>
      <c r="T502" s="143"/>
      <c r="V502" s="143"/>
      <c r="X502" s="143"/>
      <c r="Z502" s="214"/>
      <c r="AB502" s="66"/>
      <c r="AC502" s="36"/>
      <c r="AD502" s="14"/>
      <c r="AF502" s="138"/>
      <c r="AH502" s="138"/>
      <c r="AI502" s="132"/>
      <c r="AJ502" s="138"/>
      <c r="AK502" s="132"/>
      <c r="AL502" s="151" t="str">
        <f t="shared" si="23"/>
        <v/>
      </c>
      <c r="AM502" s="155"/>
      <c r="AN502" s="151" t="str">
        <f t="shared" si="21"/>
        <v/>
      </c>
      <c r="AO502" s="155"/>
      <c r="AP502" s="151" t="str">
        <f t="shared" si="22"/>
        <v/>
      </c>
      <c r="AQ502" s="155"/>
    </row>
    <row r="503" spans="2:43" x14ac:dyDescent="0.4">
      <c r="B503" s="67" t="s">
        <v>3217</v>
      </c>
      <c r="D503" s="131"/>
      <c r="E503" s="52"/>
      <c r="F503" s="131"/>
      <c r="G503" s="52"/>
      <c r="H503" s="131"/>
      <c r="I503" s="52"/>
      <c r="J503" s="133"/>
      <c r="K503" s="64"/>
      <c r="L503" s="131"/>
      <c r="M503" s="64"/>
      <c r="N503" s="143"/>
      <c r="O503" s="62"/>
      <c r="P503" s="143"/>
      <c r="R503" s="143"/>
      <c r="T503" s="143"/>
      <c r="V503" s="143"/>
      <c r="X503" s="143"/>
      <c r="Z503" s="214"/>
      <c r="AB503" s="66"/>
      <c r="AC503" s="36"/>
      <c r="AD503" s="14"/>
      <c r="AF503" s="138"/>
      <c r="AH503" s="138"/>
      <c r="AI503" s="132"/>
      <c r="AJ503" s="138"/>
      <c r="AK503" s="132"/>
      <c r="AL503" s="151" t="str">
        <f t="shared" si="23"/>
        <v/>
      </c>
      <c r="AM503" s="155"/>
      <c r="AN503" s="151" t="str">
        <f t="shared" si="21"/>
        <v/>
      </c>
      <c r="AO503" s="155"/>
      <c r="AP503" s="151" t="str">
        <f t="shared" si="22"/>
        <v/>
      </c>
      <c r="AQ503" s="155"/>
    </row>
    <row r="504" spans="2:43" x14ac:dyDescent="0.4">
      <c r="B504" s="67" t="s">
        <v>3218</v>
      </c>
      <c r="D504" s="131"/>
      <c r="E504" s="52"/>
      <c r="F504" s="131"/>
      <c r="G504" s="52"/>
      <c r="H504" s="131"/>
      <c r="I504" s="52"/>
      <c r="J504" s="133"/>
      <c r="K504" s="64"/>
      <c r="L504" s="131"/>
      <c r="M504" s="64"/>
      <c r="N504" s="143"/>
      <c r="O504" s="62"/>
      <c r="P504" s="143"/>
      <c r="R504" s="143"/>
      <c r="T504" s="143"/>
      <c r="V504" s="143"/>
      <c r="X504" s="143"/>
      <c r="Z504" s="214"/>
      <c r="AB504" s="66"/>
      <c r="AC504" s="36"/>
      <c r="AD504" s="14"/>
      <c r="AF504" s="138"/>
      <c r="AH504" s="138"/>
      <c r="AI504" s="132"/>
      <c r="AJ504" s="138"/>
      <c r="AK504" s="132"/>
      <c r="AL504" s="151" t="str">
        <f t="shared" si="23"/>
        <v/>
      </c>
      <c r="AM504" s="155"/>
      <c r="AN504" s="151" t="str">
        <f t="shared" si="21"/>
        <v/>
      </c>
      <c r="AO504" s="155"/>
      <c r="AP504" s="151" t="str">
        <f t="shared" si="22"/>
        <v/>
      </c>
      <c r="AQ504" s="155"/>
    </row>
    <row r="505" spans="2:43" x14ac:dyDescent="0.4">
      <c r="B505" s="67" t="s">
        <v>3219</v>
      </c>
      <c r="D505" s="131"/>
      <c r="E505" s="52"/>
      <c r="F505" s="131"/>
      <c r="G505" s="52"/>
      <c r="H505" s="131"/>
      <c r="I505" s="52"/>
      <c r="J505" s="133"/>
      <c r="K505" s="64"/>
      <c r="L505" s="131"/>
      <c r="M505" s="64"/>
      <c r="N505" s="143"/>
      <c r="O505" s="62"/>
      <c r="P505" s="143"/>
      <c r="R505" s="143"/>
      <c r="T505" s="143"/>
      <c r="V505" s="143"/>
      <c r="X505" s="143"/>
      <c r="Z505" s="214"/>
      <c r="AB505" s="66"/>
      <c r="AC505" s="36"/>
      <c r="AD505" s="14"/>
      <c r="AF505" s="138"/>
      <c r="AH505" s="138"/>
      <c r="AI505" s="132"/>
      <c r="AJ505" s="138"/>
      <c r="AK505" s="132"/>
      <c r="AL505" s="151" t="str">
        <f t="shared" si="23"/>
        <v/>
      </c>
      <c r="AM505" s="155"/>
      <c r="AN505" s="151" t="str">
        <f t="shared" si="21"/>
        <v/>
      </c>
      <c r="AO505" s="155"/>
      <c r="AP505" s="151" t="str">
        <f t="shared" si="22"/>
        <v/>
      </c>
      <c r="AQ505" s="155"/>
    </row>
    <row r="506" spans="2:43" x14ac:dyDescent="0.4">
      <c r="B506" s="67" t="s">
        <v>3220</v>
      </c>
      <c r="D506" s="131"/>
      <c r="E506" s="52"/>
      <c r="F506" s="131"/>
      <c r="G506" s="52"/>
      <c r="H506" s="131"/>
      <c r="I506" s="52"/>
      <c r="J506" s="133"/>
      <c r="K506" s="64"/>
      <c r="L506" s="131"/>
      <c r="M506" s="64"/>
      <c r="N506" s="143"/>
      <c r="O506" s="62"/>
      <c r="P506" s="143"/>
      <c r="R506" s="143"/>
      <c r="T506" s="143"/>
      <c r="V506" s="143"/>
      <c r="X506" s="143"/>
      <c r="Z506" s="214"/>
      <c r="AB506" s="66"/>
      <c r="AC506" s="36"/>
      <c r="AD506" s="14"/>
      <c r="AF506" s="138"/>
      <c r="AH506" s="138"/>
      <c r="AI506" s="132"/>
      <c r="AJ506" s="138"/>
      <c r="AK506" s="132"/>
      <c r="AL506" s="151" t="str">
        <f t="shared" si="23"/>
        <v/>
      </c>
      <c r="AM506" s="155"/>
      <c r="AN506" s="151" t="str">
        <f t="shared" si="21"/>
        <v/>
      </c>
      <c r="AO506" s="155"/>
      <c r="AP506" s="151" t="str">
        <f t="shared" si="22"/>
        <v/>
      </c>
      <c r="AQ506" s="155"/>
    </row>
  </sheetData>
  <sheetProtection sheet="1" formatColumns="0" formatRows="0" insertRows="0" insertHyperlinks="0" autoFilter="0"/>
  <autoFilter ref="B6:AQ6"/>
  <mergeCells count="1">
    <mergeCell ref="B3:M3"/>
  </mergeCells>
  <conditionalFormatting sqref="Z7:Z506">
    <cfRule type="expression" dxfId="2" priority="1">
      <formula>OR(Z7&lt;0,Z7&gt;100)</formula>
    </cfRule>
  </conditionalFormatting>
  <dataValidations xWindow="1626" yWindow="470" count="3">
    <dataValidation type="textLength" allowBlank="1" showInputMessage="1" showErrorMessage="1" errorTitle="Fehlerhafte Eingabe" error="Der Wert hat mehr als 50 Zeichen." sqref="E7:E506 G7:G506">
      <formula1>0</formula1>
      <formula2>50</formula2>
    </dataValidation>
    <dataValidation type="decimal" operator="greaterThanOrEqual" allowBlank="1" showInputMessage="1" showErrorMessage="1" errorTitle="Fehlerhafte Eingabe" error="Folgender Fehler ist aufgetreten:_x000a__x000a_1. Der Wert ist kleiner als 0" sqref="S7:S506 U7:U506">
      <formula1>0</formula1>
    </dataValidation>
    <dataValidation type="textLength" showInputMessage="1" showErrorMessage="1" errorTitle="Fehlerhafte Eingabe" error="Die ID hat mehr als 50 Zeichen." sqref="D7:D506 F7:F506">
      <formula1>0</formula1>
      <formula2>50</formula2>
    </dataValidation>
  </dataValidations>
  <pageMargins left="0.70866141732283472" right="0.70866141732283472" top="0.78740157480314965" bottom="0.78740157480314965" header="0.31496062992125984" footer="0.31496062992125984"/>
  <pageSetup paperSize="9" scale="49" fitToWidth="2" fitToHeight="14" pageOrder="overThenDown" orientation="landscape"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xWindow="1626" yWindow="470" count="6">
        <x14:dataValidation type="list" showInputMessage="1" showErrorMessage="1" errorTitle="Standort-ID ist nicht vorhanden" error="Sie haben eine Standort-ID eingegeben, die nicht auf dem Tabellenblatt &quot;III Standorte&quot; vermerkt ist._x000a__x000a_Bitte kontrollieren Sie Ihre Eingabe oder tragen Sie die Standort-ID auf dem Tabellenblatt &quot;III Standorte&quot; nach.">
          <x14:formula1>
            <xm:f>'II Standorte'!$D$9:$D$1048576</xm:f>
          </x14:formula1>
          <xm:sqref>M7:M506 K7:K506</xm:sqref>
        </x14:dataValidation>
        <x14:dataValidation type="list" showInputMessage="1" showErrorMessage="1">
          <x14:formula1>
            <xm:f>Liste!$C$2:$C$3</xm:f>
          </x14:formula1>
          <xm:sqref>L7:L506</xm:sqref>
        </x14:dataValidation>
        <x14:dataValidation type="list" allowBlank="1" showInputMessage="1" showErrorMessage="1">
          <x14:formula1>
            <xm:f>CHOOSE(MATCH(L7,Liste!$C$2:$C$3,0),'I H-Gas'!$F$25:$F$54,'I L-Gas'!$F$25:$F$54)</xm:f>
          </x14:formula1>
          <xm:sqref>AJ7:AJ506</xm:sqref>
        </x14:dataValidation>
        <x14:dataValidation type="list" showInputMessage="1" showErrorMessage="1">
          <x14:formula1>
            <xm:f>Liste!$E$2:$E$3</xm:f>
          </x14:formula1>
          <xm:sqref>AF7:AF506 AH7:AH506</xm:sqref>
        </x14:dataValidation>
        <x14:dataValidation type="list" showInputMessage="1" showErrorMessage="1">
          <x14:formula1>
            <xm:f>Liste!$M$2:$M$6</xm:f>
          </x14:formula1>
          <xm:sqref>AD7:AD506</xm:sqref>
        </x14:dataValidation>
        <x14:dataValidation type="list" showInputMessage="1" showErrorMessage="1" errorTitle="Standort-ID ist nicht vorhanden" error="Sie haben eine Standort-ID eingegeben, die nicht auf dem Tabellenblatt &quot;II Standorte&quot; vermerkt ist._x000a__x000a_Bitte kontrollieren Sie Ihre Eingabe oder tragen Sie die Standort-ID auf dem Tabellenblatt &quot;II Standorte&quot; nach.">
          <x14:formula1>
            <xm:f>'II Standorte'!$D$9:$D$1048576</xm:f>
          </x14:formula1>
          <xm:sqref>J7:J506</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10</vt:i4>
      </vt:variant>
    </vt:vector>
  </HeadingPairs>
  <TitlesOfParts>
    <vt:vector size="22" baseType="lpstr">
      <vt:lpstr>Inhalt</vt:lpstr>
      <vt:lpstr>I H-Gas</vt:lpstr>
      <vt:lpstr>I L-Gas</vt:lpstr>
      <vt:lpstr>II Standorte</vt:lpstr>
      <vt:lpstr>II Knoten</vt:lpstr>
      <vt:lpstr>II Stützpunkte</vt:lpstr>
      <vt:lpstr>II Leitungen und Leitungsab.</vt:lpstr>
      <vt:lpstr>II Druckregler</vt:lpstr>
      <vt:lpstr>II Verdichter</vt:lpstr>
      <vt:lpstr>II NKP und NAP</vt:lpstr>
      <vt:lpstr>Erläuterungen der FNB</vt:lpstr>
      <vt:lpstr>Konsistenzprüfung</vt:lpstr>
      <vt:lpstr>'I H-Gas'!Druckbereich</vt:lpstr>
      <vt:lpstr>'I L-Gas'!Druckbereich</vt:lpstr>
      <vt:lpstr>'II Druckregler'!Druckbereich</vt:lpstr>
      <vt:lpstr>'II Knoten'!Druckbereich</vt:lpstr>
      <vt:lpstr>'II Leitungen und Leitungsab.'!Druckbereich</vt:lpstr>
      <vt:lpstr>'II NKP und NAP'!Druckbereich</vt:lpstr>
      <vt:lpstr>'II Standorte'!Druckbereich</vt:lpstr>
      <vt:lpstr>'II Stützpunkte'!Druckbereich</vt:lpstr>
      <vt:lpstr>'II Verdichter'!Druckbereich</vt:lpstr>
      <vt:lpstr>Konsistenzprüfung!Druckbereich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602-4</dc:creator>
  <cp:lastModifiedBy>Stab03-5c</cp:lastModifiedBy>
  <cp:lastPrinted>2015-12-22T12:46:55Z</cp:lastPrinted>
  <dcterms:created xsi:type="dcterms:W3CDTF">2015-06-11T13:44:51Z</dcterms:created>
  <dcterms:modified xsi:type="dcterms:W3CDTF">2021-01-13T05:42:57Z</dcterms:modified>
</cp:coreProperties>
</file>