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omments1.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tables/table1.xml" ContentType="application/vnd.openxmlformats-officedocument.spreadsheetml.table+xml"/>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tables/table2.xml" ContentType="application/vnd.openxmlformats-officedocument.spreadsheetml.table+xml"/>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DieseArbeitsmappe"/>
  <bookViews>
    <workbookView xWindow="0" yWindow="0" windowWidth="15300" windowHeight="7200" tabRatio="691" firstSheet="1" activeTab="3"/>
  </bookViews>
  <sheets>
    <sheet name="Changelog" sheetId="35" r:id="rId1"/>
    <sheet name="Ausfüllhilfe" sheetId="32" r:id="rId2"/>
    <sheet name="A_Stammdaten" sheetId="4" r:id="rId3"/>
    <sheet name="B_KKAuf" sheetId="44" r:id="rId4"/>
    <sheet name="D1_SAV" sheetId="20" r:id="rId5"/>
    <sheet name="D2_SAV_Netto" sheetId="43" r:id="rId6"/>
    <sheet name="D3_Mengen" sheetId="42" r:id="rId7"/>
    <sheet name="D4_WAV" sheetId="27" r:id="rId8"/>
    <sheet name="D5_BKZ_NAKB_SoPo" sheetId="24" r:id="rId9"/>
    <sheet name="E_Erläuterung" sheetId="34" r:id="rId10"/>
    <sheet name="F_Parameter" sheetId="21" state="hidden" r:id="rId11"/>
  </sheets>
  <externalReferences>
    <externalReference r:id="rId12"/>
  </externalReferences>
  <definedNames>
    <definedName name="___mds_allowwriteback___">""</definedName>
    <definedName name="___mds_description___">""</definedName>
    <definedName name="___mdstype___" hidden="1">12</definedName>
    <definedName name="_xlnm._FilterDatabase" localSheetId="3" hidden="1">'[1]Betr. Vermögen'!#REF!</definedName>
    <definedName name="_xlnm._FilterDatabase" localSheetId="4" hidden="1">D1_SAV!$A$4:$R$210</definedName>
    <definedName name="_xlnm._FilterDatabase" localSheetId="5" hidden="1">D2_SAV_Netto!$A$5:$K$17</definedName>
    <definedName name="_xlnm._FilterDatabase" hidden="1">'[1]Betr. Vermögen'!#REF!</definedName>
    <definedName name="_Key1" localSheetId="3" hidden="1">#REF!</definedName>
    <definedName name="_Key1" localSheetId="6" hidden="1">#REF!</definedName>
    <definedName name="_Key1" hidden="1">#REF!</definedName>
    <definedName name="_Key2" localSheetId="3" hidden="1">#REF!</definedName>
    <definedName name="_Key2" localSheetId="6" hidden="1">#REF!</definedName>
    <definedName name="_Key2" hidden="1">#REF!</definedName>
    <definedName name="_Order1" hidden="1">255</definedName>
    <definedName name="_Order2" hidden="1">255</definedName>
    <definedName name="_Sort" localSheetId="3" hidden="1">#REF!</definedName>
    <definedName name="_Sort" localSheetId="6" hidden="1">#REF!</definedName>
    <definedName name="_Sort" hidden="1">#REF!</definedName>
    <definedName name="_Temp" localSheetId="3" hidden="1">'[1]Betr. Vermögen'!#REF!</definedName>
    <definedName name="_Temp" hidden="1">'[1]Betr. Vermögen'!#REF!</definedName>
    <definedName name="a" localSheetId="3" hidden="1">'[1]Betr. Vermögen'!#REF!</definedName>
    <definedName name="a" hidden="1">'[1]Betr. Vermögen'!#REF!</definedName>
    <definedName name="Anlagengruppen">F_Parameter!$A$2:$A$39</definedName>
    <definedName name="anscount" hidden="1">1</definedName>
    <definedName name="Antragsjahre">F_Parameter!$D$2:$D$6</definedName>
    <definedName name="asdf" localSheetId="3" hidden="1">#REF!</definedName>
    <definedName name="asdf" hidden="1">#REF!</definedName>
    <definedName name="_xlnm.Print_Titles" localSheetId="3">B_KKAuf!$7:$7</definedName>
    <definedName name="_xlnm.Print_Titles" localSheetId="4">D1_SAV!$2:$4</definedName>
    <definedName name="_xlnm.Print_Titles" localSheetId="7">D4_WAV!$2:$4</definedName>
    <definedName name="_xlnm.Print_Titles" localSheetId="8">D5_BKZ_NAKB_SoPo!$2:$4</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3" hidden="1">'[1]Betr. Vermögen'!#REF!</definedName>
    <definedName name="gfhf" hidden="1">'[1]Betr. Vermögen'!#REF!</definedName>
    <definedName name="Kategorie">F_Parameter!$E$2:$E$6</definedName>
    <definedName name="Kategorie_2">F_Parameter!$H$2:$H$4</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hidden="1">{#N/A,#N/A,TRUE,"Hauptabschlußübersicht";#N/A,#N/A,TRUE,"Bilanz -Einzel-";#N/A,#N/A,TRUE,"Bilanz";#N/A,#N/A,TRUE,"GUV -Einzel-";#N/A,#N/A,TRUE,"GUV"}</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tznummer">A_Stammdaten!$B$7</definedName>
    <definedName name="neu.Bilanzen." hidden="1">{"Bilanzen",#N/A,FALSE,"HAÜ lt. Bf."}</definedName>
    <definedName name="Projektart">F_Parameter!$I$2:$I$5</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hidden="1">{#N/A,#N/A,TRUE,"Hauptabschlußübersicht";#N/A,#N/A,TRUE,"Bilanz -Einzel-";#N/A,#N/A,TRUE,"Bilanz";#N/A,#N/A,TRUE,"GUV -Einzel-";#N/A,#N/A,TRUE,"GUV"}</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F_Parameter!$F$2:$F$8</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hidden="1">{#N/A,#N/A,TRUE,"Hauptabschlußübersicht";#N/A,#N/A,TRUE,"Bilanz -Einzel-";#N/A,#N/A,TRUE,"Bilanz";#N/A,#N/A,TRUE,"GUV -Einzel-";#N/A,#N/A,TRUE,"GUV"}</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hidden="1">{#N/A,#N/A,TRUE,"Hauptabschlußübersicht";#N/A,#N/A,TRUE,"Bilanz -Einzel-";#N/A,#N/A,TRUE,"Bilanz";#N/A,#N/A,TRUE,"GUV -Einzel-";#N/A,#N/A,TRUE,"GUV"}</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3" hidden="1">#REF!,#REF!</definedName>
    <definedName name="Z_249DF39F_9076_11D4_868F_4000A8B00620_.wvu.Cols" hidden="1">#REF!,#REF!</definedName>
    <definedName name="Z_303BE211_E20A_11D4_82A3_0050DA45D0C4_.wvu.Cols" localSheetId="3" hidden="1">#REF!,#REF!</definedName>
    <definedName name="Z_303BE211_E20A_11D4_82A3_0050DA45D0C4_.wvu.Cols" hidden="1">#REF!,#REF!</definedName>
    <definedName name="Z_50924363_E148_11D4_8386_00A024B7DCCF_.wvu.Cols" localSheetId="3" hidden="1">#REF!,#REF!</definedName>
    <definedName name="Z_50924363_E148_11D4_8386_00A024B7DCCF_.wvu.Cols" hidden="1">#REF!,#REF!</definedName>
    <definedName name="Z_AC4F8701_E140_11D4_83B5_00A024874AD6_.wvu.Cols" localSheetId="3" hidden="1">#REF!,#REF!</definedName>
    <definedName name="Z_AC4F8701_E140_11D4_83B5_00A024874AD6_.wvu.Cols" hidden="1">#REF!,#REF!</definedName>
    <definedName name="Z_F8F6F2D1_E161_11D4_82CF_0050DA45CF23_.wvu.Cols" localSheetId="3" hidden="1">#REF!,#REF!</definedName>
    <definedName name="Z_F8F6F2D1_E161_11D4_82CF_0050DA45CF23_.wvu.Cols" hidden="1">#REF!,#REF!</definedName>
    <definedName name="Zeitreihe_1">F_Parameter!$G$2:$G$8</definedName>
  </definedNames>
  <calcPr calcId="162913"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4" l="1"/>
  <c r="G51" i="4" l="1"/>
  <c r="G52" i="4"/>
  <c r="K105" i="44" l="1"/>
  <c r="K104" i="44"/>
  <c r="K103" i="44"/>
  <c r="K102" i="44"/>
  <c r="K101" i="44"/>
  <c r="K100" i="44"/>
  <c r="K99" i="44"/>
  <c r="K98" i="44"/>
  <c r="K97" i="44"/>
  <c r="K96" i="44"/>
  <c r="K95" i="44"/>
  <c r="K94" i="44"/>
  <c r="K93" i="44"/>
  <c r="K92" i="44"/>
  <c r="K91" i="44"/>
  <c r="K90" i="44"/>
  <c r="K89" i="44"/>
  <c r="K88" i="44"/>
  <c r="K87" i="44"/>
  <c r="K86" i="44"/>
  <c r="K85" i="44"/>
  <c r="K84" i="44"/>
  <c r="K83" i="44"/>
  <c r="K82" i="44"/>
  <c r="K81" i="44"/>
  <c r="K80" i="44"/>
  <c r="K79" i="44"/>
  <c r="K78" i="44"/>
  <c r="K77" i="44"/>
  <c r="K76" i="44"/>
  <c r="K75" i="44"/>
  <c r="K74" i="44"/>
  <c r="K73" i="44"/>
  <c r="K72" i="44"/>
  <c r="K71" i="44"/>
  <c r="K70" i="44"/>
  <c r="K69" i="44"/>
  <c r="K68" i="44"/>
  <c r="K67" i="44"/>
  <c r="K66" i="44"/>
  <c r="K65" i="44"/>
  <c r="K64" i="44"/>
  <c r="K63" i="44"/>
  <c r="K62" i="44"/>
  <c r="K61" i="44"/>
  <c r="K60" i="44"/>
  <c r="K59" i="44"/>
  <c r="K58" i="44"/>
  <c r="K57" i="44"/>
  <c r="K56" i="44"/>
  <c r="K55" i="44"/>
  <c r="K54" i="44"/>
  <c r="K53" i="44"/>
  <c r="K52" i="44"/>
  <c r="K51" i="44"/>
  <c r="K50" i="44"/>
  <c r="K49" i="44"/>
  <c r="K48" i="44"/>
  <c r="K47" i="44"/>
  <c r="K46" i="44"/>
  <c r="K45" i="44"/>
  <c r="K44" i="44"/>
  <c r="K43" i="44"/>
  <c r="K42" i="44"/>
  <c r="K41" i="44"/>
  <c r="K40" i="44"/>
  <c r="K39" i="44"/>
  <c r="K38" i="44"/>
  <c r="K37" i="44"/>
  <c r="K36" i="44"/>
  <c r="K35" i="44"/>
  <c r="K34" i="44"/>
  <c r="K33" i="44"/>
  <c r="K32" i="44"/>
  <c r="K31" i="44"/>
  <c r="K30" i="44"/>
  <c r="K29" i="44"/>
  <c r="K28" i="44"/>
  <c r="K27" i="44"/>
  <c r="K26" i="44"/>
  <c r="K25" i="44"/>
  <c r="K24" i="44"/>
  <c r="K23" i="44"/>
  <c r="K22" i="44"/>
  <c r="K21" i="44"/>
  <c r="K20" i="44"/>
  <c r="K19" i="44"/>
  <c r="K18" i="44"/>
  <c r="K17" i="44"/>
  <c r="K16" i="44"/>
  <c r="K15" i="44"/>
  <c r="K14" i="44"/>
  <c r="K13" i="44"/>
  <c r="K12" i="44"/>
  <c r="K11" i="44"/>
  <c r="K10" i="44"/>
  <c r="K9" i="44"/>
  <c r="K8" i="44"/>
  <c r="G5" i="27"/>
  <c r="O12" i="44"/>
  <c r="F69" i="4"/>
  <c r="F68" i="4"/>
  <c r="F67" i="4"/>
  <c r="F66" i="4"/>
  <c r="F65" i="4"/>
  <c r="F57" i="4"/>
  <c r="F56" i="4"/>
  <c r="F55" i="4"/>
  <c r="F54" i="4"/>
  <c r="F53" i="4"/>
  <c r="Q105" i="44" l="1"/>
  <c r="Q104" i="44"/>
  <c r="Q103" i="44"/>
  <c r="Q102" i="44"/>
  <c r="Q101" i="44"/>
  <c r="Q100" i="44"/>
  <c r="Q99" i="44"/>
  <c r="Q98" i="44"/>
  <c r="Q97" i="44"/>
  <c r="Q96" i="44"/>
  <c r="Q95" i="44"/>
  <c r="Q94" i="44"/>
  <c r="Q93" i="44"/>
  <c r="Q92" i="44"/>
  <c r="Q91" i="44"/>
  <c r="Q90" i="44"/>
  <c r="Q89" i="44"/>
  <c r="Q88" i="44"/>
  <c r="Q87" i="44"/>
  <c r="Q86" i="44"/>
  <c r="Q85" i="44"/>
  <c r="Q84" i="44"/>
  <c r="Q83" i="44"/>
  <c r="Q82" i="44"/>
  <c r="Q81" i="44"/>
  <c r="Q80" i="44"/>
  <c r="Q79" i="44"/>
  <c r="Q78" i="44"/>
  <c r="Q77" i="44"/>
  <c r="Q76" i="44"/>
  <c r="Q75" i="44"/>
  <c r="Q74" i="44"/>
  <c r="Q73" i="44"/>
  <c r="Q72" i="44"/>
  <c r="Q71" i="44"/>
  <c r="Q70" i="44"/>
  <c r="Q69" i="44"/>
  <c r="Q68" i="44"/>
  <c r="Q67" i="44"/>
  <c r="Q66" i="44"/>
  <c r="Q65" i="44"/>
  <c r="Q64" i="44"/>
  <c r="Q63" i="44"/>
  <c r="Q62" i="44"/>
  <c r="Q61" i="44"/>
  <c r="Q60" i="44"/>
  <c r="Q59" i="44"/>
  <c r="Q58" i="44"/>
  <c r="Q57" i="44"/>
  <c r="Q56" i="44"/>
  <c r="Q55" i="44"/>
  <c r="Q54" i="44"/>
  <c r="Q53" i="44"/>
  <c r="Q52" i="44"/>
  <c r="Q51" i="44"/>
  <c r="Q50" i="44"/>
  <c r="Q49" i="44"/>
  <c r="Q48" i="44"/>
  <c r="Q47" i="44"/>
  <c r="Q46" i="44"/>
  <c r="Q45" i="44"/>
  <c r="Q44" i="44"/>
  <c r="Q43" i="44"/>
  <c r="Q42" i="44"/>
  <c r="Q41" i="44"/>
  <c r="Q40" i="44"/>
  <c r="Q39" i="44"/>
  <c r="Q38" i="44"/>
  <c r="Q37" i="44"/>
  <c r="Q36" i="44"/>
  <c r="Q35" i="44"/>
  <c r="Q34" i="44"/>
  <c r="Q33" i="44"/>
  <c r="Q32" i="44"/>
  <c r="Q31" i="44"/>
  <c r="Q30" i="44"/>
  <c r="Q29" i="44"/>
  <c r="Q28" i="44"/>
  <c r="Q27" i="44"/>
  <c r="Q26" i="44"/>
  <c r="Q25" i="44"/>
  <c r="Q24" i="44"/>
  <c r="Q23" i="44"/>
  <c r="Q22" i="44"/>
  <c r="Q21" i="44"/>
  <c r="Q20" i="44"/>
  <c r="Q19" i="44"/>
  <c r="Q18" i="44"/>
  <c r="Q17" i="44"/>
  <c r="Q16" i="44"/>
  <c r="Q15" i="44"/>
  <c r="Q14" i="44"/>
  <c r="Q13" i="44"/>
  <c r="Q12" i="44"/>
  <c r="Q11" i="44"/>
  <c r="Q10" i="44"/>
  <c r="Q9" i="44"/>
  <c r="N105" i="44"/>
  <c r="N104" i="44"/>
  <c r="N103" i="44"/>
  <c r="N102" i="44"/>
  <c r="N101" i="44"/>
  <c r="N100" i="44"/>
  <c r="N99" i="44"/>
  <c r="N98" i="44"/>
  <c r="N97" i="44"/>
  <c r="N96" i="44"/>
  <c r="N95" i="44"/>
  <c r="N94" i="44"/>
  <c r="N93" i="44"/>
  <c r="N92" i="44"/>
  <c r="N91" i="44"/>
  <c r="N90" i="44"/>
  <c r="N89" i="44"/>
  <c r="N88" i="44"/>
  <c r="N87" i="44"/>
  <c r="N86" i="44"/>
  <c r="N85" i="44"/>
  <c r="N84" i="44"/>
  <c r="N83" i="44"/>
  <c r="N82" i="44"/>
  <c r="N81" i="44"/>
  <c r="N80" i="44"/>
  <c r="N79" i="44"/>
  <c r="N78" i="44"/>
  <c r="N77" i="44"/>
  <c r="N76" i="44"/>
  <c r="N75" i="44"/>
  <c r="N74" i="44"/>
  <c r="N73" i="44"/>
  <c r="N72" i="44"/>
  <c r="N71" i="44"/>
  <c r="N70" i="44"/>
  <c r="N69" i="44"/>
  <c r="N68" i="44"/>
  <c r="N67" i="44"/>
  <c r="N66" i="44"/>
  <c r="N65" i="44"/>
  <c r="N64" i="44"/>
  <c r="N63" i="44"/>
  <c r="N62" i="44"/>
  <c r="N61" i="44"/>
  <c r="N60" i="44"/>
  <c r="N59" i="44"/>
  <c r="N58" i="44"/>
  <c r="N57" i="44"/>
  <c r="N56" i="44"/>
  <c r="N55" i="44"/>
  <c r="N54" i="44"/>
  <c r="N53" i="44"/>
  <c r="N52" i="44"/>
  <c r="N51" i="44"/>
  <c r="N50" i="44"/>
  <c r="N49" i="44"/>
  <c r="N48" i="44"/>
  <c r="N47" i="44"/>
  <c r="N46" i="44"/>
  <c r="N45" i="44"/>
  <c r="N44" i="44"/>
  <c r="N43" i="44"/>
  <c r="N42" i="44"/>
  <c r="N41" i="44"/>
  <c r="N40" i="44"/>
  <c r="N39" i="44"/>
  <c r="N38" i="44"/>
  <c r="N37" i="44"/>
  <c r="N36" i="44"/>
  <c r="N35" i="44"/>
  <c r="N34" i="44"/>
  <c r="N33" i="44"/>
  <c r="N32" i="44"/>
  <c r="N31" i="44"/>
  <c r="N30" i="44"/>
  <c r="N29" i="44"/>
  <c r="N28" i="44"/>
  <c r="N27" i="44"/>
  <c r="N26" i="44"/>
  <c r="N25" i="44"/>
  <c r="N24" i="44"/>
  <c r="N23" i="44"/>
  <c r="N22" i="44"/>
  <c r="N21" i="44"/>
  <c r="N20" i="44"/>
  <c r="N19" i="44"/>
  <c r="N18" i="44"/>
  <c r="N17" i="44"/>
  <c r="N16" i="44"/>
  <c r="N15" i="44"/>
  <c r="N14" i="44"/>
  <c r="N13" i="44"/>
  <c r="N12" i="44"/>
  <c r="N11" i="44"/>
  <c r="N10" i="44"/>
  <c r="N9" i="44"/>
  <c r="G55" i="4"/>
  <c r="G57" i="4"/>
  <c r="G56" i="4"/>
  <c r="G54" i="4"/>
  <c r="G53" i="4"/>
  <c r="G69" i="4"/>
  <c r="G68" i="4"/>
  <c r="G67" i="4"/>
  <c r="L96" i="44" s="1"/>
  <c r="G66" i="4"/>
  <c r="G65" i="4"/>
  <c r="Q8" i="44"/>
  <c r="N8" i="44"/>
  <c r="F63" i="4"/>
  <c r="G64" i="4"/>
  <c r="L93" i="44" s="1"/>
  <c r="F64" i="4"/>
  <c r="G63" i="4"/>
  <c r="L92" i="44" s="1"/>
  <c r="F52" i="4"/>
  <c r="F51" i="4"/>
  <c r="L85" i="44" l="1"/>
  <c r="L43" i="44"/>
  <c r="L99" i="44"/>
  <c r="L29" i="44"/>
  <c r="L57" i="44"/>
  <c r="L15" i="44"/>
  <c r="L71" i="44"/>
  <c r="L16" i="44"/>
  <c r="L30" i="44"/>
  <c r="L44" i="44"/>
  <c r="L58" i="44"/>
  <c r="L72" i="44"/>
  <c r="L86" i="44"/>
  <c r="L100" i="44"/>
  <c r="L8" i="44"/>
  <c r="L22" i="44"/>
  <c r="L36" i="44"/>
  <c r="L50" i="44"/>
  <c r="L64" i="44"/>
  <c r="L78" i="44"/>
  <c r="L9" i="44"/>
  <c r="L23" i="44"/>
  <c r="L37" i="44"/>
  <c r="L51" i="44"/>
  <c r="L65" i="44"/>
  <c r="L79" i="44"/>
  <c r="L80" i="44"/>
  <c r="L84" i="44"/>
  <c r="L104" i="44"/>
  <c r="L88" i="44"/>
  <c r="L17" i="44"/>
  <c r="L61" i="44"/>
  <c r="L98" i="44"/>
  <c r="L10" i="44"/>
  <c r="L105" i="44"/>
  <c r="L38" i="44"/>
  <c r="L87" i="44"/>
  <c r="L41" i="44"/>
  <c r="L62" i="44"/>
  <c r="L66" i="44"/>
  <c r="L89" i="44"/>
  <c r="L14" i="44"/>
  <c r="L21" i="44"/>
  <c r="L35" i="44"/>
  <c r="L45" i="44"/>
  <c r="L31" i="44"/>
  <c r="L42" i="44"/>
  <c r="L49" i="44"/>
  <c r="L63" i="44"/>
  <c r="L69" i="44"/>
  <c r="L73" i="44"/>
  <c r="L90" i="44"/>
  <c r="L94" i="44"/>
  <c r="L13" i="44"/>
  <c r="L34" i="44"/>
  <c r="L33" i="44"/>
  <c r="L59" i="44"/>
  <c r="L70" i="44"/>
  <c r="L77" i="44"/>
  <c r="L91" i="44"/>
  <c r="L97" i="44"/>
  <c r="L101" i="44"/>
  <c r="L53" i="44"/>
  <c r="L46" i="44"/>
  <c r="L74" i="44"/>
  <c r="L82" i="44"/>
  <c r="L102" i="44"/>
  <c r="L25" i="44"/>
  <c r="L81" i="44"/>
  <c r="L18" i="44"/>
  <c r="L26" i="44"/>
  <c r="L54" i="44"/>
  <c r="L11" i="44"/>
  <c r="L19" i="44"/>
  <c r="L27" i="44"/>
  <c r="L39" i="44"/>
  <c r="L47" i="44"/>
  <c r="L55" i="44"/>
  <c r="L67" i="44"/>
  <c r="L75" i="44"/>
  <c r="L83" i="44"/>
  <c r="L95" i="44"/>
  <c r="L103" i="44"/>
  <c r="L12" i="44"/>
  <c r="L20" i="44"/>
  <c r="L24" i="44"/>
  <c r="L28" i="44"/>
  <c r="L32" i="44"/>
  <c r="L40" i="44"/>
  <c r="L48" i="44"/>
  <c r="L52" i="44"/>
  <c r="L56" i="44"/>
  <c r="L60" i="44"/>
  <c r="L68" i="44"/>
  <c r="L76" i="44"/>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G8" i="27"/>
  <c r="G7" i="27"/>
  <c r="G6" i="27"/>
  <c r="G5" i="24" l="1"/>
  <c r="F6" i="42" l="1"/>
  <c r="J4" i="43"/>
  <c r="B2" i="24" l="1"/>
  <c r="C2" i="24"/>
  <c r="L2" i="27"/>
  <c r="F19" i="42" l="1"/>
  <c r="F32" i="42"/>
  <c r="F33" i="42"/>
  <c r="F34" i="42"/>
  <c r="F35" i="42"/>
  <c r="F36" i="42"/>
  <c r="F37" i="42"/>
  <c r="F38" i="42"/>
  <c r="F39" i="42"/>
  <c r="F40" i="42"/>
  <c r="F41" i="42"/>
  <c r="F42" i="42"/>
  <c r="F43" i="42"/>
  <c r="F44" i="42"/>
  <c r="F45" i="42"/>
  <c r="F46" i="42"/>
  <c r="F47" i="42"/>
  <c r="F48" i="42"/>
  <c r="F49" i="42"/>
  <c r="F50" i="42"/>
  <c r="F51" i="42"/>
  <c r="F52" i="42"/>
  <c r="F53" i="42"/>
  <c r="F54" i="42"/>
  <c r="F55" i="42"/>
  <c r="F56" i="42"/>
  <c r="F57" i="42"/>
  <c r="F58" i="42"/>
  <c r="F59" i="42"/>
  <c r="F60" i="42"/>
  <c r="F61" i="42"/>
  <c r="F62" i="42"/>
  <c r="F63" i="42"/>
  <c r="F64" i="42"/>
  <c r="F65" i="42"/>
  <c r="F66" i="42"/>
  <c r="F67" i="42"/>
  <c r="F68" i="42"/>
  <c r="F69" i="42"/>
  <c r="F70" i="42"/>
  <c r="F71" i="42"/>
  <c r="F72" i="42"/>
  <c r="F73" i="42"/>
  <c r="F74" i="42"/>
  <c r="F75" i="42"/>
  <c r="F76" i="42"/>
  <c r="F77" i="42"/>
  <c r="F78" i="42"/>
  <c r="F79" i="42"/>
  <c r="F80" i="42"/>
  <c r="F81" i="42"/>
  <c r="F82" i="42"/>
  <c r="F83" i="42"/>
  <c r="F84" i="42"/>
  <c r="F85" i="42"/>
  <c r="F86" i="42"/>
  <c r="F87" i="42"/>
  <c r="F88" i="42"/>
  <c r="F89" i="42"/>
  <c r="F90" i="42"/>
  <c r="F91" i="42"/>
  <c r="F92" i="42"/>
  <c r="F93" i="42"/>
  <c r="F94" i="42"/>
  <c r="F95" i="42"/>
  <c r="F96" i="42"/>
  <c r="F97" i="42"/>
  <c r="F98" i="42"/>
  <c r="F99" i="42"/>
  <c r="F100" i="42"/>
  <c r="F101" i="42"/>
  <c r="F102" i="42"/>
  <c r="F103" i="42"/>
  <c r="F104" i="42"/>
  <c r="F105" i="42"/>
  <c r="F106" i="42"/>
  <c r="F107" i="42"/>
  <c r="F108" i="42"/>
  <c r="F109" i="42"/>
  <c r="F110" i="42"/>
  <c r="F111" i="42"/>
  <c r="F112" i="42"/>
  <c r="F113" i="42"/>
  <c r="F114" i="42"/>
  <c r="F115" i="42"/>
  <c r="F116" i="42"/>
  <c r="F117" i="42"/>
  <c r="F118" i="42"/>
  <c r="F119" i="42"/>
  <c r="F120" i="42"/>
  <c r="F121" i="42"/>
  <c r="F122" i="42"/>
  <c r="F123" i="42"/>
  <c r="F124" i="42"/>
  <c r="F125" i="42"/>
  <c r="F126" i="42"/>
  <c r="F127" i="42"/>
  <c r="F128" i="42"/>
  <c r="F129" i="42"/>
  <c r="F130" i="42"/>
  <c r="F131" i="42"/>
  <c r="F132" i="42"/>
  <c r="F133" i="42"/>
  <c r="F134" i="42"/>
  <c r="F135" i="42"/>
  <c r="F136" i="42"/>
  <c r="F137" i="42"/>
  <c r="F138" i="42"/>
  <c r="F139" i="42"/>
  <c r="F140" i="42"/>
  <c r="F141" i="42"/>
  <c r="F142" i="42"/>
  <c r="F143" i="42"/>
  <c r="F144" i="42"/>
  <c r="F145" i="42"/>
  <c r="F146" i="42"/>
  <c r="F147" i="42"/>
  <c r="F148" i="42"/>
  <c r="F149" i="42"/>
  <c r="F150" i="42"/>
  <c r="F151" i="42"/>
  <c r="F152" i="42"/>
  <c r="F153" i="42"/>
  <c r="F154" i="42"/>
  <c r="F155" i="42"/>
  <c r="F156" i="42"/>
  <c r="F157" i="42"/>
  <c r="F158" i="42"/>
  <c r="F159" i="42"/>
  <c r="F160" i="42"/>
  <c r="F161" i="42"/>
  <c r="F162" i="42"/>
  <c r="F163" i="42"/>
  <c r="F164" i="42"/>
  <c r="F165" i="42"/>
  <c r="F166" i="42"/>
  <c r="F167" i="42"/>
  <c r="F168" i="42"/>
  <c r="F169" i="42"/>
  <c r="F170" i="42"/>
  <c r="F171" i="42"/>
  <c r="F172" i="42"/>
  <c r="F173" i="42"/>
  <c r="F174" i="42"/>
  <c r="F175" i="42"/>
  <c r="F176" i="42"/>
  <c r="F177" i="42"/>
  <c r="F178" i="42"/>
  <c r="F179" i="42"/>
  <c r="F180" i="42"/>
  <c r="F181" i="42"/>
  <c r="F182" i="42"/>
  <c r="F183" i="42"/>
  <c r="F184" i="42"/>
  <c r="F185" i="42"/>
  <c r="F186" i="42"/>
  <c r="F187" i="42"/>
  <c r="F188" i="42"/>
  <c r="F189" i="42"/>
  <c r="F190" i="42"/>
  <c r="F191" i="42"/>
  <c r="F192" i="42"/>
  <c r="F193" i="42"/>
  <c r="F194" i="42"/>
  <c r="F195" i="42"/>
  <c r="F196" i="42"/>
  <c r="F197" i="42"/>
  <c r="F198" i="42"/>
  <c r="F199" i="42"/>
  <c r="F200" i="42"/>
  <c r="F13" i="42"/>
  <c r="F14" i="42"/>
  <c r="F15" i="42"/>
  <c r="F16" i="42"/>
  <c r="F17" i="42"/>
  <c r="F18" i="42"/>
  <c r="F20" i="42"/>
  <c r="F21" i="42"/>
  <c r="F22" i="42"/>
  <c r="F23" i="42"/>
  <c r="F24" i="42"/>
  <c r="F25" i="42"/>
  <c r="F26" i="42"/>
  <c r="F27" i="42"/>
  <c r="F28" i="42"/>
  <c r="F29" i="42"/>
  <c r="F30" i="42"/>
  <c r="F31" i="42"/>
  <c r="K5" i="20"/>
  <c r="J99" i="4" l="1"/>
  <c r="I99" i="4"/>
  <c r="H99" i="4"/>
  <c r="G99" i="4"/>
  <c r="F99" i="4"/>
  <c r="E99" i="4"/>
  <c r="D99" i="4"/>
  <c r="C99" i="44" l="1"/>
  <c r="C92" i="44"/>
  <c r="C85" i="44"/>
  <c r="C78" i="44"/>
  <c r="C71" i="44"/>
  <c r="A99" i="44"/>
  <c r="B105" i="44" s="1"/>
  <c r="O105" i="44" s="1"/>
  <c r="A92" i="44"/>
  <c r="B97" i="44" s="1"/>
  <c r="A85" i="44"/>
  <c r="A78" i="44"/>
  <c r="B81" i="44" s="1"/>
  <c r="A71" i="44"/>
  <c r="B77" i="44" s="1"/>
  <c r="P77" i="44" s="1"/>
  <c r="C64" i="44"/>
  <c r="C57" i="44"/>
  <c r="C50" i="44"/>
  <c r="C43" i="44"/>
  <c r="C36" i="44"/>
  <c r="C29" i="44"/>
  <c r="C22" i="44"/>
  <c r="C15" i="44"/>
  <c r="C8" i="44"/>
  <c r="A64" i="44"/>
  <c r="B70" i="44" s="1"/>
  <c r="A57" i="44"/>
  <c r="B63" i="44" s="1"/>
  <c r="A50" i="44"/>
  <c r="B55" i="44" s="1"/>
  <c r="A43" i="44"/>
  <c r="B47" i="44" s="1"/>
  <c r="A36" i="44"/>
  <c r="B42" i="44" s="1"/>
  <c r="A29" i="44"/>
  <c r="B35" i="44" s="1"/>
  <c r="A22" i="44"/>
  <c r="B27" i="44" s="1"/>
  <c r="A15" i="44"/>
  <c r="B19" i="44" s="1"/>
  <c r="A8" i="44"/>
  <c r="B14" i="44" s="1"/>
  <c r="R97" i="44" l="1"/>
  <c r="J97" i="44"/>
  <c r="J105" i="44"/>
  <c r="O97" i="44"/>
  <c r="I97" i="44"/>
  <c r="P105" i="44"/>
  <c r="B41" i="44"/>
  <c r="B78" i="44"/>
  <c r="O78" i="44" s="1"/>
  <c r="B49" i="44"/>
  <c r="P49" i="44" s="1"/>
  <c r="B94" i="44"/>
  <c r="B36" i="44"/>
  <c r="P36" i="44" s="1"/>
  <c r="B67" i="44"/>
  <c r="B82" i="44"/>
  <c r="P82" i="44" s="1"/>
  <c r="B32" i="44"/>
  <c r="R32" i="44" s="1"/>
  <c r="B17" i="44"/>
  <c r="I17" i="44" s="1"/>
  <c r="B21" i="44"/>
  <c r="B45" i="44"/>
  <c r="B103" i="44"/>
  <c r="R103" i="44" s="1"/>
  <c r="B12" i="44"/>
  <c r="J12" i="44" s="1"/>
  <c r="B20" i="44"/>
  <c r="I20" i="44" s="1"/>
  <c r="B37" i="44"/>
  <c r="R37" i="44" s="1"/>
  <c r="B44" i="44"/>
  <c r="J44" i="44" s="1"/>
  <c r="B60" i="44"/>
  <c r="B68" i="44"/>
  <c r="M68" i="44" s="1"/>
  <c r="B71" i="44"/>
  <c r="B79" i="44"/>
  <c r="P79" i="44" s="1"/>
  <c r="B98" i="44"/>
  <c r="O98" i="44" s="1"/>
  <c r="B8" i="44"/>
  <c r="B64" i="44"/>
  <c r="B69" i="44"/>
  <c r="P69" i="44" s="1"/>
  <c r="B74" i="44"/>
  <c r="J74" i="44" s="1"/>
  <c r="B99" i="44"/>
  <c r="O99" i="44" s="1"/>
  <c r="B11" i="44"/>
  <c r="B13" i="44"/>
  <c r="B39" i="44"/>
  <c r="I39" i="44" s="1"/>
  <c r="B9" i="44"/>
  <c r="J9" i="44" s="1"/>
  <c r="B16" i="44"/>
  <c r="J16" i="44" s="1"/>
  <c r="B40" i="44"/>
  <c r="B48" i="44"/>
  <c r="M48" i="44" s="1"/>
  <c r="B65" i="44"/>
  <c r="P65" i="44" s="1"/>
  <c r="B75" i="44"/>
  <c r="O75" i="44" s="1"/>
  <c r="B83" i="44"/>
  <c r="I83" i="44" s="1"/>
  <c r="B102" i="44"/>
  <c r="M102" i="44" s="1"/>
  <c r="B89" i="44"/>
  <c r="B85" i="44"/>
  <c r="R85" i="44" s="1"/>
  <c r="B91" i="44"/>
  <c r="B87" i="44"/>
  <c r="B88" i="44"/>
  <c r="R88" i="44" s="1"/>
  <c r="B86" i="44"/>
  <c r="I81" i="44"/>
  <c r="M81" i="44"/>
  <c r="P97" i="44"/>
  <c r="M97" i="44"/>
  <c r="B90" i="44"/>
  <c r="M77" i="44"/>
  <c r="I77" i="44"/>
  <c r="R77" i="44"/>
  <c r="J77" i="44"/>
  <c r="O77" i="44"/>
  <c r="M105" i="44"/>
  <c r="R105" i="44"/>
  <c r="I105" i="44"/>
  <c r="J94" i="44"/>
  <c r="B72" i="44"/>
  <c r="O72" i="44" s="1"/>
  <c r="B76" i="44"/>
  <c r="B80" i="44"/>
  <c r="B84" i="44"/>
  <c r="B92" i="44"/>
  <c r="J92" i="44" s="1"/>
  <c r="B96" i="44"/>
  <c r="B100" i="44"/>
  <c r="B104" i="44"/>
  <c r="B95" i="44"/>
  <c r="M95" i="44" s="1"/>
  <c r="B73" i="44"/>
  <c r="R73" i="44" s="1"/>
  <c r="B93" i="44"/>
  <c r="B101" i="44"/>
  <c r="P81" i="44"/>
  <c r="O81" i="44"/>
  <c r="J81" i="44"/>
  <c r="R81" i="44"/>
  <c r="J42" i="44"/>
  <c r="R42" i="44"/>
  <c r="P42" i="44"/>
  <c r="M42" i="44"/>
  <c r="I42" i="44"/>
  <c r="O42" i="44"/>
  <c r="P19" i="44"/>
  <c r="I19" i="44"/>
  <c r="M19" i="44"/>
  <c r="O19" i="44"/>
  <c r="J19" i="44"/>
  <c r="R19" i="44"/>
  <c r="P47" i="44"/>
  <c r="I47" i="44"/>
  <c r="J47" i="44"/>
  <c r="O47" i="44"/>
  <c r="R47" i="44"/>
  <c r="M47" i="44"/>
  <c r="I14" i="44"/>
  <c r="J14" i="44"/>
  <c r="I70" i="44"/>
  <c r="J70" i="44"/>
  <c r="R70" i="44"/>
  <c r="O70" i="44"/>
  <c r="P70" i="44"/>
  <c r="M70" i="44"/>
  <c r="P27" i="44"/>
  <c r="I27" i="44"/>
  <c r="M27" i="44"/>
  <c r="O27" i="44"/>
  <c r="J27" i="44"/>
  <c r="R27" i="44"/>
  <c r="I55" i="44"/>
  <c r="M55" i="44"/>
  <c r="J55" i="44"/>
  <c r="R55" i="44"/>
  <c r="O55" i="44"/>
  <c r="P55" i="44"/>
  <c r="P35" i="44"/>
  <c r="I35" i="44"/>
  <c r="M35" i="44"/>
  <c r="O35" i="44"/>
  <c r="J35" i="44"/>
  <c r="R35" i="44"/>
  <c r="I63" i="44"/>
  <c r="M63" i="44"/>
  <c r="J63" i="44"/>
  <c r="R63" i="44"/>
  <c r="O63" i="44"/>
  <c r="P63" i="44"/>
  <c r="B24" i="44"/>
  <c r="B56" i="44"/>
  <c r="B10" i="44"/>
  <c r="J10" i="44" s="1"/>
  <c r="B18" i="44"/>
  <c r="B22" i="44"/>
  <c r="B26" i="44"/>
  <c r="B30" i="44"/>
  <c r="B34" i="44"/>
  <c r="B38" i="44"/>
  <c r="B46" i="44"/>
  <c r="B50" i="44"/>
  <c r="B54" i="44"/>
  <c r="B58" i="44"/>
  <c r="B62" i="44"/>
  <c r="B66" i="44"/>
  <c r="P16" i="44"/>
  <c r="B28" i="44"/>
  <c r="J40" i="44"/>
  <c r="I40" i="44"/>
  <c r="B52" i="44"/>
  <c r="B25" i="44"/>
  <c r="B29" i="44"/>
  <c r="B33" i="44"/>
  <c r="B53" i="44"/>
  <c r="B57" i="44"/>
  <c r="B61" i="44"/>
  <c r="B15" i="44"/>
  <c r="B23" i="44"/>
  <c r="B31" i="44"/>
  <c r="B43" i="44"/>
  <c r="B51" i="44"/>
  <c r="B59" i="44"/>
  <c r="P44" i="44"/>
  <c r="P17" i="44" l="1"/>
  <c r="P103" i="44"/>
  <c r="H105" i="44"/>
  <c r="M60" i="44"/>
  <c r="J17" i="44"/>
  <c r="P71" i="44"/>
  <c r="R16" i="44"/>
  <c r="I16" i="44"/>
  <c r="J64" i="44"/>
  <c r="I64" i="44"/>
  <c r="R64" i="44"/>
  <c r="O64" i="44"/>
  <c r="P75" i="44"/>
  <c r="R60" i="44"/>
  <c r="M32" i="44"/>
  <c r="M69" i="44"/>
  <c r="O40" i="44"/>
  <c r="R69" i="44"/>
  <c r="O103" i="44"/>
  <c r="M67" i="44"/>
  <c r="J98" i="44"/>
  <c r="R78" i="44"/>
  <c r="R67" i="44"/>
  <c r="M21" i="44"/>
  <c r="M78" i="44"/>
  <c r="R39" i="44"/>
  <c r="R68" i="44"/>
  <c r="H97" i="44"/>
  <c r="P67" i="44"/>
  <c r="I67" i="44"/>
  <c r="O39" i="44"/>
  <c r="R21" i="44"/>
  <c r="I21" i="44"/>
  <c r="I48" i="44"/>
  <c r="M40" i="44"/>
  <c r="J67" i="44"/>
  <c r="P39" i="44"/>
  <c r="O69" i="44"/>
  <c r="I69" i="44"/>
  <c r="J21" i="44"/>
  <c r="O17" i="44"/>
  <c r="M17" i="44"/>
  <c r="I60" i="44"/>
  <c r="R40" i="44"/>
  <c r="O20" i="44"/>
  <c r="P68" i="44"/>
  <c r="O79" i="44"/>
  <c r="I78" i="44"/>
  <c r="P78" i="44"/>
  <c r="R17" i="44"/>
  <c r="O67" i="44"/>
  <c r="J69" i="44"/>
  <c r="P60" i="44"/>
  <c r="P40" i="44"/>
  <c r="J45" i="44"/>
  <c r="M45" i="44"/>
  <c r="O49" i="44"/>
  <c r="J37" i="44"/>
  <c r="R49" i="44"/>
  <c r="M49" i="44"/>
  <c r="P45" i="44"/>
  <c r="O82" i="44"/>
  <c r="M20" i="44"/>
  <c r="R90" i="44"/>
  <c r="R82" i="44"/>
  <c r="J39" i="44"/>
  <c r="O68" i="44"/>
  <c r="R48" i="44"/>
  <c r="I49" i="44"/>
  <c r="I45" i="44"/>
  <c r="J20" i="44"/>
  <c r="M39" i="44"/>
  <c r="P20" i="44"/>
  <c r="J49" i="44"/>
  <c r="O45" i="44"/>
  <c r="R45" i="44"/>
  <c r="O48" i="44"/>
  <c r="I68" i="44"/>
  <c r="J78" i="44"/>
  <c r="I94" i="44"/>
  <c r="H94" i="44" s="1"/>
  <c r="O94" i="44"/>
  <c r="M94" i="44"/>
  <c r="R94" i="44"/>
  <c r="J82" i="44"/>
  <c r="I82" i="44"/>
  <c r="P48" i="44"/>
  <c r="J48" i="44"/>
  <c r="R20" i="44"/>
  <c r="J68" i="44"/>
  <c r="R98" i="44"/>
  <c r="R74" i="44"/>
  <c r="S105" i="44"/>
  <c r="M37" i="44"/>
  <c r="O32" i="44"/>
  <c r="I85" i="44"/>
  <c r="R99" i="44"/>
  <c r="M36" i="44"/>
  <c r="O41" i="44"/>
  <c r="J36" i="44"/>
  <c r="I41" i="44"/>
  <c r="R41" i="44"/>
  <c r="J41" i="44"/>
  <c r="P37" i="44"/>
  <c r="O102" i="44"/>
  <c r="R65" i="44"/>
  <c r="M41" i="44"/>
  <c r="P41" i="44"/>
  <c r="I37" i="44"/>
  <c r="O36" i="44"/>
  <c r="R36" i="44"/>
  <c r="P32" i="44"/>
  <c r="J32" i="44"/>
  <c r="J99" i="44"/>
  <c r="M65" i="44"/>
  <c r="O37" i="44"/>
  <c r="I36" i="44"/>
  <c r="I32" i="44"/>
  <c r="P95" i="44"/>
  <c r="R83" i="44"/>
  <c r="I74" i="44"/>
  <c r="H74" i="44" s="1"/>
  <c r="M98" i="44"/>
  <c r="O74" i="44"/>
  <c r="P98" i="44"/>
  <c r="M74" i="44"/>
  <c r="P74" i="44"/>
  <c r="O16" i="44"/>
  <c r="M64" i="44"/>
  <c r="R71" i="44"/>
  <c r="J60" i="44"/>
  <c r="O21" i="44"/>
  <c r="P21" i="44"/>
  <c r="O60" i="44"/>
  <c r="M16" i="44"/>
  <c r="P64" i="44"/>
  <c r="I71" i="44"/>
  <c r="H81" i="44"/>
  <c r="P94" i="44"/>
  <c r="M82" i="44"/>
  <c r="S97" i="44"/>
  <c r="J103" i="44"/>
  <c r="I103" i="44"/>
  <c r="M103" i="44"/>
  <c r="H77" i="44"/>
  <c r="O92" i="44"/>
  <c r="S77" i="44"/>
  <c r="I65" i="44"/>
  <c r="O44" i="44"/>
  <c r="R44" i="44"/>
  <c r="P102" i="44"/>
  <c r="J102" i="44"/>
  <c r="M83" i="44"/>
  <c r="P83" i="44"/>
  <c r="J83" i="44"/>
  <c r="H83" i="44" s="1"/>
  <c r="O83" i="44"/>
  <c r="I98" i="44"/>
  <c r="J65" i="44"/>
  <c r="I44" i="44"/>
  <c r="S55" i="44"/>
  <c r="T55" i="44" s="1"/>
  <c r="J75" i="44"/>
  <c r="M75" i="44"/>
  <c r="I75" i="44"/>
  <c r="R75" i="44"/>
  <c r="J13" i="44"/>
  <c r="I13" i="44"/>
  <c r="J79" i="44"/>
  <c r="M79" i="44"/>
  <c r="I79" i="44"/>
  <c r="R79" i="44"/>
  <c r="R102" i="44"/>
  <c r="I102" i="44"/>
  <c r="I99" i="44"/>
  <c r="P99" i="44"/>
  <c r="M99" i="44"/>
  <c r="J8" i="44"/>
  <c r="O65" i="44"/>
  <c r="M44" i="44"/>
  <c r="J11" i="44"/>
  <c r="O71" i="44"/>
  <c r="J71" i="44"/>
  <c r="M71" i="44"/>
  <c r="M100" i="44"/>
  <c r="I100" i="44"/>
  <c r="R100" i="44"/>
  <c r="P100" i="44"/>
  <c r="O100" i="44"/>
  <c r="J100" i="44"/>
  <c r="I80" i="44"/>
  <c r="R80" i="44"/>
  <c r="J80" i="44"/>
  <c r="O80" i="44"/>
  <c r="P80" i="44"/>
  <c r="M80" i="44"/>
  <c r="P86" i="44"/>
  <c r="M86" i="44"/>
  <c r="O86" i="44"/>
  <c r="I86" i="44"/>
  <c r="M96" i="44"/>
  <c r="I96" i="44"/>
  <c r="R96" i="44"/>
  <c r="P96" i="44"/>
  <c r="O96" i="44"/>
  <c r="J96" i="44"/>
  <c r="I76" i="44"/>
  <c r="R76" i="44"/>
  <c r="J76" i="44"/>
  <c r="O76" i="44"/>
  <c r="P76" i="44"/>
  <c r="M76" i="44"/>
  <c r="M91" i="44"/>
  <c r="I91" i="44"/>
  <c r="R91" i="44"/>
  <c r="O91" i="44"/>
  <c r="P91" i="44"/>
  <c r="J91" i="44"/>
  <c r="S81" i="44"/>
  <c r="J95" i="44"/>
  <c r="R95" i="44"/>
  <c r="I95" i="44"/>
  <c r="I92" i="44"/>
  <c r="H92" i="44" s="1"/>
  <c r="P92" i="44"/>
  <c r="R92" i="44"/>
  <c r="M92" i="44"/>
  <c r="J72" i="44"/>
  <c r="I72" i="44"/>
  <c r="P72" i="44"/>
  <c r="M72" i="44"/>
  <c r="R72" i="44"/>
  <c r="J90" i="44"/>
  <c r="M90" i="44"/>
  <c r="O90" i="44"/>
  <c r="P90" i="44"/>
  <c r="I90" i="44"/>
  <c r="M85" i="44"/>
  <c r="O85" i="44"/>
  <c r="P85" i="44"/>
  <c r="J85" i="44"/>
  <c r="P101" i="44"/>
  <c r="M101" i="44"/>
  <c r="O101" i="44"/>
  <c r="I101" i="44"/>
  <c r="R101" i="44"/>
  <c r="J101" i="44"/>
  <c r="P87" i="44"/>
  <c r="I87" i="44"/>
  <c r="J87" i="44"/>
  <c r="O87" i="44"/>
  <c r="R87" i="44"/>
  <c r="M87" i="44"/>
  <c r="J86" i="44"/>
  <c r="J93" i="44"/>
  <c r="I93" i="44"/>
  <c r="O93" i="44"/>
  <c r="P93" i="44"/>
  <c r="R93" i="44"/>
  <c r="M93" i="44"/>
  <c r="I73" i="44"/>
  <c r="J73" i="44"/>
  <c r="P73" i="44"/>
  <c r="M73" i="44"/>
  <c r="O73" i="44"/>
  <c r="R86" i="44"/>
  <c r="O95" i="44"/>
  <c r="I104" i="44"/>
  <c r="R104" i="44"/>
  <c r="J104" i="44"/>
  <c r="O104" i="44"/>
  <c r="M104" i="44"/>
  <c r="P104" i="44"/>
  <c r="P84" i="44"/>
  <c r="M84" i="44"/>
  <c r="I84" i="44"/>
  <c r="R84" i="44"/>
  <c r="J84" i="44"/>
  <c r="O84" i="44"/>
  <c r="J88" i="44"/>
  <c r="I88" i="44"/>
  <c r="P88" i="44"/>
  <c r="M88" i="44"/>
  <c r="O88" i="44"/>
  <c r="P89" i="44"/>
  <c r="R89" i="44"/>
  <c r="M89" i="44"/>
  <c r="I89" i="44"/>
  <c r="O89" i="44"/>
  <c r="J89" i="44"/>
  <c r="I61" i="44"/>
  <c r="M61" i="44"/>
  <c r="J61" i="44"/>
  <c r="R61" i="44"/>
  <c r="O61" i="44"/>
  <c r="P61" i="44"/>
  <c r="P25" i="44"/>
  <c r="I25" i="44"/>
  <c r="M25" i="44"/>
  <c r="O25" i="44"/>
  <c r="J25" i="44"/>
  <c r="R25" i="44"/>
  <c r="O66" i="44"/>
  <c r="P66" i="44"/>
  <c r="I66" i="44"/>
  <c r="M66" i="44"/>
  <c r="J66" i="44"/>
  <c r="R66" i="44"/>
  <c r="O50" i="44"/>
  <c r="P50" i="44"/>
  <c r="I50" i="44"/>
  <c r="M50" i="44"/>
  <c r="J50" i="44"/>
  <c r="R50" i="44"/>
  <c r="J30" i="44"/>
  <c r="R30" i="44"/>
  <c r="O30" i="44"/>
  <c r="M30" i="44"/>
  <c r="I30" i="44"/>
  <c r="P30" i="44"/>
  <c r="O56" i="44"/>
  <c r="P56" i="44"/>
  <c r="I56" i="44"/>
  <c r="M56" i="44"/>
  <c r="J56" i="44"/>
  <c r="R56" i="44"/>
  <c r="I59" i="44"/>
  <c r="M59" i="44"/>
  <c r="J59" i="44"/>
  <c r="R59" i="44"/>
  <c r="O59" i="44"/>
  <c r="P59" i="44"/>
  <c r="O52" i="44"/>
  <c r="P52" i="44"/>
  <c r="I52" i="44"/>
  <c r="M52" i="44"/>
  <c r="R52" i="44"/>
  <c r="J52" i="44"/>
  <c r="I51" i="44"/>
  <c r="M51" i="44"/>
  <c r="J51" i="44"/>
  <c r="R51" i="44"/>
  <c r="O51" i="44"/>
  <c r="P51" i="44"/>
  <c r="P31" i="44"/>
  <c r="I31" i="44"/>
  <c r="M31" i="44"/>
  <c r="O31" i="44"/>
  <c r="J31" i="44"/>
  <c r="R31" i="44"/>
  <c r="I57" i="44"/>
  <c r="M57" i="44"/>
  <c r="J57" i="44"/>
  <c r="R57" i="44"/>
  <c r="O57" i="44"/>
  <c r="P57" i="44"/>
  <c r="J28" i="44"/>
  <c r="R28" i="44"/>
  <c r="O28" i="44"/>
  <c r="M28" i="44"/>
  <c r="I28" i="44"/>
  <c r="P28" i="44"/>
  <c r="O62" i="44"/>
  <c r="P62" i="44"/>
  <c r="I62" i="44"/>
  <c r="M62" i="44"/>
  <c r="J62" i="44"/>
  <c r="R62" i="44"/>
  <c r="J46" i="44"/>
  <c r="R46" i="44"/>
  <c r="M46" i="44"/>
  <c r="I46" i="44"/>
  <c r="O46" i="44"/>
  <c r="P46" i="44"/>
  <c r="J26" i="44"/>
  <c r="R26" i="44"/>
  <c r="O26" i="44"/>
  <c r="M26" i="44"/>
  <c r="P26" i="44"/>
  <c r="I26" i="44"/>
  <c r="P23" i="44"/>
  <c r="I23" i="44"/>
  <c r="M23" i="44"/>
  <c r="J23" i="44"/>
  <c r="R23" i="44"/>
  <c r="O23" i="44"/>
  <c r="I53" i="44"/>
  <c r="M53" i="44"/>
  <c r="J53" i="44"/>
  <c r="R53" i="44"/>
  <c r="O53" i="44"/>
  <c r="P53" i="44"/>
  <c r="S35" i="44"/>
  <c r="T35" i="44" s="1"/>
  <c r="S27" i="44"/>
  <c r="T27" i="44" s="1"/>
  <c r="S70" i="44"/>
  <c r="T70" i="44" s="1"/>
  <c r="S47" i="44"/>
  <c r="T47" i="44" s="1"/>
  <c r="S19" i="44"/>
  <c r="T19" i="44" s="1"/>
  <c r="P43" i="44"/>
  <c r="M43" i="44"/>
  <c r="R43" i="44"/>
  <c r="I43" i="44"/>
  <c r="J43" i="44"/>
  <c r="O43" i="44"/>
  <c r="P33" i="44"/>
  <c r="I33" i="44"/>
  <c r="M33" i="44"/>
  <c r="O33" i="44"/>
  <c r="J33" i="44"/>
  <c r="R33" i="44"/>
  <c r="O58" i="44"/>
  <c r="P58" i="44"/>
  <c r="I58" i="44"/>
  <c r="M58" i="44"/>
  <c r="J58" i="44"/>
  <c r="R58" i="44"/>
  <c r="J38" i="44"/>
  <c r="R38" i="44"/>
  <c r="M38" i="44"/>
  <c r="I38" i="44"/>
  <c r="O38" i="44"/>
  <c r="P38" i="44"/>
  <c r="J22" i="44"/>
  <c r="R22" i="44"/>
  <c r="O22" i="44"/>
  <c r="M22" i="44"/>
  <c r="I22" i="44"/>
  <c r="P22" i="44"/>
  <c r="P15" i="44"/>
  <c r="I15" i="44"/>
  <c r="M15" i="44"/>
  <c r="J15" i="44"/>
  <c r="R15" i="44"/>
  <c r="O15" i="44"/>
  <c r="P29" i="44"/>
  <c r="I29" i="44"/>
  <c r="M29" i="44"/>
  <c r="J29" i="44"/>
  <c r="R29" i="44"/>
  <c r="O29" i="44"/>
  <c r="O54" i="44"/>
  <c r="P54" i="44"/>
  <c r="I54" i="44"/>
  <c r="M54" i="44"/>
  <c r="J54" i="44"/>
  <c r="R54" i="44"/>
  <c r="J34" i="44"/>
  <c r="R34" i="44"/>
  <c r="O34" i="44"/>
  <c r="M34" i="44"/>
  <c r="P34" i="44"/>
  <c r="I34" i="44"/>
  <c r="J18" i="44"/>
  <c r="R18" i="44"/>
  <c r="O18" i="44"/>
  <c r="I18" i="44"/>
  <c r="P18" i="44"/>
  <c r="M18" i="44"/>
  <c r="J24" i="44"/>
  <c r="R24" i="44"/>
  <c r="O24" i="44"/>
  <c r="P24" i="44"/>
  <c r="I24" i="44"/>
  <c r="M24" i="44"/>
  <c r="S63" i="44"/>
  <c r="T63" i="44" s="1"/>
  <c r="S42" i="44"/>
  <c r="T42" i="44" s="1"/>
  <c r="G81" i="44" l="1"/>
  <c r="T81" i="44"/>
  <c r="F81" i="44" s="1"/>
  <c r="G105" i="44"/>
  <c r="T105" i="44"/>
  <c r="F105" i="44" s="1"/>
  <c r="G97" i="44"/>
  <c r="T97" i="44"/>
  <c r="F97" i="44" s="1"/>
  <c r="G77" i="44"/>
  <c r="T77" i="44"/>
  <c r="G70" i="44"/>
  <c r="G27" i="44"/>
  <c r="G55" i="44"/>
  <c r="G47" i="44"/>
  <c r="G63" i="44"/>
  <c r="G19" i="44"/>
  <c r="G35" i="44"/>
  <c r="G42" i="44"/>
  <c r="S67" i="44"/>
  <c r="T67" i="44" s="1"/>
  <c r="H98" i="44"/>
  <c r="H85" i="44"/>
  <c r="F77" i="44"/>
  <c r="H78" i="44"/>
  <c r="S69" i="44"/>
  <c r="T69" i="44" s="1"/>
  <c r="S78" i="44"/>
  <c r="S17" i="44"/>
  <c r="T17" i="44" s="1"/>
  <c r="S40" i="44"/>
  <c r="T40" i="44" s="1"/>
  <c r="S68" i="44"/>
  <c r="T68" i="44" s="1"/>
  <c r="S49" i="44"/>
  <c r="T49" i="44" s="1"/>
  <c r="H99" i="44"/>
  <c r="S45" i="44"/>
  <c r="T45" i="44" s="1"/>
  <c r="S20" i="44"/>
  <c r="T20" i="44" s="1"/>
  <c r="S39" i="44"/>
  <c r="T39" i="44" s="1"/>
  <c r="S48" i="44"/>
  <c r="T48" i="44" s="1"/>
  <c r="S37" i="44"/>
  <c r="T37" i="44" s="1"/>
  <c r="S36" i="44"/>
  <c r="T36" i="44" s="1"/>
  <c r="S64" i="44"/>
  <c r="T64" i="44" s="1"/>
  <c r="S21" i="44"/>
  <c r="T21" i="44" s="1"/>
  <c r="S32" i="44"/>
  <c r="T32" i="44" s="1"/>
  <c r="H82" i="44"/>
  <c r="S74" i="44"/>
  <c r="S41" i="44"/>
  <c r="T41" i="44" s="1"/>
  <c r="S71" i="44"/>
  <c r="S82" i="44"/>
  <c r="S16" i="44"/>
  <c r="T16" i="44" s="1"/>
  <c r="S103" i="44"/>
  <c r="S60" i="44"/>
  <c r="T60" i="44" s="1"/>
  <c r="H103" i="44"/>
  <c r="S44" i="44"/>
  <c r="T44" i="44" s="1"/>
  <c r="S102" i="44"/>
  <c r="S75" i="44"/>
  <c r="H91" i="44"/>
  <c r="H96" i="44"/>
  <c r="H80" i="44"/>
  <c r="S94" i="44"/>
  <c r="T94" i="44" s="1"/>
  <c r="S95" i="44"/>
  <c r="H86" i="44"/>
  <c r="H71" i="44"/>
  <c r="H79" i="44"/>
  <c r="H75" i="44"/>
  <c r="S65" i="44"/>
  <c r="T65" i="44" s="1"/>
  <c r="S98" i="44"/>
  <c r="H93" i="44"/>
  <c r="S90" i="44"/>
  <c r="H104" i="44"/>
  <c r="J4" i="44"/>
  <c r="S99" i="44"/>
  <c r="S83" i="44"/>
  <c r="S50" i="44"/>
  <c r="T50" i="44" s="1"/>
  <c r="S61" i="44"/>
  <c r="T61" i="44" s="1"/>
  <c r="S96" i="44"/>
  <c r="S79" i="44"/>
  <c r="S62" i="44"/>
  <c r="T62" i="44" s="1"/>
  <c r="S28" i="44"/>
  <c r="T28" i="44" s="1"/>
  <c r="H89" i="44"/>
  <c r="H90" i="44"/>
  <c r="H102" i="44"/>
  <c r="S24" i="44"/>
  <c r="T24" i="44" s="1"/>
  <c r="S85" i="44"/>
  <c r="S18" i="44"/>
  <c r="T18" i="44" s="1"/>
  <c r="S72" i="44"/>
  <c r="H76" i="44"/>
  <c r="S87" i="44"/>
  <c r="T87" i="44" s="1"/>
  <c r="S73" i="44"/>
  <c r="T73" i="44" s="1"/>
  <c r="S101" i="44"/>
  <c r="T101" i="44" s="1"/>
  <c r="S91" i="44"/>
  <c r="T91" i="44" s="1"/>
  <c r="S80" i="44"/>
  <c r="T80" i="44" s="1"/>
  <c r="S89" i="44"/>
  <c r="T89" i="44" s="1"/>
  <c r="H88" i="44"/>
  <c r="H95" i="44"/>
  <c r="S76" i="44"/>
  <c r="T76" i="44" s="1"/>
  <c r="S86" i="44"/>
  <c r="T86" i="44" s="1"/>
  <c r="S88" i="44"/>
  <c r="T88" i="44" s="1"/>
  <c r="S104" i="44"/>
  <c r="T104" i="44" s="1"/>
  <c r="S84" i="44"/>
  <c r="T84" i="44" s="1"/>
  <c r="H84" i="44"/>
  <c r="H73" i="44"/>
  <c r="S93" i="44"/>
  <c r="T93" i="44" s="1"/>
  <c r="H87" i="44"/>
  <c r="H101" i="44"/>
  <c r="H72" i="44"/>
  <c r="S92" i="44"/>
  <c r="T92" i="44" s="1"/>
  <c r="S100" i="44"/>
  <c r="T100" i="44" s="1"/>
  <c r="H100" i="44"/>
  <c r="S38" i="44"/>
  <c r="T38" i="44" s="1"/>
  <c r="S31" i="44"/>
  <c r="T31" i="44" s="1"/>
  <c r="S59" i="44"/>
  <c r="T59" i="44" s="1"/>
  <c r="S66" i="44"/>
  <c r="T66" i="44" s="1"/>
  <c r="S29" i="44"/>
  <c r="T29" i="44" s="1"/>
  <c r="S15" i="44"/>
  <c r="T15" i="44" s="1"/>
  <c r="S33" i="44"/>
  <c r="T33" i="44" s="1"/>
  <c r="S57" i="44"/>
  <c r="T57" i="44" s="1"/>
  <c r="S51" i="44"/>
  <c r="T51" i="44" s="1"/>
  <c r="S52" i="44"/>
  <c r="T52" i="44" s="1"/>
  <c r="S54" i="44"/>
  <c r="T54" i="44" s="1"/>
  <c r="S22" i="44"/>
  <c r="T22" i="44" s="1"/>
  <c r="S53" i="44"/>
  <c r="T53" i="44" s="1"/>
  <c r="S34" i="44"/>
  <c r="T34" i="44" s="1"/>
  <c r="S43" i="44"/>
  <c r="T43" i="44" s="1"/>
  <c r="S23" i="44"/>
  <c r="T23" i="44" s="1"/>
  <c r="S30" i="44"/>
  <c r="T30" i="44" s="1"/>
  <c r="S25" i="44"/>
  <c r="T25" i="44" s="1"/>
  <c r="S58" i="44"/>
  <c r="T58" i="44" s="1"/>
  <c r="S26" i="44"/>
  <c r="T26" i="44" s="1"/>
  <c r="S46" i="44"/>
  <c r="T46" i="44" s="1"/>
  <c r="S56" i="44"/>
  <c r="T56" i="44" s="1"/>
  <c r="G85" i="44" l="1"/>
  <c r="T85" i="44"/>
  <c r="F85" i="44" s="1"/>
  <c r="G96" i="44"/>
  <c r="T96" i="44"/>
  <c r="F96" i="44" s="1"/>
  <c r="G99" i="44"/>
  <c r="T99" i="44"/>
  <c r="F99" i="44" s="1"/>
  <c r="G75" i="44"/>
  <c r="T75" i="44"/>
  <c r="F75" i="44" s="1"/>
  <c r="G71" i="44"/>
  <c r="T71" i="44"/>
  <c r="F71" i="44" s="1"/>
  <c r="G98" i="44"/>
  <c r="T98" i="44"/>
  <c r="F98" i="44" s="1"/>
  <c r="G102" i="44"/>
  <c r="T102" i="44"/>
  <c r="F102" i="44" s="1"/>
  <c r="G103" i="44"/>
  <c r="T103" i="44"/>
  <c r="F103" i="44" s="1"/>
  <c r="G72" i="44"/>
  <c r="T72" i="44"/>
  <c r="F72" i="44" s="1"/>
  <c r="G74" i="44"/>
  <c r="T74" i="44"/>
  <c r="F74" i="44" s="1"/>
  <c r="G78" i="44"/>
  <c r="T78" i="44"/>
  <c r="F78" i="44" s="1"/>
  <c r="G79" i="44"/>
  <c r="T79" i="44"/>
  <c r="F79" i="44" s="1"/>
  <c r="G83" i="44"/>
  <c r="T83" i="44"/>
  <c r="F83" i="44" s="1"/>
  <c r="G90" i="44"/>
  <c r="T90" i="44"/>
  <c r="F90" i="44" s="1"/>
  <c r="G95" i="44"/>
  <c r="T95" i="44"/>
  <c r="F95" i="44" s="1"/>
  <c r="G82" i="44"/>
  <c r="T82" i="44"/>
  <c r="F82" i="44" s="1"/>
  <c r="G100" i="44"/>
  <c r="G84" i="44"/>
  <c r="G76" i="44"/>
  <c r="G80" i="44"/>
  <c r="G87" i="44"/>
  <c r="G94" i="44"/>
  <c r="G60" i="44"/>
  <c r="G32" i="44"/>
  <c r="G37" i="44"/>
  <c r="G45" i="44"/>
  <c r="G40" i="44"/>
  <c r="G23" i="44"/>
  <c r="G43" i="44"/>
  <c r="G54" i="44"/>
  <c r="G59" i="44"/>
  <c r="G56" i="44"/>
  <c r="G25" i="44"/>
  <c r="G34" i="44"/>
  <c r="G52" i="44"/>
  <c r="G15" i="44"/>
  <c r="G31" i="44"/>
  <c r="G92" i="44"/>
  <c r="G93" i="44"/>
  <c r="G91" i="44"/>
  <c r="G24" i="44"/>
  <c r="G61" i="44"/>
  <c r="G41" i="44"/>
  <c r="G21" i="44"/>
  <c r="G48" i="44"/>
  <c r="G17" i="44"/>
  <c r="G26" i="44"/>
  <c r="G58" i="44"/>
  <c r="G33" i="44"/>
  <c r="G104" i="44"/>
  <c r="G28" i="44"/>
  <c r="G46" i="44"/>
  <c r="G30" i="44"/>
  <c r="G53" i="44"/>
  <c r="G51" i="44"/>
  <c r="G29" i="44"/>
  <c r="G38" i="44"/>
  <c r="G88" i="44"/>
  <c r="G101" i="44"/>
  <c r="G62" i="44"/>
  <c r="G50" i="44"/>
  <c r="G65" i="44"/>
  <c r="G44" i="44"/>
  <c r="G16" i="44"/>
  <c r="G64" i="44"/>
  <c r="G39" i="44"/>
  <c r="G49" i="44"/>
  <c r="G22" i="44"/>
  <c r="G57" i="44"/>
  <c r="G66" i="44"/>
  <c r="G86" i="44"/>
  <c r="G89" i="44"/>
  <c r="G73" i="44"/>
  <c r="G18" i="44"/>
  <c r="G36" i="44"/>
  <c r="G20" i="44"/>
  <c r="G68" i="44"/>
  <c r="G69" i="44"/>
  <c r="G67" i="44"/>
  <c r="E105" i="44"/>
  <c r="E77" i="44"/>
  <c r="E97" i="44"/>
  <c r="E81" i="44"/>
  <c r="F94" i="44"/>
  <c r="F80" i="44"/>
  <c r="F91" i="44"/>
  <c r="F86" i="44"/>
  <c r="F104" i="44"/>
  <c r="F87" i="44"/>
  <c r="F84" i="44"/>
  <c r="F93" i="44"/>
  <c r="F89" i="44"/>
  <c r="F101" i="44"/>
  <c r="F100" i="44"/>
  <c r="F88" i="44"/>
  <c r="F92" i="44"/>
  <c r="F76" i="44"/>
  <c r="F73" i="44"/>
  <c r="E74" i="44" l="1"/>
  <c r="E83" i="44"/>
  <c r="E102" i="44"/>
  <c r="E75" i="44"/>
  <c r="E82" i="44"/>
  <c r="E78" i="44"/>
  <c r="E79" i="44"/>
  <c r="E90" i="44"/>
  <c r="E85" i="44"/>
  <c r="E71" i="44"/>
  <c r="E96" i="44"/>
  <c r="E98" i="44"/>
  <c r="E72" i="44"/>
  <c r="E99" i="44"/>
  <c r="E95" i="44"/>
  <c r="E103" i="44"/>
  <c r="E80" i="44"/>
  <c r="E94" i="44"/>
  <c r="E100" i="44"/>
  <c r="E73" i="44"/>
  <c r="E91" i="44"/>
  <c r="E86" i="44"/>
  <c r="E88" i="44"/>
  <c r="E76" i="44"/>
  <c r="E92" i="44"/>
  <c r="E101" i="44"/>
  <c r="E93" i="44"/>
  <c r="E87" i="44"/>
  <c r="E89" i="44"/>
  <c r="E84" i="44"/>
  <c r="E104" i="44"/>
  <c r="F15" i="44" l="1"/>
  <c r="H15" i="44"/>
  <c r="F16" i="44"/>
  <c r="H16" i="44"/>
  <c r="F17" i="44"/>
  <c r="H17" i="44"/>
  <c r="F18" i="44"/>
  <c r="H18" i="44"/>
  <c r="F19" i="44"/>
  <c r="H19" i="44"/>
  <c r="F20" i="44"/>
  <c r="H20" i="44"/>
  <c r="F21" i="44"/>
  <c r="H21" i="44"/>
  <c r="F22" i="44"/>
  <c r="H22" i="44"/>
  <c r="F23" i="44"/>
  <c r="H23" i="44"/>
  <c r="F24" i="44"/>
  <c r="H24" i="44"/>
  <c r="F25" i="44"/>
  <c r="H25" i="44"/>
  <c r="F26" i="44"/>
  <c r="H26" i="44"/>
  <c r="F27" i="44"/>
  <c r="H27" i="44"/>
  <c r="F28" i="44"/>
  <c r="H28" i="44"/>
  <c r="F29" i="44"/>
  <c r="H29" i="44"/>
  <c r="F30" i="44"/>
  <c r="H30" i="44"/>
  <c r="F31" i="44"/>
  <c r="H31" i="44"/>
  <c r="F32" i="44"/>
  <c r="H32" i="44"/>
  <c r="F33" i="44"/>
  <c r="H33" i="44"/>
  <c r="F34" i="44"/>
  <c r="H34" i="44"/>
  <c r="F35" i="44"/>
  <c r="H35" i="44"/>
  <c r="F36" i="44"/>
  <c r="H36" i="44"/>
  <c r="F37" i="44"/>
  <c r="H37" i="44"/>
  <c r="F38" i="44"/>
  <c r="H38" i="44"/>
  <c r="F39" i="44"/>
  <c r="H39" i="44"/>
  <c r="F40" i="44"/>
  <c r="H40" i="44"/>
  <c r="F41" i="44"/>
  <c r="H41" i="44"/>
  <c r="F42" i="44"/>
  <c r="H42" i="44"/>
  <c r="F43" i="44"/>
  <c r="H43" i="44"/>
  <c r="F44" i="44"/>
  <c r="H44" i="44"/>
  <c r="F45" i="44"/>
  <c r="H45" i="44"/>
  <c r="F46" i="44"/>
  <c r="H46" i="44"/>
  <c r="F47" i="44"/>
  <c r="H47" i="44"/>
  <c r="F48" i="44"/>
  <c r="H48" i="44"/>
  <c r="F49" i="44"/>
  <c r="H49" i="44"/>
  <c r="F50" i="44"/>
  <c r="H50" i="44"/>
  <c r="F51" i="44"/>
  <c r="H51" i="44"/>
  <c r="F52" i="44"/>
  <c r="H52" i="44"/>
  <c r="F53" i="44"/>
  <c r="H53" i="44"/>
  <c r="F54" i="44"/>
  <c r="H54" i="44"/>
  <c r="F55" i="44"/>
  <c r="H55" i="44"/>
  <c r="F56" i="44"/>
  <c r="H56" i="44"/>
  <c r="F57" i="44"/>
  <c r="H57" i="44"/>
  <c r="F58" i="44"/>
  <c r="H58" i="44"/>
  <c r="F59" i="44"/>
  <c r="H59" i="44"/>
  <c r="F60" i="44"/>
  <c r="H60" i="44"/>
  <c r="F61" i="44"/>
  <c r="H61" i="44"/>
  <c r="F62" i="44"/>
  <c r="H62" i="44"/>
  <c r="F63" i="44"/>
  <c r="H63" i="44"/>
  <c r="F64" i="44"/>
  <c r="H64" i="44"/>
  <c r="F65" i="44"/>
  <c r="H65" i="44"/>
  <c r="F66" i="44"/>
  <c r="H66" i="44"/>
  <c r="F67" i="44"/>
  <c r="H67" i="44"/>
  <c r="F68" i="44"/>
  <c r="H68" i="44"/>
  <c r="F69" i="44"/>
  <c r="H69" i="44"/>
  <c r="F70" i="44"/>
  <c r="H70" i="44"/>
  <c r="E48" i="44" l="1"/>
  <c r="E44" i="44"/>
  <c r="E40" i="44"/>
  <c r="E36" i="44"/>
  <c r="E32" i="44"/>
  <c r="E28" i="44"/>
  <c r="E24" i="44"/>
  <c r="E67" i="44"/>
  <c r="E63" i="44"/>
  <c r="E59" i="44"/>
  <c r="E55" i="44"/>
  <c r="E51" i="44"/>
  <c r="E69" i="44"/>
  <c r="E65" i="44"/>
  <c r="E47" i="44"/>
  <c r="E43" i="44"/>
  <c r="E39" i="44"/>
  <c r="E35" i="44"/>
  <c r="E31" i="44"/>
  <c r="E27" i="44"/>
  <c r="E23" i="44"/>
  <c r="E57" i="44"/>
  <c r="E53" i="44"/>
  <c r="E49" i="44"/>
  <c r="E45" i="44"/>
  <c r="E41" i="44"/>
  <c r="E37" i="44"/>
  <c r="E33" i="44"/>
  <c r="E29" i="44"/>
  <c r="E25" i="44"/>
  <c r="E21" i="44"/>
  <c r="E61" i="44"/>
  <c r="E19" i="44"/>
  <c r="E20" i="44"/>
  <c r="E18" i="44"/>
  <c r="E17" i="44"/>
  <c r="E16" i="44"/>
  <c r="E15" i="44"/>
  <c r="E70" i="44"/>
  <c r="E66" i="44"/>
  <c r="E62" i="44"/>
  <c r="E58" i="44"/>
  <c r="E54" i="44"/>
  <c r="E50" i="44"/>
  <c r="E46" i="44"/>
  <c r="E42" i="44"/>
  <c r="E38" i="44"/>
  <c r="E34" i="44"/>
  <c r="E30" i="44"/>
  <c r="E26" i="44"/>
  <c r="E22" i="44"/>
  <c r="E68" i="44"/>
  <c r="E64" i="44"/>
  <c r="E60" i="44"/>
  <c r="E56" i="44"/>
  <c r="E52" i="44"/>
  <c r="R12" i="44"/>
  <c r="K4" i="44" l="1"/>
  <c r="H14" i="44"/>
  <c r="R14" i="44"/>
  <c r="P14" i="44"/>
  <c r="R10" i="44"/>
  <c r="P13" i="44"/>
  <c r="M14" i="44"/>
  <c r="O13" i="44"/>
  <c r="O11" i="44"/>
  <c r="R13" i="44"/>
  <c r="R11" i="44"/>
  <c r="O10" i="44"/>
  <c r="O14" i="44"/>
  <c r="M13" i="44"/>
  <c r="H13" i="44"/>
  <c r="L4" i="44" l="1"/>
  <c r="Q4" i="44"/>
  <c r="N4" i="44"/>
  <c r="S14" i="44"/>
  <c r="T14" i="44" s="1"/>
  <c r="S13" i="44"/>
  <c r="T13" i="44" s="1"/>
  <c r="G14" i="44" l="1"/>
  <c r="F13" i="44"/>
  <c r="G13" i="44"/>
  <c r="F14" i="44"/>
  <c r="E14" i="44" l="1"/>
  <c r="E13" i="4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67" i="4"/>
  <c r="K168" i="4"/>
  <c r="K189" i="4"/>
  <c r="K188" i="4"/>
  <c r="K187" i="4"/>
  <c r="K186" i="4"/>
  <c r="K185" i="4"/>
  <c r="K184" i="4"/>
  <c r="K183" i="4"/>
  <c r="K182" i="4"/>
  <c r="K181" i="4"/>
  <c r="K180" i="4"/>
  <c r="K179" i="4"/>
  <c r="K178" i="4"/>
  <c r="K177" i="4"/>
  <c r="K176" i="4"/>
  <c r="K175" i="4"/>
  <c r="K174" i="4"/>
  <c r="K173" i="4"/>
  <c r="K172" i="4"/>
  <c r="K171" i="4"/>
  <c r="K170" i="4"/>
  <c r="K169" i="4"/>
  <c r="K107" i="4"/>
  <c r="K106" i="4"/>
  <c r="K105" i="4"/>
  <c r="K104" i="4"/>
  <c r="K103" i="4"/>
  <c r="K102" i="4"/>
  <c r="K99" i="4" l="1"/>
  <c r="F7" i="42" l="1"/>
  <c r="K4" i="24"/>
  <c r="F8" i="42" l="1"/>
  <c r="L4" i="24"/>
  <c r="M4" i="24" s="1"/>
  <c r="N4" i="24" s="1"/>
  <c r="O4" i="24" s="1"/>
  <c r="P4" i="24" s="1"/>
  <c r="F9" i="42" l="1"/>
  <c r="H212" i="20"/>
  <c r="F10" i="42" l="1"/>
  <c r="K32" i="20"/>
  <c r="J32" i="20"/>
  <c r="L32" i="20" s="1"/>
  <c r="M32" i="20" s="1"/>
  <c r="N32" i="20" s="1"/>
  <c r="O32" i="20" s="1"/>
  <c r="P32" i="20" s="1"/>
  <c r="Q32" i="20" s="1"/>
  <c r="R32" i="20" s="1"/>
  <c r="K29" i="20"/>
  <c r="J29" i="20"/>
  <c r="L29" i="20" s="1"/>
  <c r="M29" i="20" s="1"/>
  <c r="N29" i="20" s="1"/>
  <c r="O29" i="20" s="1"/>
  <c r="P29" i="20" s="1"/>
  <c r="Q29" i="20" s="1"/>
  <c r="R29" i="20" s="1"/>
  <c r="K33" i="20"/>
  <c r="J33" i="20"/>
  <c r="L33" i="20" s="1"/>
  <c r="M33" i="20" s="1"/>
  <c r="N33" i="20" s="1"/>
  <c r="O33" i="20" s="1"/>
  <c r="P33" i="20" s="1"/>
  <c r="Q33" i="20" s="1"/>
  <c r="R33" i="20" s="1"/>
  <c r="J31" i="20"/>
  <c r="L31" i="20" s="1"/>
  <c r="M31" i="20" s="1"/>
  <c r="N31" i="20" s="1"/>
  <c r="O31" i="20" s="1"/>
  <c r="P31" i="20" s="1"/>
  <c r="Q31" i="20" s="1"/>
  <c r="R31" i="20" s="1"/>
  <c r="K31" i="20"/>
  <c r="K34" i="20"/>
  <c r="J34" i="20"/>
  <c r="L34" i="20" s="1"/>
  <c r="M34" i="20" s="1"/>
  <c r="N34" i="20" s="1"/>
  <c r="O34" i="20" s="1"/>
  <c r="P34" i="20" s="1"/>
  <c r="Q34" i="20" s="1"/>
  <c r="R34" i="20" s="1"/>
  <c r="K30" i="20"/>
  <c r="J30" i="20"/>
  <c r="L30" i="20" s="1"/>
  <c r="M30" i="20" s="1"/>
  <c r="N30" i="20" s="1"/>
  <c r="O30" i="20" s="1"/>
  <c r="P30" i="20" s="1"/>
  <c r="Q30" i="20" s="1"/>
  <c r="R30" i="20" s="1"/>
  <c r="F12" i="42" l="1"/>
  <c r="F11" i="42"/>
  <c r="G5" i="20"/>
  <c r="K6" i="20" l="1"/>
  <c r="K7" i="20"/>
  <c r="K8" i="20"/>
  <c r="K9" i="20"/>
  <c r="K10" i="20"/>
  <c r="K11" i="20"/>
  <c r="K12" i="20"/>
  <c r="K13" i="20"/>
  <c r="K14" i="20"/>
  <c r="K15" i="20"/>
  <c r="K16" i="20"/>
  <c r="K17" i="20"/>
  <c r="K18" i="20"/>
  <c r="K19" i="20"/>
  <c r="K20" i="20"/>
  <c r="K21" i="20"/>
  <c r="K22" i="20"/>
  <c r="K23" i="20"/>
  <c r="K24" i="20"/>
  <c r="K25" i="20"/>
  <c r="K26" i="20"/>
  <c r="K27" i="20"/>
  <c r="K28"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K96" i="20"/>
  <c r="K97" i="20"/>
  <c r="K98" i="20"/>
  <c r="K99" i="20"/>
  <c r="K100" i="20"/>
  <c r="K101" i="20"/>
  <c r="K102" i="20"/>
  <c r="K103" i="20"/>
  <c r="K104" i="20"/>
  <c r="K105" i="20"/>
  <c r="K106"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K132" i="20"/>
  <c r="K133" i="20"/>
  <c r="K134" i="20"/>
  <c r="K135" i="20"/>
  <c r="K136" i="20"/>
  <c r="K137" i="20"/>
  <c r="K138" i="20"/>
  <c r="K139" i="20"/>
  <c r="K140" i="20"/>
  <c r="K141" i="20"/>
  <c r="K142" i="20"/>
  <c r="K143" i="20"/>
  <c r="K144" i="20"/>
  <c r="K145" i="20"/>
  <c r="K146" i="20"/>
  <c r="K147" i="20"/>
  <c r="K148" i="20"/>
  <c r="K149" i="20"/>
  <c r="K150" i="20"/>
  <c r="K151" i="20"/>
  <c r="K152" i="20"/>
  <c r="K153" i="20"/>
  <c r="K154" i="20"/>
  <c r="K155" i="20"/>
  <c r="K156" i="20"/>
  <c r="K157" i="20"/>
  <c r="K158" i="20"/>
  <c r="K159" i="20"/>
  <c r="K160" i="20"/>
  <c r="K161" i="20"/>
  <c r="K162" i="20"/>
  <c r="K163" i="20"/>
  <c r="K164" i="20"/>
  <c r="K165" i="20"/>
  <c r="K166" i="20"/>
  <c r="K167" i="20"/>
  <c r="K168" i="20"/>
  <c r="K169" i="20"/>
  <c r="K170" i="20"/>
  <c r="K171" i="20"/>
  <c r="K172" i="20"/>
  <c r="K173" i="20"/>
  <c r="K174" i="20"/>
  <c r="K175" i="20"/>
  <c r="K176" i="20"/>
  <c r="K177" i="20"/>
  <c r="K178" i="20"/>
  <c r="K179" i="20"/>
  <c r="K180" i="20"/>
  <c r="K181" i="20"/>
  <c r="K182" i="20"/>
  <c r="K183" i="20"/>
  <c r="K184" i="20"/>
  <c r="K185" i="20"/>
  <c r="K186" i="20"/>
  <c r="K187" i="20"/>
  <c r="K188" i="20"/>
  <c r="K189" i="20"/>
  <c r="K190" i="20"/>
  <c r="K191" i="20"/>
  <c r="K192" i="20"/>
  <c r="K193" i="20"/>
  <c r="K194" i="20"/>
  <c r="K195" i="20"/>
  <c r="K196" i="20"/>
  <c r="K197" i="20"/>
  <c r="K198" i="20"/>
  <c r="K199" i="20"/>
  <c r="K200" i="20"/>
  <c r="K201" i="20"/>
  <c r="K202" i="20"/>
  <c r="K203" i="20"/>
  <c r="K204" i="20"/>
  <c r="K205" i="20"/>
  <c r="K206" i="20"/>
  <c r="K207" i="20"/>
  <c r="K208" i="20"/>
  <c r="K209" i="20"/>
  <c r="K210" i="20"/>
  <c r="J193" i="20" l="1"/>
  <c r="L193" i="20" s="1"/>
  <c r="J5" i="24" l="1"/>
  <c r="G6" i="24"/>
  <c r="G7" i="24"/>
  <c r="G8" i="24"/>
  <c r="G9" i="24"/>
  <c r="G10" i="24"/>
  <c r="G11" i="24"/>
  <c r="O11" i="24" s="1"/>
  <c r="G12" i="24"/>
  <c r="K12" i="24" s="1"/>
  <c r="G13" i="24"/>
  <c r="O13" i="24" s="1"/>
  <c r="G14" i="24"/>
  <c r="J14" i="24" s="1"/>
  <c r="G15" i="24"/>
  <c r="P15" i="24" s="1"/>
  <c r="G16" i="24"/>
  <c r="J16" i="24" s="1"/>
  <c r="G17" i="24"/>
  <c r="O17" i="24" s="1"/>
  <c r="G18" i="24"/>
  <c r="J18" i="24" s="1"/>
  <c r="G19" i="24"/>
  <c r="O19" i="24" s="1"/>
  <c r="G20" i="24"/>
  <c r="K20" i="24" s="1"/>
  <c r="G21" i="24"/>
  <c r="P21" i="24" s="1"/>
  <c r="G22" i="24"/>
  <c r="K22" i="24" s="1"/>
  <c r="G23" i="24"/>
  <c r="P23" i="24" s="1"/>
  <c r="G24" i="24"/>
  <c r="K24" i="24" s="1"/>
  <c r="G25" i="24"/>
  <c r="K25" i="24" s="1"/>
  <c r="G26" i="24"/>
  <c r="J26" i="24" s="1"/>
  <c r="G27" i="24"/>
  <c r="O27" i="24" s="1"/>
  <c r="G28" i="24"/>
  <c r="J28" i="24" s="1"/>
  <c r="G29" i="24"/>
  <c r="P29" i="24" s="1"/>
  <c r="G30" i="24"/>
  <c r="K30" i="24" s="1"/>
  <c r="G31" i="24"/>
  <c r="P31" i="24" s="1"/>
  <c r="G32" i="24"/>
  <c r="K32" i="24" s="1"/>
  <c r="G33" i="24"/>
  <c r="O33" i="24" s="1"/>
  <c r="G34" i="24"/>
  <c r="J34" i="24" s="1"/>
  <c r="G35" i="24"/>
  <c r="O35" i="24" s="1"/>
  <c r="G36" i="24"/>
  <c r="J36" i="24" s="1"/>
  <c r="G37" i="24"/>
  <c r="P37" i="24" s="1"/>
  <c r="G38" i="24"/>
  <c r="J38" i="24" s="1"/>
  <c r="G39" i="24"/>
  <c r="P39" i="24" s="1"/>
  <c r="G40" i="24"/>
  <c r="K40" i="24" s="1"/>
  <c r="G41" i="24"/>
  <c r="P41" i="24" s="1"/>
  <c r="G42" i="24"/>
  <c r="K42" i="24" s="1"/>
  <c r="G43" i="24"/>
  <c r="O43" i="24" s="1"/>
  <c r="G44" i="24"/>
  <c r="K44" i="24" s="1"/>
  <c r="G45" i="24"/>
  <c r="N45" i="24" s="1"/>
  <c r="G46" i="24"/>
  <c r="K46" i="24" s="1"/>
  <c r="G47" i="24"/>
  <c r="P47" i="24" s="1"/>
  <c r="G48" i="24"/>
  <c r="K48" i="24" s="1"/>
  <c r="G49" i="24"/>
  <c r="N49" i="24" s="1"/>
  <c r="G50" i="24"/>
  <c r="K50" i="24" s="1"/>
  <c r="G51" i="24"/>
  <c r="O51" i="24" s="1"/>
  <c r="G52" i="24"/>
  <c r="K52" i="24" s="1"/>
  <c r="G53" i="24"/>
  <c r="O53" i="24" s="1"/>
  <c r="G54" i="24"/>
  <c r="J54" i="24" s="1"/>
  <c r="P49" i="24"/>
  <c r="O41" i="24"/>
  <c r="N29" i="24"/>
  <c r="M33" i="24"/>
  <c r="L25" i="24"/>
  <c r="K17" i="24"/>
  <c r="K38" i="24"/>
  <c r="K41" i="24"/>
  <c r="J20" i="24"/>
  <c r="J21" i="24"/>
  <c r="J31" i="24"/>
  <c r="J37" i="24"/>
  <c r="J39" i="24"/>
  <c r="J50" i="24"/>
  <c r="J49" i="24" l="1"/>
  <c r="J33" i="24"/>
  <c r="L49" i="24"/>
  <c r="L17" i="24"/>
  <c r="M25" i="24"/>
  <c r="N25" i="24"/>
  <c r="O37" i="24"/>
  <c r="P25" i="24"/>
  <c r="J41" i="24"/>
  <c r="J17" i="24"/>
  <c r="K29" i="24"/>
  <c r="L41" i="24"/>
  <c r="M49" i="24"/>
  <c r="M17" i="24"/>
  <c r="N17" i="24"/>
  <c r="O25" i="24"/>
  <c r="P17" i="24"/>
  <c r="J25" i="24"/>
  <c r="K49" i="24"/>
  <c r="L29" i="24"/>
  <c r="M41" i="24"/>
  <c r="N41" i="24"/>
  <c r="O49" i="24"/>
  <c r="J46" i="24"/>
  <c r="K23" i="24"/>
  <c r="M15" i="24"/>
  <c r="J47" i="24"/>
  <c r="K47" i="24"/>
  <c r="K36" i="24"/>
  <c r="I49" i="24"/>
  <c r="H49" i="24" s="1"/>
  <c r="J44" i="24"/>
  <c r="J23" i="24"/>
  <c r="J15" i="24"/>
  <c r="I41" i="24"/>
  <c r="H41" i="24" s="1"/>
  <c r="M23" i="24"/>
  <c r="J42" i="24"/>
  <c r="K54" i="24"/>
  <c r="K39" i="24"/>
  <c r="K15" i="24"/>
  <c r="M39" i="24"/>
  <c r="J45" i="24"/>
  <c r="J22" i="24"/>
  <c r="K53" i="24"/>
  <c r="K37" i="24"/>
  <c r="L37" i="24"/>
  <c r="M45" i="24"/>
  <c r="M21" i="24"/>
  <c r="N37" i="24"/>
  <c r="O45" i="24"/>
  <c r="P53" i="24"/>
  <c r="P13" i="24"/>
  <c r="K14" i="24"/>
  <c r="P45" i="24"/>
  <c r="J53" i="24"/>
  <c r="K13" i="24"/>
  <c r="L21" i="24"/>
  <c r="M37" i="24"/>
  <c r="I37" i="24" s="1"/>
  <c r="H37" i="24" s="1"/>
  <c r="M13" i="24"/>
  <c r="N21" i="24"/>
  <c r="O29" i="24"/>
  <c r="J40" i="24"/>
  <c r="J29" i="24"/>
  <c r="L53" i="24"/>
  <c r="N53" i="24"/>
  <c r="L13" i="24"/>
  <c r="M29" i="24"/>
  <c r="I29" i="24" s="1"/>
  <c r="H29" i="24" s="1"/>
  <c r="N13" i="24"/>
  <c r="O21" i="24"/>
  <c r="J30" i="24"/>
  <c r="K45" i="24"/>
  <c r="J24" i="24"/>
  <c r="J13" i="24"/>
  <c r="K21" i="24"/>
  <c r="L45" i="24"/>
  <c r="M53" i="24"/>
  <c r="I53" i="24" s="1"/>
  <c r="H53" i="24" s="1"/>
  <c r="I17" i="24"/>
  <c r="H17" i="24" s="1"/>
  <c r="I25" i="24"/>
  <c r="H25" i="24" s="1"/>
  <c r="I21" i="24"/>
  <c r="H21" i="24" s="1"/>
  <c r="J52" i="24"/>
  <c r="J32" i="24"/>
  <c r="J12" i="24"/>
  <c r="K28" i="24"/>
  <c r="K16" i="24"/>
  <c r="J48" i="24"/>
  <c r="K51" i="24"/>
  <c r="K43" i="24"/>
  <c r="K35" i="24"/>
  <c r="L43" i="24"/>
  <c r="L19" i="24"/>
  <c r="N19" i="24"/>
  <c r="P11" i="24"/>
  <c r="K27" i="24"/>
  <c r="K19" i="24"/>
  <c r="K11" i="24"/>
  <c r="L35" i="24"/>
  <c r="L11" i="24"/>
  <c r="J27" i="24"/>
  <c r="J19" i="24"/>
  <c r="J11" i="24"/>
  <c r="K26" i="24"/>
  <c r="K18" i="24"/>
  <c r="J51" i="24"/>
  <c r="J43" i="24"/>
  <c r="J35" i="24"/>
  <c r="L51" i="24"/>
  <c r="L27" i="24"/>
  <c r="N11" i="24"/>
  <c r="K34" i="24"/>
  <c r="L33" i="24"/>
  <c r="K31" i="24"/>
  <c r="P33" i="24"/>
  <c r="K33" i="24"/>
  <c r="N33" i="24"/>
  <c r="I33" i="24" s="1"/>
  <c r="H33" i="24" s="1"/>
  <c r="M31" i="24"/>
  <c r="N51" i="24"/>
  <c r="P43" i="24"/>
  <c r="O31" i="24"/>
  <c r="N43" i="24"/>
  <c r="O23" i="24"/>
  <c r="P35" i="24"/>
  <c r="M47" i="24"/>
  <c r="N27" i="24"/>
  <c r="O39" i="24"/>
  <c r="P51" i="24"/>
  <c r="P19" i="24"/>
  <c r="N35" i="24"/>
  <c r="O47" i="24"/>
  <c r="O15" i="24"/>
  <c r="P27" i="24"/>
  <c r="L47" i="24"/>
  <c r="L39" i="24"/>
  <c r="L31" i="24"/>
  <c r="L23" i="24"/>
  <c r="L15" i="24"/>
  <c r="M51" i="24"/>
  <c r="I51" i="24" s="1"/>
  <c r="H51" i="24" s="1"/>
  <c r="M43" i="24"/>
  <c r="M35" i="24"/>
  <c r="M27" i="24"/>
  <c r="M19" i="24"/>
  <c r="M11" i="24"/>
  <c r="N47" i="24"/>
  <c r="N39" i="24"/>
  <c r="N31" i="24"/>
  <c r="N23" i="24"/>
  <c r="N15" i="24"/>
  <c r="P54" i="24"/>
  <c r="O54" i="24"/>
  <c r="N54" i="24"/>
  <c r="M54" i="24"/>
  <c r="L54" i="24"/>
  <c r="P52" i="24"/>
  <c r="O52" i="24"/>
  <c r="N52" i="24"/>
  <c r="M52" i="24"/>
  <c r="L52" i="24"/>
  <c r="P50" i="24"/>
  <c r="O50" i="24"/>
  <c r="N50" i="24"/>
  <c r="M50" i="24"/>
  <c r="L50" i="24"/>
  <c r="P48" i="24"/>
  <c r="O48" i="24"/>
  <c r="N48" i="24"/>
  <c r="M48" i="24"/>
  <c r="L48" i="24"/>
  <c r="P46" i="24"/>
  <c r="O46" i="24"/>
  <c r="N46" i="24"/>
  <c r="M46" i="24"/>
  <c r="L46" i="24"/>
  <c r="P44" i="24"/>
  <c r="O44" i="24"/>
  <c r="N44" i="24"/>
  <c r="M44" i="24"/>
  <c r="L44" i="24"/>
  <c r="P42" i="24"/>
  <c r="O42" i="24"/>
  <c r="N42" i="24"/>
  <c r="M42" i="24"/>
  <c r="L42" i="24"/>
  <c r="P40" i="24"/>
  <c r="O40" i="24"/>
  <c r="N40" i="24"/>
  <c r="M40" i="24"/>
  <c r="L40" i="24"/>
  <c r="P38" i="24"/>
  <c r="O38" i="24"/>
  <c r="N38" i="24"/>
  <c r="M38" i="24"/>
  <c r="L38" i="24"/>
  <c r="P36" i="24"/>
  <c r="O36" i="24"/>
  <c r="N36" i="24"/>
  <c r="M36" i="24"/>
  <c r="L36" i="24"/>
  <c r="P34" i="24"/>
  <c r="O34" i="24"/>
  <c r="N34" i="24"/>
  <c r="M34" i="24"/>
  <c r="L34" i="24"/>
  <c r="P32" i="24"/>
  <c r="O32" i="24"/>
  <c r="N32" i="24"/>
  <c r="M32" i="24"/>
  <c r="L32" i="24"/>
  <c r="P30" i="24"/>
  <c r="O30" i="24"/>
  <c r="N30" i="24"/>
  <c r="M30" i="24"/>
  <c r="L30" i="24"/>
  <c r="P28" i="24"/>
  <c r="O28" i="24"/>
  <c r="N28" i="24"/>
  <c r="M28" i="24"/>
  <c r="L28" i="24"/>
  <c r="P26" i="24"/>
  <c r="O26" i="24"/>
  <c r="N26" i="24"/>
  <c r="M26" i="24"/>
  <c r="L26" i="24"/>
  <c r="P24" i="24"/>
  <c r="O24" i="24"/>
  <c r="N24" i="24"/>
  <c r="M24" i="24"/>
  <c r="L24" i="24"/>
  <c r="P22" i="24"/>
  <c r="O22" i="24"/>
  <c r="N22" i="24"/>
  <c r="M22" i="24"/>
  <c r="L22" i="24"/>
  <c r="P20" i="24"/>
  <c r="O20" i="24"/>
  <c r="N20" i="24"/>
  <c r="M20" i="24"/>
  <c r="L20" i="24"/>
  <c r="P18" i="24"/>
  <c r="O18" i="24"/>
  <c r="N18" i="24"/>
  <c r="M18" i="24"/>
  <c r="L18" i="24"/>
  <c r="P16" i="24"/>
  <c r="O16" i="24"/>
  <c r="N16" i="24"/>
  <c r="M16" i="24"/>
  <c r="L16" i="24"/>
  <c r="P14" i="24"/>
  <c r="O14" i="24"/>
  <c r="N14" i="24"/>
  <c r="M14" i="24"/>
  <c r="L14" i="24"/>
  <c r="P12" i="24"/>
  <c r="O12" i="24"/>
  <c r="N12" i="24"/>
  <c r="M12" i="24"/>
  <c r="L12" i="24"/>
  <c r="I35" i="24" l="1"/>
  <c r="H35" i="24" s="1"/>
  <c r="I27" i="24"/>
  <c r="H27" i="24" s="1"/>
  <c r="I15" i="24"/>
  <c r="H15" i="24" s="1"/>
  <c r="I23" i="24"/>
  <c r="H23" i="24" s="1"/>
  <c r="I13" i="24"/>
  <c r="H13" i="24" s="1"/>
  <c r="I30" i="24"/>
  <c r="H30" i="24" s="1"/>
  <c r="I46" i="24"/>
  <c r="H46" i="24" s="1"/>
  <c r="I14" i="24"/>
  <c r="H14" i="24" s="1"/>
  <c r="I45" i="24"/>
  <c r="H45" i="24" s="1"/>
  <c r="I12" i="24"/>
  <c r="H12" i="24" s="1"/>
  <c r="I28" i="24"/>
  <c r="H28" i="24" s="1"/>
  <c r="I44" i="24"/>
  <c r="H44" i="24" s="1"/>
  <c r="I11" i="24"/>
  <c r="H11" i="24" s="1"/>
  <c r="I19" i="24"/>
  <c r="H19" i="24" s="1"/>
  <c r="I18" i="24"/>
  <c r="H18" i="24" s="1"/>
  <c r="I34" i="24"/>
  <c r="H34" i="24" s="1"/>
  <c r="I50" i="24"/>
  <c r="H50" i="24" s="1"/>
  <c r="I47" i="24"/>
  <c r="H47" i="24" s="1"/>
  <c r="I22" i="24"/>
  <c r="H22" i="24" s="1"/>
  <c r="I38" i="24"/>
  <c r="H38" i="24" s="1"/>
  <c r="I54" i="24"/>
  <c r="H54" i="24" s="1"/>
  <c r="I20" i="24"/>
  <c r="H20" i="24" s="1"/>
  <c r="I36" i="24"/>
  <c r="H36" i="24" s="1"/>
  <c r="I52" i="24"/>
  <c r="H52" i="24" s="1"/>
  <c r="I39" i="24"/>
  <c r="H39" i="24" s="1"/>
  <c r="I24" i="24"/>
  <c r="H24" i="24" s="1"/>
  <c r="I40" i="24"/>
  <c r="H40" i="24" s="1"/>
  <c r="I43" i="24"/>
  <c r="H43" i="24" s="1"/>
  <c r="I16" i="24"/>
  <c r="H16" i="24" s="1"/>
  <c r="I32" i="24"/>
  <c r="H32" i="24" s="1"/>
  <c r="I48" i="24"/>
  <c r="H48" i="24" s="1"/>
  <c r="I26" i="24"/>
  <c r="H26" i="24" s="1"/>
  <c r="I42" i="24"/>
  <c r="H42" i="24" s="1"/>
  <c r="I31" i="24"/>
  <c r="H31" i="24" s="1"/>
  <c r="G209" i="20"/>
  <c r="I209" i="20" s="1"/>
  <c r="V209" i="20" s="1"/>
  <c r="J209" i="20"/>
  <c r="L209" i="20" s="1"/>
  <c r="M209" i="20" s="1"/>
  <c r="W209" i="20" l="1"/>
  <c r="N209" i="20"/>
  <c r="O209" i="20" l="1"/>
  <c r="Y209" i="20" s="1"/>
  <c r="X209" i="20"/>
  <c r="U209" i="20" s="1"/>
  <c r="T209" i="20" s="1"/>
  <c r="P209" i="20" l="1"/>
  <c r="Q209" i="20" s="1"/>
  <c r="G27" i="20" l="1"/>
  <c r="Z209" i="20"/>
  <c r="R209" i="20"/>
  <c r="AB209" i="20" s="1"/>
  <c r="S209" i="20" s="1"/>
  <c r="AA209" i="20"/>
  <c r="G210"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26" i="20"/>
  <c r="G25" i="20"/>
  <c r="G24" i="20"/>
  <c r="G23" i="20"/>
  <c r="G22" i="20"/>
  <c r="G21" i="20"/>
  <c r="G20" i="20"/>
  <c r="G19" i="20"/>
  <c r="G18" i="20"/>
  <c r="G17" i="20"/>
  <c r="G16" i="20"/>
  <c r="G15" i="20"/>
  <c r="G14" i="20"/>
  <c r="G13" i="20"/>
  <c r="G12" i="20"/>
  <c r="G11" i="20"/>
  <c r="G10" i="20"/>
  <c r="G9" i="20"/>
  <c r="G8" i="20"/>
  <c r="G7" i="20"/>
  <c r="G6" i="20"/>
  <c r="I6" i="20" s="1"/>
  <c r="G29" i="20" l="1"/>
  <c r="I29" i="20" s="1"/>
  <c r="G28" i="20"/>
  <c r="I7" i="20"/>
  <c r="I2" i="20"/>
  <c r="H2" i="20"/>
  <c r="V29" i="20" l="1"/>
  <c r="W29" i="20"/>
  <c r="X29" i="20"/>
  <c r="G30" i="20"/>
  <c r="I30" i="20" s="1"/>
  <c r="G35" i="20"/>
  <c r="I35" i="20" s="1"/>
  <c r="I8" i="20"/>
  <c r="I9" i="20"/>
  <c r="I10" i="20"/>
  <c r="I11" i="20"/>
  <c r="V11" i="20" s="1"/>
  <c r="I12" i="20"/>
  <c r="V12" i="20" s="1"/>
  <c r="I13" i="20"/>
  <c r="V13" i="20" s="1"/>
  <c r="I14" i="20"/>
  <c r="I15" i="20"/>
  <c r="V15" i="20" s="1"/>
  <c r="I16" i="20"/>
  <c r="V16" i="20" s="1"/>
  <c r="I17" i="20"/>
  <c r="I18" i="20"/>
  <c r="V18" i="20" s="1"/>
  <c r="I19" i="20"/>
  <c r="V19" i="20" s="1"/>
  <c r="I20" i="20"/>
  <c r="I21" i="20"/>
  <c r="V21" i="20" s="1"/>
  <c r="I22" i="20"/>
  <c r="V22" i="20" s="1"/>
  <c r="I23" i="20"/>
  <c r="I24" i="20"/>
  <c r="V24" i="20" s="1"/>
  <c r="I25" i="20"/>
  <c r="V25" i="20" s="1"/>
  <c r="I26" i="20"/>
  <c r="I27" i="20"/>
  <c r="V27" i="20" s="1"/>
  <c r="I28" i="20"/>
  <c r="V28" i="20" s="1"/>
  <c r="I41" i="20"/>
  <c r="V41" i="20" s="1"/>
  <c r="I42" i="20"/>
  <c r="V42" i="20" s="1"/>
  <c r="I43" i="20"/>
  <c r="V43" i="20" s="1"/>
  <c r="I44" i="20"/>
  <c r="V44" i="20" s="1"/>
  <c r="I45" i="20"/>
  <c r="V45" i="20" s="1"/>
  <c r="I46" i="20"/>
  <c r="V46" i="20" s="1"/>
  <c r="I47" i="20"/>
  <c r="V47" i="20" s="1"/>
  <c r="I48" i="20"/>
  <c r="V48" i="20" s="1"/>
  <c r="I49" i="20"/>
  <c r="V49" i="20" s="1"/>
  <c r="I50" i="20"/>
  <c r="V50" i="20" s="1"/>
  <c r="I51" i="20"/>
  <c r="V51" i="20" s="1"/>
  <c r="I52" i="20"/>
  <c r="V52" i="20" s="1"/>
  <c r="I53" i="20"/>
  <c r="V53" i="20" s="1"/>
  <c r="I54" i="20"/>
  <c r="V54" i="20" s="1"/>
  <c r="I55" i="20"/>
  <c r="V55" i="20" s="1"/>
  <c r="I56" i="20"/>
  <c r="V56" i="20" s="1"/>
  <c r="I57" i="20"/>
  <c r="V57" i="20" s="1"/>
  <c r="I58" i="20"/>
  <c r="V58" i="20" s="1"/>
  <c r="I59" i="20"/>
  <c r="V59" i="20" s="1"/>
  <c r="I60" i="20"/>
  <c r="V60" i="20" s="1"/>
  <c r="I61" i="20"/>
  <c r="V61" i="20" s="1"/>
  <c r="I62" i="20"/>
  <c r="V62" i="20" s="1"/>
  <c r="I63" i="20"/>
  <c r="V63" i="20" s="1"/>
  <c r="I64" i="20"/>
  <c r="V64" i="20" s="1"/>
  <c r="I65" i="20"/>
  <c r="V65" i="20" s="1"/>
  <c r="I66" i="20"/>
  <c r="V66" i="20" s="1"/>
  <c r="I67" i="20"/>
  <c r="V67" i="20" s="1"/>
  <c r="I68" i="20"/>
  <c r="V68" i="20" s="1"/>
  <c r="I69" i="20"/>
  <c r="V69" i="20" s="1"/>
  <c r="I70" i="20"/>
  <c r="V70" i="20" s="1"/>
  <c r="I71" i="20"/>
  <c r="V71" i="20" s="1"/>
  <c r="I72" i="20"/>
  <c r="V72" i="20" s="1"/>
  <c r="I73" i="20"/>
  <c r="V73" i="20" s="1"/>
  <c r="I74" i="20"/>
  <c r="V74" i="20" s="1"/>
  <c r="I75" i="20"/>
  <c r="V75" i="20" s="1"/>
  <c r="I76" i="20"/>
  <c r="V76" i="20" s="1"/>
  <c r="I77" i="20"/>
  <c r="V77" i="20" s="1"/>
  <c r="I78" i="20"/>
  <c r="V78" i="20" s="1"/>
  <c r="I79" i="20"/>
  <c r="V79" i="20" s="1"/>
  <c r="I80" i="20"/>
  <c r="I81" i="20"/>
  <c r="V81" i="20" s="1"/>
  <c r="I82" i="20"/>
  <c r="V82" i="20" s="1"/>
  <c r="I83" i="20"/>
  <c r="V83" i="20" s="1"/>
  <c r="I84" i="20"/>
  <c r="V84" i="20" s="1"/>
  <c r="I85" i="20"/>
  <c r="V85" i="20" s="1"/>
  <c r="I86" i="20"/>
  <c r="V86" i="20" s="1"/>
  <c r="I87" i="20"/>
  <c r="V87" i="20" s="1"/>
  <c r="I88" i="20"/>
  <c r="V88" i="20" s="1"/>
  <c r="I89" i="20"/>
  <c r="V89" i="20" s="1"/>
  <c r="I90" i="20"/>
  <c r="V90" i="20" s="1"/>
  <c r="I91" i="20"/>
  <c r="V91" i="20" s="1"/>
  <c r="I92" i="20"/>
  <c r="V92" i="20" s="1"/>
  <c r="I93" i="20"/>
  <c r="V93" i="20" s="1"/>
  <c r="I94" i="20"/>
  <c r="V94" i="20" s="1"/>
  <c r="I95" i="20"/>
  <c r="V95" i="20" s="1"/>
  <c r="I96" i="20"/>
  <c r="V96" i="20" s="1"/>
  <c r="I97" i="20"/>
  <c r="V97" i="20" s="1"/>
  <c r="I98" i="20"/>
  <c r="V98" i="20" s="1"/>
  <c r="I99" i="20"/>
  <c r="V99" i="20" s="1"/>
  <c r="I100" i="20"/>
  <c r="V100" i="20" s="1"/>
  <c r="I101" i="20"/>
  <c r="V101" i="20" s="1"/>
  <c r="I102" i="20"/>
  <c r="V102" i="20" s="1"/>
  <c r="I103" i="20"/>
  <c r="V103" i="20" s="1"/>
  <c r="I104" i="20"/>
  <c r="V104" i="20" s="1"/>
  <c r="I105" i="20"/>
  <c r="V105" i="20" s="1"/>
  <c r="I106" i="20"/>
  <c r="V106" i="20" s="1"/>
  <c r="I107" i="20"/>
  <c r="V107" i="20" s="1"/>
  <c r="I108" i="20"/>
  <c r="V108" i="20" s="1"/>
  <c r="I109" i="20"/>
  <c r="V109" i="20" s="1"/>
  <c r="I110" i="20"/>
  <c r="V110" i="20" s="1"/>
  <c r="I111" i="20"/>
  <c r="V111" i="20" s="1"/>
  <c r="I112" i="20"/>
  <c r="V112" i="20" s="1"/>
  <c r="I113" i="20"/>
  <c r="V113" i="20" s="1"/>
  <c r="I114" i="20"/>
  <c r="V114" i="20" s="1"/>
  <c r="I115" i="20"/>
  <c r="V115" i="20" s="1"/>
  <c r="I116" i="20"/>
  <c r="V116" i="20" s="1"/>
  <c r="I117" i="20"/>
  <c r="V117" i="20" s="1"/>
  <c r="I118" i="20"/>
  <c r="V118" i="20" s="1"/>
  <c r="I119" i="20"/>
  <c r="V119" i="20" s="1"/>
  <c r="I120" i="20"/>
  <c r="V120" i="20" s="1"/>
  <c r="I121" i="20"/>
  <c r="V121" i="20" s="1"/>
  <c r="I122" i="20"/>
  <c r="V122" i="20" s="1"/>
  <c r="I123" i="20"/>
  <c r="V123" i="20" s="1"/>
  <c r="I124" i="20"/>
  <c r="V124" i="20" s="1"/>
  <c r="I125" i="20"/>
  <c r="V125" i="20" s="1"/>
  <c r="I126" i="20"/>
  <c r="V126" i="20" s="1"/>
  <c r="I127" i="20"/>
  <c r="V127" i="20" s="1"/>
  <c r="I128" i="20"/>
  <c r="V128" i="20" s="1"/>
  <c r="I129" i="20"/>
  <c r="V129" i="20" s="1"/>
  <c r="I130" i="20"/>
  <c r="V130" i="20" s="1"/>
  <c r="I131" i="20"/>
  <c r="V131" i="20" s="1"/>
  <c r="I132" i="20"/>
  <c r="V132" i="20" s="1"/>
  <c r="I133" i="20"/>
  <c r="V133" i="20" s="1"/>
  <c r="I134" i="20"/>
  <c r="V134" i="20" s="1"/>
  <c r="I135" i="20"/>
  <c r="V135" i="20" s="1"/>
  <c r="I136" i="20"/>
  <c r="V136" i="20" s="1"/>
  <c r="I137" i="20"/>
  <c r="V137" i="20" s="1"/>
  <c r="I138" i="20"/>
  <c r="V138" i="20" s="1"/>
  <c r="I139" i="20"/>
  <c r="V139" i="20" s="1"/>
  <c r="I140" i="20"/>
  <c r="V140" i="20" s="1"/>
  <c r="I141" i="20"/>
  <c r="V141" i="20" s="1"/>
  <c r="I142" i="20"/>
  <c r="V142" i="20" s="1"/>
  <c r="I143" i="20"/>
  <c r="V143" i="20" s="1"/>
  <c r="I144" i="20"/>
  <c r="V144" i="20" s="1"/>
  <c r="I145" i="20"/>
  <c r="V145" i="20" s="1"/>
  <c r="I146" i="20"/>
  <c r="V146" i="20" s="1"/>
  <c r="I147" i="20"/>
  <c r="V147" i="20" s="1"/>
  <c r="I148" i="20"/>
  <c r="V148" i="20" s="1"/>
  <c r="I149" i="20"/>
  <c r="V149" i="20" s="1"/>
  <c r="I150" i="20"/>
  <c r="V150" i="20" s="1"/>
  <c r="I151" i="20"/>
  <c r="V151" i="20" s="1"/>
  <c r="I152" i="20"/>
  <c r="V152" i="20" s="1"/>
  <c r="I153" i="20"/>
  <c r="V153" i="20" s="1"/>
  <c r="I154" i="20"/>
  <c r="V154" i="20" s="1"/>
  <c r="I155" i="20"/>
  <c r="V155" i="20" s="1"/>
  <c r="I156" i="20"/>
  <c r="V156" i="20" s="1"/>
  <c r="I157" i="20"/>
  <c r="V157" i="20" s="1"/>
  <c r="I158" i="20"/>
  <c r="V158" i="20" s="1"/>
  <c r="I159" i="20"/>
  <c r="V159" i="20" s="1"/>
  <c r="I160" i="20"/>
  <c r="V160" i="20" s="1"/>
  <c r="I161" i="20"/>
  <c r="V161" i="20" s="1"/>
  <c r="I162" i="20"/>
  <c r="V162" i="20" s="1"/>
  <c r="I163" i="20"/>
  <c r="V163" i="20" s="1"/>
  <c r="I164" i="20"/>
  <c r="V164" i="20" s="1"/>
  <c r="I165" i="20"/>
  <c r="V165" i="20" s="1"/>
  <c r="I166" i="20"/>
  <c r="V166" i="20" s="1"/>
  <c r="I167" i="20"/>
  <c r="V167" i="20" s="1"/>
  <c r="I168" i="20"/>
  <c r="V168" i="20" s="1"/>
  <c r="I169" i="20"/>
  <c r="V169" i="20" s="1"/>
  <c r="I170" i="20"/>
  <c r="V170" i="20" s="1"/>
  <c r="I171" i="20"/>
  <c r="V171" i="20" s="1"/>
  <c r="I172" i="20"/>
  <c r="V172" i="20" s="1"/>
  <c r="I173" i="20"/>
  <c r="V173" i="20" s="1"/>
  <c r="I174" i="20"/>
  <c r="V174" i="20" s="1"/>
  <c r="I175" i="20"/>
  <c r="V175" i="20" s="1"/>
  <c r="I176" i="20"/>
  <c r="V176" i="20" s="1"/>
  <c r="I177" i="20"/>
  <c r="V177" i="20" s="1"/>
  <c r="I178" i="20"/>
  <c r="V178" i="20" s="1"/>
  <c r="I179" i="20"/>
  <c r="V179" i="20" s="1"/>
  <c r="I180" i="20"/>
  <c r="V180" i="20" s="1"/>
  <c r="I181" i="20"/>
  <c r="V181" i="20" s="1"/>
  <c r="I182" i="20"/>
  <c r="V182" i="20" s="1"/>
  <c r="I183" i="20"/>
  <c r="V183" i="20" s="1"/>
  <c r="I184" i="20"/>
  <c r="V184" i="20" s="1"/>
  <c r="I185" i="20"/>
  <c r="V185" i="20" s="1"/>
  <c r="I186" i="20"/>
  <c r="V186" i="20" s="1"/>
  <c r="I187" i="20"/>
  <c r="V187" i="20" s="1"/>
  <c r="I188" i="20"/>
  <c r="V188" i="20" s="1"/>
  <c r="I189" i="20"/>
  <c r="V189" i="20" s="1"/>
  <c r="I190" i="20"/>
  <c r="V190" i="20" s="1"/>
  <c r="I191" i="20"/>
  <c r="V191" i="20" s="1"/>
  <c r="I192" i="20"/>
  <c r="V192" i="20" s="1"/>
  <c r="I193" i="20"/>
  <c r="V193" i="20" s="1"/>
  <c r="I194" i="20"/>
  <c r="V194" i="20" s="1"/>
  <c r="I195" i="20"/>
  <c r="V195" i="20" s="1"/>
  <c r="I196" i="20"/>
  <c r="V196" i="20" s="1"/>
  <c r="I197" i="20"/>
  <c r="V197" i="20" s="1"/>
  <c r="I198" i="20"/>
  <c r="V198" i="20" s="1"/>
  <c r="I199" i="20"/>
  <c r="V199" i="20" s="1"/>
  <c r="I200" i="20"/>
  <c r="V200" i="20" s="1"/>
  <c r="I201" i="20"/>
  <c r="V201" i="20" s="1"/>
  <c r="I202" i="20"/>
  <c r="V202" i="20" s="1"/>
  <c r="I203" i="20"/>
  <c r="V203" i="20" s="1"/>
  <c r="I204" i="20"/>
  <c r="V204" i="20" s="1"/>
  <c r="I205" i="20"/>
  <c r="V205" i="20" s="1"/>
  <c r="I206" i="20"/>
  <c r="V206" i="20" s="1"/>
  <c r="I207" i="20"/>
  <c r="V207" i="20" s="1"/>
  <c r="I208" i="20"/>
  <c r="V208" i="20" s="1"/>
  <c r="I210" i="20"/>
  <c r="V210" i="20" s="1"/>
  <c r="I5" i="20"/>
  <c r="V80" i="20" l="1"/>
  <c r="F3" i="42"/>
  <c r="V14" i="20"/>
  <c r="V10" i="20"/>
  <c r="V30" i="20"/>
  <c r="W30" i="20"/>
  <c r="X30" i="20"/>
  <c r="G31" i="20"/>
  <c r="I31" i="20" s="1"/>
  <c r="Y29" i="20"/>
  <c r="Z29" i="20" s="1"/>
  <c r="AA29" i="20" s="1"/>
  <c r="AB29" i="20" s="1"/>
  <c r="G36" i="20"/>
  <c r="I36" i="20" s="1"/>
  <c r="V36" i="20" s="1"/>
  <c r="P10" i="24"/>
  <c r="N10" i="24"/>
  <c r="L10" i="24"/>
  <c r="J10" i="24"/>
  <c r="O10" i="24"/>
  <c r="M10" i="24"/>
  <c r="K10" i="24"/>
  <c r="P8" i="24"/>
  <c r="N8" i="24"/>
  <c r="L8" i="24"/>
  <c r="J8" i="24"/>
  <c r="O8" i="24"/>
  <c r="M8" i="24"/>
  <c r="K8" i="24"/>
  <c r="O9" i="24"/>
  <c r="M9" i="24"/>
  <c r="K9" i="24"/>
  <c r="P9" i="24"/>
  <c r="N9" i="24"/>
  <c r="L9" i="24"/>
  <c r="J9" i="24"/>
  <c r="P7" i="24"/>
  <c r="O7" i="24"/>
  <c r="N7" i="24"/>
  <c r="M7" i="24"/>
  <c r="L7" i="24"/>
  <c r="K7" i="24"/>
  <c r="J7" i="24"/>
  <c r="P6" i="24"/>
  <c r="N6" i="24"/>
  <c r="L6" i="24"/>
  <c r="I6" i="24" s="1"/>
  <c r="H6" i="24" s="1"/>
  <c r="J6" i="24"/>
  <c r="O6" i="24"/>
  <c r="M6" i="24"/>
  <c r="K6" i="24"/>
  <c r="P5" i="24"/>
  <c r="O5" i="24"/>
  <c r="N5" i="24"/>
  <c r="M5" i="24"/>
  <c r="L5" i="24"/>
  <c r="K5" i="24"/>
  <c r="AB2" i="20"/>
  <c r="AA2" i="20"/>
  <c r="Z2" i="20"/>
  <c r="Y2" i="20"/>
  <c r="X2" i="20"/>
  <c r="W2" i="20"/>
  <c r="V2" i="20"/>
  <c r="U2" i="20"/>
  <c r="T2" i="20"/>
  <c r="S2" i="20"/>
  <c r="R2" i="20"/>
  <c r="Q2" i="20"/>
  <c r="P2" i="20"/>
  <c r="O2" i="20"/>
  <c r="N2" i="20"/>
  <c r="M2" i="20"/>
  <c r="L2" i="20"/>
  <c r="K2" i="20"/>
  <c r="J2" i="20"/>
  <c r="G2" i="20"/>
  <c r="F2" i="20"/>
  <c r="E2" i="20"/>
  <c r="D2" i="20"/>
  <c r="C2" i="20"/>
  <c r="B2" i="20"/>
  <c r="A2" i="20"/>
  <c r="A2" i="24"/>
  <c r="P2" i="24"/>
  <c r="O2" i="24"/>
  <c r="N2" i="24"/>
  <c r="M2" i="24"/>
  <c r="L2" i="24"/>
  <c r="K2" i="24"/>
  <c r="J2" i="24"/>
  <c r="I2" i="24"/>
  <c r="H2" i="24"/>
  <c r="G2" i="24"/>
  <c r="F2" i="24"/>
  <c r="E2" i="24"/>
  <c r="D2" i="24"/>
  <c r="A2" i="27"/>
  <c r="K2" i="27"/>
  <c r="J2" i="27"/>
  <c r="I2" i="27"/>
  <c r="H2" i="27"/>
  <c r="G2" i="27"/>
  <c r="F2" i="27"/>
  <c r="E2" i="27"/>
  <c r="D2" i="27"/>
  <c r="C2" i="27"/>
  <c r="B2" i="27"/>
  <c r="I5" i="24" l="1"/>
  <c r="H5" i="24" s="1"/>
  <c r="U29" i="20"/>
  <c r="T29" i="20" s="1"/>
  <c r="S29" i="20" s="1"/>
  <c r="I7" i="24"/>
  <c r="G32" i="20"/>
  <c r="I32" i="20" s="1"/>
  <c r="V31" i="20"/>
  <c r="X31" i="20"/>
  <c r="W31" i="20"/>
  <c r="Y30" i="20"/>
  <c r="Z30" i="20" s="1"/>
  <c r="AA30" i="20" s="1"/>
  <c r="AB30" i="20" s="1"/>
  <c r="R8" i="44"/>
  <c r="I9" i="24"/>
  <c r="H9" i="24" s="1"/>
  <c r="I8" i="24"/>
  <c r="I10" i="24"/>
  <c r="H10" i="24" s="1"/>
  <c r="G37" i="20"/>
  <c r="I37" i="20" s="1"/>
  <c r="V37" i="20" s="1"/>
  <c r="R9" i="44" l="1"/>
  <c r="R4" i="44" s="1"/>
  <c r="U30" i="20"/>
  <c r="T30" i="20" s="1"/>
  <c r="S30" i="20" s="1"/>
  <c r="H7" i="24"/>
  <c r="H8" i="24"/>
  <c r="Y31" i="20"/>
  <c r="Z31" i="20" s="1"/>
  <c r="AA31" i="20" s="1"/>
  <c r="AB31" i="20" s="1"/>
  <c r="V32" i="20"/>
  <c r="W32" i="20" s="1"/>
  <c r="X32" i="20"/>
  <c r="G33" i="20"/>
  <c r="I33" i="20" s="1"/>
  <c r="G34" i="20"/>
  <c r="I34" i="20" s="1"/>
  <c r="O8" i="44"/>
  <c r="O9" i="44"/>
  <c r="G38" i="20"/>
  <c r="I38" i="20" s="1"/>
  <c r="J210" i="20"/>
  <c r="L210" i="20" s="1"/>
  <c r="M210" i="20" s="1"/>
  <c r="J208" i="20"/>
  <c r="L208" i="20" s="1"/>
  <c r="M208" i="20" s="1"/>
  <c r="J207" i="20"/>
  <c r="L207" i="20" s="1"/>
  <c r="M207" i="20" s="1"/>
  <c r="J206" i="20"/>
  <c r="L206" i="20" s="1"/>
  <c r="M206" i="20" s="1"/>
  <c r="J205" i="20"/>
  <c r="L205" i="20" s="1"/>
  <c r="M205" i="20" s="1"/>
  <c r="J204" i="20"/>
  <c r="L204" i="20" s="1"/>
  <c r="M204" i="20" s="1"/>
  <c r="J203" i="20"/>
  <c r="L203" i="20" s="1"/>
  <c r="M203" i="20" s="1"/>
  <c r="J202" i="20"/>
  <c r="L202" i="20" s="1"/>
  <c r="M202" i="20" s="1"/>
  <c r="J201" i="20"/>
  <c r="L201" i="20" s="1"/>
  <c r="M201" i="20" s="1"/>
  <c r="J200" i="20"/>
  <c r="L200" i="20" s="1"/>
  <c r="M200" i="20" s="1"/>
  <c r="J199" i="20"/>
  <c r="L199" i="20" s="1"/>
  <c r="M199" i="20" s="1"/>
  <c r="J198" i="20"/>
  <c r="L198" i="20" s="1"/>
  <c r="M198" i="20" s="1"/>
  <c r="J197" i="20"/>
  <c r="L197" i="20" s="1"/>
  <c r="M197" i="20" s="1"/>
  <c r="J196" i="20"/>
  <c r="L196" i="20" s="1"/>
  <c r="M196" i="20" s="1"/>
  <c r="J195" i="20"/>
  <c r="L195" i="20" s="1"/>
  <c r="M195" i="20" s="1"/>
  <c r="J194" i="20"/>
  <c r="L194" i="20" s="1"/>
  <c r="M194" i="20" s="1"/>
  <c r="M193" i="20"/>
  <c r="J192" i="20"/>
  <c r="L192" i="20" s="1"/>
  <c r="M192" i="20" s="1"/>
  <c r="J191" i="20"/>
  <c r="L191" i="20" s="1"/>
  <c r="M191" i="20" s="1"/>
  <c r="J190" i="20"/>
  <c r="L190" i="20" s="1"/>
  <c r="M190" i="20" s="1"/>
  <c r="J189" i="20"/>
  <c r="L189" i="20" s="1"/>
  <c r="M189" i="20" s="1"/>
  <c r="J188" i="20"/>
  <c r="L188" i="20" s="1"/>
  <c r="M188" i="20" s="1"/>
  <c r="J187" i="20"/>
  <c r="L187" i="20" s="1"/>
  <c r="M187" i="20" s="1"/>
  <c r="J186" i="20"/>
  <c r="L186" i="20" s="1"/>
  <c r="M186" i="20" s="1"/>
  <c r="J185" i="20"/>
  <c r="L185" i="20" s="1"/>
  <c r="M185" i="20" s="1"/>
  <c r="J184" i="20"/>
  <c r="L184" i="20" s="1"/>
  <c r="M184" i="20" s="1"/>
  <c r="J183" i="20"/>
  <c r="L183" i="20" s="1"/>
  <c r="M183" i="20" s="1"/>
  <c r="J182" i="20"/>
  <c r="L182" i="20" s="1"/>
  <c r="M182" i="20" s="1"/>
  <c r="J181" i="20"/>
  <c r="L181" i="20" s="1"/>
  <c r="M181" i="20" s="1"/>
  <c r="J180" i="20"/>
  <c r="L180" i="20" s="1"/>
  <c r="M180" i="20" s="1"/>
  <c r="J179" i="20"/>
  <c r="L179" i="20" s="1"/>
  <c r="M179" i="20" s="1"/>
  <c r="J178" i="20"/>
  <c r="L178" i="20" s="1"/>
  <c r="M178" i="20" s="1"/>
  <c r="J177" i="20"/>
  <c r="L177" i="20" s="1"/>
  <c r="M177" i="20" s="1"/>
  <c r="J176" i="20"/>
  <c r="L176" i="20" s="1"/>
  <c r="M176" i="20" s="1"/>
  <c r="J175" i="20"/>
  <c r="L175" i="20" s="1"/>
  <c r="M175" i="20" s="1"/>
  <c r="J174" i="20"/>
  <c r="L174" i="20" s="1"/>
  <c r="M174" i="20" s="1"/>
  <c r="J173" i="20"/>
  <c r="L173" i="20" s="1"/>
  <c r="M173" i="20" s="1"/>
  <c r="J172" i="20"/>
  <c r="L172" i="20" s="1"/>
  <c r="M172" i="20" s="1"/>
  <c r="J171" i="20"/>
  <c r="L171" i="20" s="1"/>
  <c r="M171" i="20" s="1"/>
  <c r="J170" i="20"/>
  <c r="L170" i="20" s="1"/>
  <c r="M170" i="20" s="1"/>
  <c r="J169" i="20"/>
  <c r="L169" i="20" s="1"/>
  <c r="M169" i="20" s="1"/>
  <c r="J168" i="20"/>
  <c r="L168" i="20" s="1"/>
  <c r="M168" i="20" s="1"/>
  <c r="J167" i="20"/>
  <c r="L167" i="20" s="1"/>
  <c r="M167" i="20" s="1"/>
  <c r="J166" i="20"/>
  <c r="L166" i="20" s="1"/>
  <c r="M166" i="20" s="1"/>
  <c r="J165" i="20"/>
  <c r="L165" i="20" s="1"/>
  <c r="M165" i="20" s="1"/>
  <c r="J164" i="20"/>
  <c r="L164" i="20" s="1"/>
  <c r="M164" i="20" s="1"/>
  <c r="J163" i="20"/>
  <c r="L163" i="20" s="1"/>
  <c r="M163" i="20" s="1"/>
  <c r="J162" i="20"/>
  <c r="L162" i="20" s="1"/>
  <c r="M162" i="20" s="1"/>
  <c r="J161" i="20"/>
  <c r="L161" i="20" s="1"/>
  <c r="M161" i="20" s="1"/>
  <c r="J160" i="20"/>
  <c r="L160" i="20" s="1"/>
  <c r="M160" i="20" s="1"/>
  <c r="J159" i="20"/>
  <c r="L159" i="20" s="1"/>
  <c r="M159" i="20" s="1"/>
  <c r="J158" i="20"/>
  <c r="L158" i="20" s="1"/>
  <c r="M158" i="20" s="1"/>
  <c r="J157" i="20"/>
  <c r="L157" i="20" s="1"/>
  <c r="M157" i="20" s="1"/>
  <c r="J156" i="20"/>
  <c r="L156" i="20" s="1"/>
  <c r="M156" i="20" s="1"/>
  <c r="J155" i="20"/>
  <c r="L155" i="20" s="1"/>
  <c r="M155" i="20" s="1"/>
  <c r="J154" i="20"/>
  <c r="L154" i="20" s="1"/>
  <c r="M154" i="20" s="1"/>
  <c r="J153" i="20"/>
  <c r="L153" i="20" s="1"/>
  <c r="M153" i="20" s="1"/>
  <c r="J152" i="20"/>
  <c r="L152" i="20" s="1"/>
  <c r="M152" i="20" s="1"/>
  <c r="J151" i="20"/>
  <c r="L151" i="20" s="1"/>
  <c r="M151" i="20" s="1"/>
  <c r="J150" i="20"/>
  <c r="L150" i="20" s="1"/>
  <c r="M150" i="20" s="1"/>
  <c r="J149" i="20"/>
  <c r="L149" i="20" s="1"/>
  <c r="M149" i="20" s="1"/>
  <c r="J148" i="20"/>
  <c r="L148" i="20" s="1"/>
  <c r="M148" i="20" s="1"/>
  <c r="J147" i="20"/>
  <c r="L147" i="20" s="1"/>
  <c r="M147" i="20" s="1"/>
  <c r="J146" i="20"/>
  <c r="L146" i="20" s="1"/>
  <c r="M146" i="20" s="1"/>
  <c r="J145" i="20"/>
  <c r="L145" i="20" s="1"/>
  <c r="M145" i="20" s="1"/>
  <c r="J144" i="20"/>
  <c r="L144" i="20" s="1"/>
  <c r="M144" i="20" s="1"/>
  <c r="J143" i="20"/>
  <c r="L143" i="20" s="1"/>
  <c r="M143" i="20" s="1"/>
  <c r="J142" i="20"/>
  <c r="L142" i="20" s="1"/>
  <c r="M142" i="20" s="1"/>
  <c r="J141" i="20"/>
  <c r="L141" i="20" s="1"/>
  <c r="M141" i="20" s="1"/>
  <c r="J140" i="20"/>
  <c r="L140" i="20" s="1"/>
  <c r="M140" i="20" s="1"/>
  <c r="J139" i="20"/>
  <c r="L139" i="20" s="1"/>
  <c r="M139" i="20" s="1"/>
  <c r="J138" i="20"/>
  <c r="L138" i="20" s="1"/>
  <c r="M138" i="20" s="1"/>
  <c r="J137" i="20"/>
  <c r="L137" i="20" s="1"/>
  <c r="M137" i="20" s="1"/>
  <c r="J136" i="20"/>
  <c r="L136" i="20" s="1"/>
  <c r="M136" i="20" s="1"/>
  <c r="J135" i="20"/>
  <c r="L135" i="20" s="1"/>
  <c r="M135" i="20" s="1"/>
  <c r="J134" i="20"/>
  <c r="L134" i="20" s="1"/>
  <c r="M134" i="20" s="1"/>
  <c r="J133" i="20"/>
  <c r="L133" i="20" s="1"/>
  <c r="M133" i="20" s="1"/>
  <c r="J132" i="20"/>
  <c r="L132" i="20" s="1"/>
  <c r="M132" i="20" s="1"/>
  <c r="J131" i="20"/>
  <c r="L131" i="20" s="1"/>
  <c r="M131" i="20" s="1"/>
  <c r="J130" i="20"/>
  <c r="L130" i="20" s="1"/>
  <c r="M130" i="20" s="1"/>
  <c r="J129" i="20"/>
  <c r="L129" i="20" s="1"/>
  <c r="M129" i="20" s="1"/>
  <c r="J128" i="20"/>
  <c r="L128" i="20" s="1"/>
  <c r="M128" i="20" s="1"/>
  <c r="J127" i="20"/>
  <c r="L127" i="20" s="1"/>
  <c r="M127" i="20" s="1"/>
  <c r="J126" i="20"/>
  <c r="L126" i="20" s="1"/>
  <c r="M126" i="20" s="1"/>
  <c r="J125" i="20"/>
  <c r="L125" i="20" s="1"/>
  <c r="M125" i="20" s="1"/>
  <c r="J124" i="20"/>
  <c r="L124" i="20" s="1"/>
  <c r="M124" i="20" s="1"/>
  <c r="J123" i="20"/>
  <c r="L123" i="20" s="1"/>
  <c r="M123" i="20" s="1"/>
  <c r="J122" i="20"/>
  <c r="L122" i="20" s="1"/>
  <c r="M122" i="20" s="1"/>
  <c r="J121" i="20"/>
  <c r="L121" i="20" s="1"/>
  <c r="M121" i="20" s="1"/>
  <c r="J120" i="20"/>
  <c r="L120" i="20" s="1"/>
  <c r="M120" i="20" s="1"/>
  <c r="J119" i="20"/>
  <c r="L119" i="20" s="1"/>
  <c r="M119" i="20" s="1"/>
  <c r="J118" i="20"/>
  <c r="L118" i="20" s="1"/>
  <c r="M118" i="20" s="1"/>
  <c r="J117" i="20"/>
  <c r="L117" i="20" s="1"/>
  <c r="M117" i="20" s="1"/>
  <c r="J116" i="20"/>
  <c r="L116" i="20" s="1"/>
  <c r="M116" i="20" s="1"/>
  <c r="J115" i="20"/>
  <c r="L115" i="20" s="1"/>
  <c r="M115" i="20" s="1"/>
  <c r="J114" i="20"/>
  <c r="L114" i="20" s="1"/>
  <c r="M114" i="20" s="1"/>
  <c r="J113" i="20"/>
  <c r="L113" i="20" s="1"/>
  <c r="M113" i="20" s="1"/>
  <c r="J112" i="20"/>
  <c r="L112" i="20" s="1"/>
  <c r="M112" i="20" s="1"/>
  <c r="J111" i="20"/>
  <c r="L111" i="20" s="1"/>
  <c r="M111" i="20" s="1"/>
  <c r="J110" i="20"/>
  <c r="L110" i="20" s="1"/>
  <c r="M110" i="20" s="1"/>
  <c r="J109" i="20"/>
  <c r="L109" i="20" s="1"/>
  <c r="M109" i="20" s="1"/>
  <c r="J108" i="20"/>
  <c r="L108" i="20" s="1"/>
  <c r="M108" i="20" s="1"/>
  <c r="J107" i="20"/>
  <c r="L107" i="20" s="1"/>
  <c r="M107" i="20" s="1"/>
  <c r="J106" i="20"/>
  <c r="L106" i="20" s="1"/>
  <c r="M106" i="20" s="1"/>
  <c r="J105" i="20"/>
  <c r="L105" i="20" s="1"/>
  <c r="M105" i="20" s="1"/>
  <c r="J104" i="20"/>
  <c r="L104" i="20" s="1"/>
  <c r="M104" i="20" s="1"/>
  <c r="J103" i="20"/>
  <c r="L103" i="20" s="1"/>
  <c r="M103" i="20" s="1"/>
  <c r="J102" i="20"/>
  <c r="L102" i="20" s="1"/>
  <c r="M102" i="20" s="1"/>
  <c r="J101" i="20"/>
  <c r="L101" i="20" s="1"/>
  <c r="M101" i="20" s="1"/>
  <c r="J100" i="20"/>
  <c r="L100" i="20" s="1"/>
  <c r="M100" i="20" s="1"/>
  <c r="J99" i="20"/>
  <c r="L99" i="20" s="1"/>
  <c r="M99" i="20" s="1"/>
  <c r="J98" i="20"/>
  <c r="L98" i="20" s="1"/>
  <c r="M98" i="20" s="1"/>
  <c r="J97" i="20"/>
  <c r="L97" i="20" s="1"/>
  <c r="M97" i="20" s="1"/>
  <c r="J96" i="20"/>
  <c r="L96" i="20" s="1"/>
  <c r="M96" i="20" s="1"/>
  <c r="J95" i="20"/>
  <c r="L95" i="20" s="1"/>
  <c r="M95" i="20" s="1"/>
  <c r="J94" i="20"/>
  <c r="L94" i="20" s="1"/>
  <c r="M94" i="20" s="1"/>
  <c r="J93" i="20"/>
  <c r="L93" i="20" s="1"/>
  <c r="M93" i="20" s="1"/>
  <c r="J92" i="20"/>
  <c r="L92" i="20" s="1"/>
  <c r="M92" i="20" s="1"/>
  <c r="J91" i="20"/>
  <c r="L91" i="20" s="1"/>
  <c r="M91" i="20" s="1"/>
  <c r="J90" i="20"/>
  <c r="L90" i="20" s="1"/>
  <c r="M90" i="20" s="1"/>
  <c r="J89" i="20"/>
  <c r="L89" i="20" s="1"/>
  <c r="M89" i="20" s="1"/>
  <c r="J88" i="20"/>
  <c r="L88" i="20" s="1"/>
  <c r="M88" i="20" s="1"/>
  <c r="J87" i="20"/>
  <c r="L87" i="20" s="1"/>
  <c r="M87" i="20" s="1"/>
  <c r="J86" i="20"/>
  <c r="L86" i="20" s="1"/>
  <c r="M86" i="20" s="1"/>
  <c r="J85" i="20"/>
  <c r="L85" i="20" s="1"/>
  <c r="M85" i="20" s="1"/>
  <c r="J84" i="20"/>
  <c r="L84" i="20" s="1"/>
  <c r="M84" i="20" s="1"/>
  <c r="J83" i="20"/>
  <c r="L83" i="20" s="1"/>
  <c r="M83" i="20" s="1"/>
  <c r="J82" i="20"/>
  <c r="L82" i="20" s="1"/>
  <c r="M82" i="20" s="1"/>
  <c r="J81" i="20"/>
  <c r="L81" i="20" s="1"/>
  <c r="M81" i="20" s="1"/>
  <c r="J80" i="20"/>
  <c r="L80" i="20" s="1"/>
  <c r="M80" i="20" s="1"/>
  <c r="J79" i="20"/>
  <c r="L79" i="20" s="1"/>
  <c r="M79" i="20" s="1"/>
  <c r="J78" i="20"/>
  <c r="L78" i="20" s="1"/>
  <c r="M78" i="20" s="1"/>
  <c r="J77" i="20"/>
  <c r="L77" i="20" s="1"/>
  <c r="M77" i="20" s="1"/>
  <c r="J76" i="20"/>
  <c r="L76" i="20" s="1"/>
  <c r="M76" i="20" s="1"/>
  <c r="J75" i="20"/>
  <c r="L75" i="20" s="1"/>
  <c r="M75" i="20" s="1"/>
  <c r="J74" i="20"/>
  <c r="L74" i="20" s="1"/>
  <c r="M74" i="20" s="1"/>
  <c r="J73" i="20"/>
  <c r="L73" i="20" s="1"/>
  <c r="M73" i="20" s="1"/>
  <c r="J72" i="20"/>
  <c r="L72" i="20" s="1"/>
  <c r="M72" i="20" s="1"/>
  <c r="J71" i="20"/>
  <c r="L71" i="20" s="1"/>
  <c r="M71" i="20" s="1"/>
  <c r="J70" i="20"/>
  <c r="L70" i="20" s="1"/>
  <c r="M70" i="20" s="1"/>
  <c r="J69" i="20"/>
  <c r="L69" i="20" s="1"/>
  <c r="M69" i="20" s="1"/>
  <c r="J68" i="20"/>
  <c r="L68" i="20" s="1"/>
  <c r="M68" i="20" s="1"/>
  <c r="J67" i="20"/>
  <c r="L67" i="20" s="1"/>
  <c r="M67" i="20" s="1"/>
  <c r="J66" i="20"/>
  <c r="L66" i="20" s="1"/>
  <c r="M66" i="20" s="1"/>
  <c r="J65" i="20"/>
  <c r="L65" i="20" s="1"/>
  <c r="M65" i="20" s="1"/>
  <c r="J64" i="20"/>
  <c r="L64" i="20" s="1"/>
  <c r="M64" i="20" s="1"/>
  <c r="J63" i="20"/>
  <c r="L63" i="20" s="1"/>
  <c r="M63" i="20" s="1"/>
  <c r="J62" i="20"/>
  <c r="L62" i="20" s="1"/>
  <c r="M62" i="20" s="1"/>
  <c r="J61" i="20"/>
  <c r="L61" i="20" s="1"/>
  <c r="M61" i="20" s="1"/>
  <c r="J60" i="20"/>
  <c r="L60" i="20" s="1"/>
  <c r="M60" i="20" s="1"/>
  <c r="J59" i="20"/>
  <c r="L59" i="20" s="1"/>
  <c r="M59" i="20" s="1"/>
  <c r="J58" i="20"/>
  <c r="L58" i="20" s="1"/>
  <c r="M58" i="20" s="1"/>
  <c r="J57" i="20"/>
  <c r="L57" i="20" s="1"/>
  <c r="M57" i="20" s="1"/>
  <c r="J56" i="20"/>
  <c r="L56" i="20" s="1"/>
  <c r="M56" i="20" s="1"/>
  <c r="J55" i="20"/>
  <c r="L55" i="20" s="1"/>
  <c r="M55" i="20" s="1"/>
  <c r="J54" i="20"/>
  <c r="L54" i="20" s="1"/>
  <c r="M54" i="20" s="1"/>
  <c r="J53" i="20"/>
  <c r="L53" i="20" s="1"/>
  <c r="M53" i="20" s="1"/>
  <c r="J52" i="20"/>
  <c r="L52" i="20" s="1"/>
  <c r="M52" i="20" s="1"/>
  <c r="J51" i="20"/>
  <c r="L51" i="20" s="1"/>
  <c r="M51" i="20" s="1"/>
  <c r="J50" i="20"/>
  <c r="L50" i="20" s="1"/>
  <c r="M50" i="20" s="1"/>
  <c r="J49" i="20"/>
  <c r="L49" i="20" s="1"/>
  <c r="M49" i="20" s="1"/>
  <c r="J48" i="20"/>
  <c r="L48" i="20" s="1"/>
  <c r="M48" i="20" s="1"/>
  <c r="J47" i="20"/>
  <c r="L47" i="20" s="1"/>
  <c r="M47" i="20" s="1"/>
  <c r="J46" i="20"/>
  <c r="L46" i="20" s="1"/>
  <c r="M46" i="20" s="1"/>
  <c r="J45" i="20"/>
  <c r="L45" i="20" s="1"/>
  <c r="M45" i="20" s="1"/>
  <c r="J44" i="20"/>
  <c r="L44" i="20" s="1"/>
  <c r="M44" i="20" s="1"/>
  <c r="J43" i="20"/>
  <c r="L43" i="20" s="1"/>
  <c r="M43" i="20" s="1"/>
  <c r="J42" i="20"/>
  <c r="L42" i="20" s="1"/>
  <c r="M42" i="20" s="1"/>
  <c r="J41" i="20"/>
  <c r="L41" i="20" s="1"/>
  <c r="M41" i="20" s="1"/>
  <c r="J40" i="20"/>
  <c r="L40" i="20" s="1"/>
  <c r="M40" i="20" s="1"/>
  <c r="J39" i="20"/>
  <c r="L39" i="20" s="1"/>
  <c r="M39" i="20" s="1"/>
  <c r="J38" i="20"/>
  <c r="L38" i="20" s="1"/>
  <c r="M38" i="20" s="1"/>
  <c r="J37" i="20"/>
  <c r="L37" i="20" s="1"/>
  <c r="M37" i="20" s="1"/>
  <c r="J36" i="20"/>
  <c r="L36" i="20" s="1"/>
  <c r="M36" i="20" s="1"/>
  <c r="J35" i="20"/>
  <c r="L35" i="20" s="1"/>
  <c r="J28" i="20"/>
  <c r="L28" i="20" s="1"/>
  <c r="M28" i="20" s="1"/>
  <c r="J27" i="20"/>
  <c r="L27" i="20" s="1"/>
  <c r="M27" i="20" s="1"/>
  <c r="J26" i="20"/>
  <c r="L26" i="20" s="1"/>
  <c r="J25" i="20"/>
  <c r="L25" i="20" s="1"/>
  <c r="M25" i="20" s="1"/>
  <c r="J24" i="20"/>
  <c r="L24" i="20" s="1"/>
  <c r="M24" i="20" s="1"/>
  <c r="J23" i="20"/>
  <c r="L23" i="20" s="1"/>
  <c r="J22" i="20"/>
  <c r="L22" i="20" s="1"/>
  <c r="M22" i="20" s="1"/>
  <c r="J21" i="20"/>
  <c r="L21" i="20" s="1"/>
  <c r="M21" i="20" s="1"/>
  <c r="J20" i="20"/>
  <c r="L20" i="20" s="1"/>
  <c r="J19" i="20"/>
  <c r="L19" i="20" s="1"/>
  <c r="M19" i="20" s="1"/>
  <c r="J18" i="20"/>
  <c r="L18" i="20" s="1"/>
  <c r="M18" i="20" s="1"/>
  <c r="J17" i="20"/>
  <c r="L17" i="20" s="1"/>
  <c r="J16" i="20"/>
  <c r="L16" i="20" s="1"/>
  <c r="M16" i="20" s="1"/>
  <c r="J15" i="20"/>
  <c r="L15" i="20" s="1"/>
  <c r="M15" i="20" s="1"/>
  <c r="J14" i="20"/>
  <c r="L14" i="20" s="1"/>
  <c r="M14" i="20" s="1"/>
  <c r="J13" i="20"/>
  <c r="L13" i="20" s="1"/>
  <c r="M13" i="20" s="1"/>
  <c r="J12" i="20"/>
  <c r="L12" i="20" s="1"/>
  <c r="M12" i="20" s="1"/>
  <c r="J11" i="20"/>
  <c r="L11" i="20" s="1"/>
  <c r="M11" i="20" s="1"/>
  <c r="J10" i="20"/>
  <c r="L10" i="20" s="1"/>
  <c r="M10" i="20" s="1"/>
  <c r="J9" i="20"/>
  <c r="L9" i="20" s="1"/>
  <c r="J8" i="20"/>
  <c r="L8" i="20" s="1"/>
  <c r="J7" i="20"/>
  <c r="L7" i="20" s="1"/>
  <c r="J6" i="20"/>
  <c r="L6" i="20" s="1"/>
  <c r="J5" i="20"/>
  <c r="L5" i="20" l="1"/>
  <c r="M5" i="20" s="1"/>
  <c r="N5" i="20" s="1"/>
  <c r="O5" i="20" s="1"/>
  <c r="O4" i="44"/>
  <c r="U31" i="20"/>
  <c r="T31" i="20" s="1"/>
  <c r="S31" i="20" s="1"/>
  <c r="V5" i="20"/>
  <c r="M9" i="20"/>
  <c r="N9" i="20" s="1"/>
  <c r="V9" i="20"/>
  <c r="W34" i="20"/>
  <c r="X34" i="20"/>
  <c r="V34" i="20"/>
  <c r="Y34" i="20"/>
  <c r="Z34" i="20" s="1"/>
  <c r="AA34" i="20" s="1"/>
  <c r="AB34" i="20" s="1"/>
  <c r="W33" i="20"/>
  <c r="V33" i="20"/>
  <c r="Y32" i="20"/>
  <c r="Z32" i="20" s="1"/>
  <c r="AA32" i="20" s="1"/>
  <c r="AB32" i="20" s="1"/>
  <c r="M17" i="20"/>
  <c r="N17" i="20" s="1"/>
  <c r="V17" i="20"/>
  <c r="M23" i="20"/>
  <c r="N23" i="20" s="1"/>
  <c r="O23" i="20" s="1"/>
  <c r="V23" i="20"/>
  <c r="V38" i="20"/>
  <c r="W38" i="20" s="1"/>
  <c r="M26" i="20"/>
  <c r="N26" i="20" s="1"/>
  <c r="O26" i="20" s="1"/>
  <c r="V26" i="20"/>
  <c r="M35" i="20"/>
  <c r="N35" i="20" s="1"/>
  <c r="V35" i="20"/>
  <c r="M20" i="20"/>
  <c r="N20" i="20" s="1"/>
  <c r="V20" i="20"/>
  <c r="G39" i="20"/>
  <c r="I39" i="20" s="1"/>
  <c r="V39" i="20" s="1"/>
  <c r="N10" i="20"/>
  <c r="W10" i="20"/>
  <c r="N12" i="20"/>
  <c r="X12" i="20" s="1"/>
  <c r="W12" i="20"/>
  <c r="N14" i="20"/>
  <c r="X14" i="20" s="1"/>
  <c r="W14" i="20"/>
  <c r="N16" i="20"/>
  <c r="X16" i="20" s="1"/>
  <c r="W16" i="20"/>
  <c r="N18" i="20"/>
  <c r="O18" i="20" s="1"/>
  <c r="W18" i="20"/>
  <c r="N22" i="20"/>
  <c r="X22" i="20" s="1"/>
  <c r="W22" i="20"/>
  <c r="N24" i="20"/>
  <c r="O24" i="20" s="1"/>
  <c r="W24" i="20"/>
  <c r="N28" i="20"/>
  <c r="X28" i="20" s="1"/>
  <c r="W28" i="20"/>
  <c r="N36" i="20"/>
  <c r="O36" i="20" s="1"/>
  <c r="W36" i="20"/>
  <c r="N38" i="20"/>
  <c r="N40" i="20"/>
  <c r="O40" i="20" s="1"/>
  <c r="N42" i="20"/>
  <c r="X42" i="20" s="1"/>
  <c r="W42" i="20"/>
  <c r="N44" i="20"/>
  <c r="X44" i="20" s="1"/>
  <c r="W44" i="20"/>
  <c r="N46" i="20"/>
  <c r="X46" i="20" s="1"/>
  <c r="W46" i="20"/>
  <c r="N48" i="20"/>
  <c r="X48" i="20" s="1"/>
  <c r="W48" i="20"/>
  <c r="N50" i="20"/>
  <c r="X50" i="20" s="1"/>
  <c r="W50" i="20"/>
  <c r="N54" i="20"/>
  <c r="X54" i="20" s="1"/>
  <c r="W54" i="20"/>
  <c r="N56" i="20"/>
  <c r="X56" i="20" s="1"/>
  <c r="W56" i="20"/>
  <c r="N58" i="20"/>
  <c r="X58" i="20" s="1"/>
  <c r="W58" i="20"/>
  <c r="N60" i="20"/>
  <c r="X60" i="20" s="1"/>
  <c r="W60" i="20"/>
  <c r="N62" i="20"/>
  <c r="X62" i="20" s="1"/>
  <c r="W62" i="20"/>
  <c r="N64" i="20"/>
  <c r="X64" i="20" s="1"/>
  <c r="W64" i="20"/>
  <c r="N66" i="20"/>
  <c r="X66" i="20" s="1"/>
  <c r="W66" i="20"/>
  <c r="N68" i="20"/>
  <c r="X68" i="20" s="1"/>
  <c r="W68" i="20"/>
  <c r="N70" i="20"/>
  <c r="X70" i="20" s="1"/>
  <c r="W70" i="20"/>
  <c r="N72" i="20"/>
  <c r="X72" i="20" s="1"/>
  <c r="W72" i="20"/>
  <c r="N74" i="20"/>
  <c r="X74" i="20" s="1"/>
  <c r="W74" i="20"/>
  <c r="N76" i="20"/>
  <c r="X76" i="20" s="1"/>
  <c r="W76" i="20"/>
  <c r="N78" i="20"/>
  <c r="X78" i="20" s="1"/>
  <c r="W78" i="20"/>
  <c r="N80" i="20"/>
  <c r="X80" i="20" s="1"/>
  <c r="W80" i="20"/>
  <c r="N82" i="20"/>
  <c r="X82" i="20" s="1"/>
  <c r="W82" i="20"/>
  <c r="N84" i="20"/>
  <c r="X84" i="20" s="1"/>
  <c r="W84" i="20"/>
  <c r="N86" i="20"/>
  <c r="X86" i="20" s="1"/>
  <c r="W86" i="20"/>
  <c r="N88" i="20"/>
  <c r="X88" i="20" s="1"/>
  <c r="W88" i="20"/>
  <c r="N90" i="20"/>
  <c r="X90" i="20" s="1"/>
  <c r="W90" i="20"/>
  <c r="N92" i="20"/>
  <c r="X92" i="20" s="1"/>
  <c r="W92" i="20"/>
  <c r="N94" i="20"/>
  <c r="X94" i="20" s="1"/>
  <c r="W94" i="20"/>
  <c r="N96" i="20"/>
  <c r="X96" i="20" s="1"/>
  <c r="W96" i="20"/>
  <c r="N98" i="20"/>
  <c r="X98" i="20" s="1"/>
  <c r="W98" i="20"/>
  <c r="N100" i="20"/>
  <c r="X100" i="20" s="1"/>
  <c r="W100" i="20"/>
  <c r="N102" i="20"/>
  <c r="X102" i="20" s="1"/>
  <c r="W102" i="20"/>
  <c r="N104" i="20"/>
  <c r="X104" i="20" s="1"/>
  <c r="W104" i="20"/>
  <c r="N106" i="20"/>
  <c r="X106" i="20" s="1"/>
  <c r="W106" i="20"/>
  <c r="N108" i="20"/>
  <c r="X108" i="20" s="1"/>
  <c r="W108" i="20"/>
  <c r="N110" i="20"/>
  <c r="X110" i="20" s="1"/>
  <c r="W110" i="20"/>
  <c r="N112" i="20"/>
  <c r="X112" i="20" s="1"/>
  <c r="W112" i="20"/>
  <c r="N114" i="20"/>
  <c r="X114" i="20" s="1"/>
  <c r="W114" i="20"/>
  <c r="N116" i="20"/>
  <c r="X116" i="20" s="1"/>
  <c r="W116" i="20"/>
  <c r="N118" i="20"/>
  <c r="X118" i="20" s="1"/>
  <c r="W118" i="20"/>
  <c r="N120" i="20"/>
  <c r="X120" i="20" s="1"/>
  <c r="W120" i="20"/>
  <c r="N122" i="20"/>
  <c r="X122" i="20" s="1"/>
  <c r="W122" i="20"/>
  <c r="N124" i="20"/>
  <c r="X124" i="20" s="1"/>
  <c r="W124" i="20"/>
  <c r="N126" i="20"/>
  <c r="X126" i="20" s="1"/>
  <c r="W126" i="20"/>
  <c r="N128" i="20"/>
  <c r="X128" i="20" s="1"/>
  <c r="W128" i="20"/>
  <c r="N130" i="20"/>
  <c r="X130" i="20" s="1"/>
  <c r="W130" i="20"/>
  <c r="N132" i="20"/>
  <c r="X132" i="20" s="1"/>
  <c r="W132" i="20"/>
  <c r="N134" i="20"/>
  <c r="X134" i="20" s="1"/>
  <c r="W134" i="20"/>
  <c r="N136" i="20"/>
  <c r="X136" i="20" s="1"/>
  <c r="W136" i="20"/>
  <c r="N138" i="20"/>
  <c r="X138" i="20" s="1"/>
  <c r="W138" i="20"/>
  <c r="N140" i="20"/>
  <c r="X140" i="20" s="1"/>
  <c r="W140" i="20"/>
  <c r="N142" i="20"/>
  <c r="X142" i="20" s="1"/>
  <c r="W142" i="20"/>
  <c r="N144" i="20"/>
  <c r="X144" i="20" s="1"/>
  <c r="W144" i="20"/>
  <c r="N146" i="20"/>
  <c r="X146" i="20" s="1"/>
  <c r="W146" i="20"/>
  <c r="N148" i="20"/>
  <c r="X148" i="20" s="1"/>
  <c r="W148" i="20"/>
  <c r="N150" i="20"/>
  <c r="X150" i="20" s="1"/>
  <c r="W150" i="20"/>
  <c r="N152" i="20"/>
  <c r="X152" i="20" s="1"/>
  <c r="W152" i="20"/>
  <c r="N154" i="20"/>
  <c r="X154" i="20" s="1"/>
  <c r="W154" i="20"/>
  <c r="N156" i="20"/>
  <c r="X156" i="20" s="1"/>
  <c r="W156" i="20"/>
  <c r="N158" i="20"/>
  <c r="X158" i="20" s="1"/>
  <c r="W158" i="20"/>
  <c r="N160" i="20"/>
  <c r="X160" i="20" s="1"/>
  <c r="W160" i="20"/>
  <c r="N162" i="20"/>
  <c r="X162" i="20" s="1"/>
  <c r="W162" i="20"/>
  <c r="N164" i="20"/>
  <c r="X164" i="20" s="1"/>
  <c r="W164" i="20"/>
  <c r="N166" i="20"/>
  <c r="X166" i="20" s="1"/>
  <c r="W166" i="20"/>
  <c r="N168" i="20"/>
  <c r="X168" i="20" s="1"/>
  <c r="W168" i="20"/>
  <c r="N170" i="20"/>
  <c r="X170" i="20" s="1"/>
  <c r="W170" i="20"/>
  <c r="N172" i="20"/>
  <c r="X172" i="20" s="1"/>
  <c r="W172" i="20"/>
  <c r="N174" i="20"/>
  <c r="X174" i="20" s="1"/>
  <c r="W174" i="20"/>
  <c r="N176" i="20"/>
  <c r="X176" i="20" s="1"/>
  <c r="W176" i="20"/>
  <c r="N178" i="20"/>
  <c r="X178" i="20" s="1"/>
  <c r="W178" i="20"/>
  <c r="N180" i="20"/>
  <c r="X180" i="20" s="1"/>
  <c r="W180" i="20"/>
  <c r="N182" i="20"/>
  <c r="X182" i="20" s="1"/>
  <c r="W182" i="20"/>
  <c r="N184" i="20"/>
  <c r="X184" i="20" s="1"/>
  <c r="W184" i="20"/>
  <c r="N186" i="20"/>
  <c r="X186" i="20" s="1"/>
  <c r="W186" i="20"/>
  <c r="N188" i="20"/>
  <c r="X188" i="20" s="1"/>
  <c r="W188" i="20"/>
  <c r="N190" i="20"/>
  <c r="X190" i="20" s="1"/>
  <c r="W190" i="20"/>
  <c r="N192" i="20"/>
  <c r="X192" i="20" s="1"/>
  <c r="W192" i="20"/>
  <c r="N194" i="20"/>
  <c r="X194" i="20" s="1"/>
  <c r="W194" i="20"/>
  <c r="N196" i="20"/>
  <c r="X196" i="20" s="1"/>
  <c r="W196" i="20"/>
  <c r="N198" i="20"/>
  <c r="X198" i="20" s="1"/>
  <c r="W198" i="20"/>
  <c r="N200" i="20"/>
  <c r="X200" i="20" s="1"/>
  <c r="W200" i="20"/>
  <c r="N202" i="20"/>
  <c r="X202" i="20" s="1"/>
  <c r="W202" i="20"/>
  <c r="N204" i="20"/>
  <c r="X204" i="20" s="1"/>
  <c r="W204" i="20"/>
  <c r="N206" i="20"/>
  <c r="X206" i="20" s="1"/>
  <c r="W206" i="20"/>
  <c r="N208" i="20"/>
  <c r="X208" i="20" s="1"/>
  <c r="W208" i="20"/>
  <c r="N52" i="20"/>
  <c r="X52" i="20" s="1"/>
  <c r="W52" i="20"/>
  <c r="N11" i="20"/>
  <c r="X11" i="20" s="1"/>
  <c r="W11" i="20"/>
  <c r="N13" i="20"/>
  <c r="W13" i="20"/>
  <c r="N19" i="20"/>
  <c r="X19" i="20" s="1"/>
  <c r="W19" i="20"/>
  <c r="N27" i="20"/>
  <c r="W27" i="20"/>
  <c r="N39" i="20"/>
  <c r="N41" i="20"/>
  <c r="X41" i="20" s="1"/>
  <c r="W41" i="20"/>
  <c r="N45" i="20"/>
  <c r="X45" i="20" s="1"/>
  <c r="W45" i="20"/>
  <c r="N47" i="20"/>
  <c r="X47" i="20" s="1"/>
  <c r="W47" i="20"/>
  <c r="N51" i="20"/>
  <c r="X51" i="20" s="1"/>
  <c r="W51" i="20"/>
  <c r="N53" i="20"/>
  <c r="X53" i="20" s="1"/>
  <c r="W53" i="20"/>
  <c r="N57" i="20"/>
  <c r="X57" i="20" s="1"/>
  <c r="W57" i="20"/>
  <c r="N59" i="20"/>
  <c r="X59" i="20" s="1"/>
  <c r="W59" i="20"/>
  <c r="N61" i="20"/>
  <c r="X61" i="20" s="1"/>
  <c r="W61" i="20"/>
  <c r="N63" i="20"/>
  <c r="X63" i="20" s="1"/>
  <c r="W63" i="20"/>
  <c r="N67" i="20"/>
  <c r="X67" i="20" s="1"/>
  <c r="W67" i="20"/>
  <c r="N69" i="20"/>
  <c r="X69" i="20" s="1"/>
  <c r="W69" i="20"/>
  <c r="N71" i="20"/>
  <c r="X71" i="20" s="1"/>
  <c r="W71" i="20"/>
  <c r="N73" i="20"/>
  <c r="X73" i="20" s="1"/>
  <c r="W73" i="20"/>
  <c r="N75" i="20"/>
  <c r="X75" i="20" s="1"/>
  <c r="W75" i="20"/>
  <c r="N77" i="20"/>
  <c r="X77" i="20" s="1"/>
  <c r="W77" i="20"/>
  <c r="N79" i="20"/>
  <c r="X79" i="20" s="1"/>
  <c r="W79" i="20"/>
  <c r="N81" i="20"/>
  <c r="X81" i="20" s="1"/>
  <c r="W81" i="20"/>
  <c r="N83" i="20"/>
  <c r="X83" i="20" s="1"/>
  <c r="W83" i="20"/>
  <c r="N85" i="20"/>
  <c r="X85" i="20" s="1"/>
  <c r="W85" i="20"/>
  <c r="N87" i="20"/>
  <c r="X87" i="20" s="1"/>
  <c r="W87" i="20"/>
  <c r="N89" i="20"/>
  <c r="X89" i="20" s="1"/>
  <c r="W89" i="20"/>
  <c r="N91" i="20"/>
  <c r="X91" i="20" s="1"/>
  <c r="W91" i="20"/>
  <c r="N93" i="20"/>
  <c r="X93" i="20" s="1"/>
  <c r="W93" i="20"/>
  <c r="N95" i="20"/>
  <c r="X95" i="20" s="1"/>
  <c r="W95" i="20"/>
  <c r="N97" i="20"/>
  <c r="X97" i="20" s="1"/>
  <c r="W97" i="20"/>
  <c r="N99" i="20"/>
  <c r="X99" i="20" s="1"/>
  <c r="W99" i="20"/>
  <c r="N101" i="20"/>
  <c r="X101" i="20" s="1"/>
  <c r="W101" i="20"/>
  <c r="N103" i="20"/>
  <c r="X103" i="20" s="1"/>
  <c r="W103" i="20"/>
  <c r="N105" i="20"/>
  <c r="X105" i="20" s="1"/>
  <c r="W105" i="20"/>
  <c r="N107" i="20"/>
  <c r="X107" i="20" s="1"/>
  <c r="W107" i="20"/>
  <c r="N109" i="20"/>
  <c r="X109" i="20" s="1"/>
  <c r="W109" i="20"/>
  <c r="N111" i="20"/>
  <c r="X111" i="20" s="1"/>
  <c r="W111" i="20"/>
  <c r="N113" i="20"/>
  <c r="X113" i="20" s="1"/>
  <c r="W113" i="20"/>
  <c r="N115" i="20"/>
  <c r="X115" i="20" s="1"/>
  <c r="W115" i="20"/>
  <c r="N117" i="20"/>
  <c r="X117" i="20" s="1"/>
  <c r="W117" i="20"/>
  <c r="N119" i="20"/>
  <c r="X119" i="20" s="1"/>
  <c r="W119" i="20"/>
  <c r="N121" i="20"/>
  <c r="X121" i="20" s="1"/>
  <c r="W121" i="20"/>
  <c r="N123" i="20"/>
  <c r="X123" i="20" s="1"/>
  <c r="W123" i="20"/>
  <c r="N125" i="20"/>
  <c r="X125" i="20" s="1"/>
  <c r="W125" i="20"/>
  <c r="N127" i="20"/>
  <c r="X127" i="20" s="1"/>
  <c r="W127" i="20"/>
  <c r="N129" i="20"/>
  <c r="X129" i="20" s="1"/>
  <c r="W129" i="20"/>
  <c r="N131" i="20"/>
  <c r="X131" i="20" s="1"/>
  <c r="W131" i="20"/>
  <c r="N133" i="20"/>
  <c r="X133" i="20" s="1"/>
  <c r="W133" i="20"/>
  <c r="N135" i="20"/>
  <c r="X135" i="20" s="1"/>
  <c r="W135" i="20"/>
  <c r="N137" i="20"/>
  <c r="X137" i="20" s="1"/>
  <c r="W137" i="20"/>
  <c r="N139" i="20"/>
  <c r="X139" i="20" s="1"/>
  <c r="W139" i="20"/>
  <c r="N141" i="20"/>
  <c r="X141" i="20" s="1"/>
  <c r="W141" i="20"/>
  <c r="N143" i="20"/>
  <c r="X143" i="20" s="1"/>
  <c r="W143" i="20"/>
  <c r="N145" i="20"/>
  <c r="X145" i="20" s="1"/>
  <c r="W145" i="20"/>
  <c r="N147" i="20"/>
  <c r="X147" i="20" s="1"/>
  <c r="W147" i="20"/>
  <c r="N149" i="20"/>
  <c r="X149" i="20" s="1"/>
  <c r="W149" i="20"/>
  <c r="N151" i="20"/>
  <c r="X151" i="20" s="1"/>
  <c r="W151" i="20"/>
  <c r="N153" i="20"/>
  <c r="X153" i="20" s="1"/>
  <c r="W153" i="20"/>
  <c r="N155" i="20"/>
  <c r="X155" i="20" s="1"/>
  <c r="W155" i="20"/>
  <c r="N157" i="20"/>
  <c r="X157" i="20" s="1"/>
  <c r="W157" i="20"/>
  <c r="N159" i="20"/>
  <c r="X159" i="20" s="1"/>
  <c r="W159" i="20"/>
  <c r="N161" i="20"/>
  <c r="X161" i="20" s="1"/>
  <c r="W161" i="20"/>
  <c r="N163" i="20"/>
  <c r="X163" i="20" s="1"/>
  <c r="W163" i="20"/>
  <c r="N165" i="20"/>
  <c r="X165" i="20" s="1"/>
  <c r="W165" i="20"/>
  <c r="N167" i="20"/>
  <c r="X167" i="20" s="1"/>
  <c r="W167" i="20"/>
  <c r="N169" i="20"/>
  <c r="X169" i="20" s="1"/>
  <c r="W169" i="20"/>
  <c r="N171" i="20"/>
  <c r="X171" i="20" s="1"/>
  <c r="W171" i="20"/>
  <c r="N173" i="20"/>
  <c r="X173" i="20" s="1"/>
  <c r="W173" i="20"/>
  <c r="N175" i="20"/>
  <c r="X175" i="20" s="1"/>
  <c r="W175" i="20"/>
  <c r="N177" i="20"/>
  <c r="X177" i="20" s="1"/>
  <c r="W177" i="20"/>
  <c r="N179" i="20"/>
  <c r="X179" i="20" s="1"/>
  <c r="W179" i="20"/>
  <c r="N181" i="20"/>
  <c r="X181" i="20" s="1"/>
  <c r="W181" i="20"/>
  <c r="N183" i="20"/>
  <c r="X183" i="20" s="1"/>
  <c r="W183" i="20"/>
  <c r="N185" i="20"/>
  <c r="X185" i="20" s="1"/>
  <c r="W185" i="20"/>
  <c r="N187" i="20"/>
  <c r="X187" i="20" s="1"/>
  <c r="W187" i="20"/>
  <c r="N189" i="20"/>
  <c r="X189" i="20" s="1"/>
  <c r="W189" i="20"/>
  <c r="N191" i="20"/>
  <c r="X191" i="20" s="1"/>
  <c r="W191" i="20"/>
  <c r="N193" i="20"/>
  <c r="X193" i="20" s="1"/>
  <c r="W193" i="20"/>
  <c r="N195" i="20"/>
  <c r="X195" i="20" s="1"/>
  <c r="W195" i="20"/>
  <c r="N197" i="20"/>
  <c r="X197" i="20" s="1"/>
  <c r="W197" i="20"/>
  <c r="N199" i="20"/>
  <c r="X199" i="20" s="1"/>
  <c r="W199" i="20"/>
  <c r="N201" i="20"/>
  <c r="X201" i="20" s="1"/>
  <c r="W201" i="20"/>
  <c r="N203" i="20"/>
  <c r="X203" i="20" s="1"/>
  <c r="W203" i="20"/>
  <c r="N205" i="20"/>
  <c r="X205" i="20" s="1"/>
  <c r="W205" i="20"/>
  <c r="N207" i="20"/>
  <c r="X207" i="20" s="1"/>
  <c r="W207" i="20"/>
  <c r="N210" i="20"/>
  <c r="X210" i="20" s="1"/>
  <c r="W210" i="20"/>
  <c r="N15" i="20"/>
  <c r="X15" i="20" s="1"/>
  <c r="W15" i="20"/>
  <c r="N21" i="20"/>
  <c r="W21" i="20"/>
  <c r="N25" i="20"/>
  <c r="X25" i="20" s="1"/>
  <c r="W25" i="20"/>
  <c r="N37" i="20"/>
  <c r="X37" i="20" s="1"/>
  <c r="W37" i="20"/>
  <c r="N43" i="20"/>
  <c r="X43" i="20" s="1"/>
  <c r="W43" i="20"/>
  <c r="N49" i="20"/>
  <c r="X49" i="20" s="1"/>
  <c r="W49" i="20"/>
  <c r="N55" i="20"/>
  <c r="X55" i="20" s="1"/>
  <c r="W55" i="20"/>
  <c r="N65" i="20"/>
  <c r="X65" i="20" s="1"/>
  <c r="W65" i="20"/>
  <c r="M6" i="20"/>
  <c r="V6" i="20"/>
  <c r="M7" i="20"/>
  <c r="V7" i="20"/>
  <c r="M8" i="20"/>
  <c r="V8" i="20"/>
  <c r="O82" i="20"/>
  <c r="Y82" i="20" s="1"/>
  <c r="O58" i="20"/>
  <c r="Y58" i="20" s="1"/>
  <c r="O74" i="20" l="1"/>
  <c r="Y74" i="20" s="1"/>
  <c r="O66" i="20"/>
  <c r="Y66" i="20" s="1"/>
  <c r="O106" i="20"/>
  <c r="Y106" i="20" s="1"/>
  <c r="U106" i="20" s="1"/>
  <c r="T106" i="20" s="1"/>
  <c r="X13" i="20"/>
  <c r="O146" i="20"/>
  <c r="Y146" i="20" s="1"/>
  <c r="O110" i="20"/>
  <c r="Y110" i="20" s="1"/>
  <c r="U146" i="20"/>
  <c r="T146" i="20" s="1"/>
  <c r="U82" i="20"/>
  <c r="T82" i="20" s="1"/>
  <c r="U74" i="20"/>
  <c r="T74" i="20" s="1"/>
  <c r="U66" i="20"/>
  <c r="T66" i="20" s="1"/>
  <c r="U58" i="20"/>
  <c r="T58" i="20" s="1"/>
  <c r="O48" i="20"/>
  <c r="Y48" i="20" s="1"/>
  <c r="U48" i="20" s="1"/>
  <c r="T48" i="20" s="1"/>
  <c r="O22" i="20"/>
  <c r="Y22" i="20" s="1"/>
  <c r="U22" i="20" s="1"/>
  <c r="T22" i="20" s="1"/>
  <c r="O68" i="20"/>
  <c r="Y68" i="20" s="1"/>
  <c r="U68" i="20" s="1"/>
  <c r="T68" i="20" s="1"/>
  <c r="O130" i="20"/>
  <c r="Y130" i="20" s="1"/>
  <c r="U130" i="20" s="1"/>
  <c r="T130" i="20" s="1"/>
  <c r="W9" i="20"/>
  <c r="X9" i="20" s="1"/>
  <c r="U110" i="20"/>
  <c r="T110" i="20" s="1"/>
  <c r="U14" i="20"/>
  <c r="T14" i="20" s="1"/>
  <c r="O90" i="20"/>
  <c r="Y90" i="20" s="1"/>
  <c r="U90" i="20" s="1"/>
  <c r="T90" i="20" s="1"/>
  <c r="U34" i="20"/>
  <c r="T34" i="20" s="1"/>
  <c r="S34" i="20" s="1"/>
  <c r="U32" i="20"/>
  <c r="T32" i="20" s="1"/>
  <c r="S32" i="20" s="1"/>
  <c r="O14" i="20"/>
  <c r="Y14" i="20" s="1"/>
  <c r="X10" i="20"/>
  <c r="W5" i="20"/>
  <c r="X5" i="20" s="1"/>
  <c r="W8" i="20"/>
  <c r="W7" i="20"/>
  <c r="W6" i="20"/>
  <c r="X33" i="20"/>
  <c r="O142" i="20"/>
  <c r="Y142" i="20" s="1"/>
  <c r="U142" i="20" s="1"/>
  <c r="T142" i="20" s="1"/>
  <c r="O44" i="20"/>
  <c r="Y44" i="20" s="1"/>
  <c r="U44" i="20" s="1"/>
  <c r="T44" i="20" s="1"/>
  <c r="O50" i="20"/>
  <c r="Y50" i="20" s="1"/>
  <c r="U50" i="20" s="1"/>
  <c r="T50" i="20" s="1"/>
  <c r="O78" i="20"/>
  <c r="Y78" i="20" s="1"/>
  <c r="U78" i="20" s="1"/>
  <c r="T78" i="20" s="1"/>
  <c r="O98" i="20"/>
  <c r="Y98" i="20" s="1"/>
  <c r="U98" i="20" s="1"/>
  <c r="T98" i="20" s="1"/>
  <c r="W23" i="20"/>
  <c r="X23" i="20" s="1"/>
  <c r="O88" i="20"/>
  <c r="Y88" i="20" s="1"/>
  <c r="U88" i="20" s="1"/>
  <c r="T88" i="20" s="1"/>
  <c r="O186" i="20"/>
  <c r="Y186" i="20" s="1"/>
  <c r="U186" i="20" s="1"/>
  <c r="T186" i="20" s="1"/>
  <c r="O202" i="20"/>
  <c r="Y202" i="20" s="1"/>
  <c r="U202" i="20" s="1"/>
  <c r="T202" i="20" s="1"/>
  <c r="O138" i="20"/>
  <c r="Y138" i="20" s="1"/>
  <c r="U138" i="20" s="1"/>
  <c r="T138" i="20" s="1"/>
  <c r="O168" i="20"/>
  <c r="Y168" i="20" s="1"/>
  <c r="U168" i="20" s="1"/>
  <c r="T168" i="20" s="1"/>
  <c r="O122" i="20"/>
  <c r="Y122" i="20" s="1"/>
  <c r="U122" i="20" s="1"/>
  <c r="T122" i="20" s="1"/>
  <c r="W17" i="20"/>
  <c r="X17" i="20" s="1"/>
  <c r="O112" i="20"/>
  <c r="Y112" i="20" s="1"/>
  <c r="U112" i="20" s="1"/>
  <c r="T112" i="20" s="1"/>
  <c r="O114" i="20"/>
  <c r="Y114" i="20" s="1"/>
  <c r="U114" i="20" s="1"/>
  <c r="T114" i="20" s="1"/>
  <c r="O77" i="20"/>
  <c r="Y77" i="20" s="1"/>
  <c r="U77" i="20" s="1"/>
  <c r="T77" i="20" s="1"/>
  <c r="O144" i="20"/>
  <c r="Y144" i="20" s="1"/>
  <c r="U144" i="20" s="1"/>
  <c r="T144" i="20" s="1"/>
  <c r="O136" i="20"/>
  <c r="Y136" i="20" s="1"/>
  <c r="U136" i="20" s="1"/>
  <c r="T136" i="20" s="1"/>
  <c r="O104" i="20"/>
  <c r="Y104" i="20" s="1"/>
  <c r="U104" i="20" s="1"/>
  <c r="T104" i="20" s="1"/>
  <c r="O176" i="20"/>
  <c r="Y176" i="20" s="1"/>
  <c r="U176" i="20" s="1"/>
  <c r="T176" i="20" s="1"/>
  <c r="O208" i="20"/>
  <c r="Y208" i="20" s="1"/>
  <c r="U208" i="20" s="1"/>
  <c r="T208" i="20" s="1"/>
  <c r="W20" i="20"/>
  <c r="X20" i="20" s="1"/>
  <c r="W26" i="20"/>
  <c r="X26" i="20" s="1"/>
  <c r="O108" i="20"/>
  <c r="Y108" i="20" s="1"/>
  <c r="U108" i="20" s="1"/>
  <c r="T108" i="20" s="1"/>
  <c r="O158" i="20"/>
  <c r="Y158" i="20" s="1"/>
  <c r="U158" i="20" s="1"/>
  <c r="T158" i="20" s="1"/>
  <c r="O86" i="20"/>
  <c r="Y86" i="20" s="1"/>
  <c r="U86" i="20" s="1"/>
  <c r="T86" i="20" s="1"/>
  <c r="O70" i="20"/>
  <c r="Y70" i="20" s="1"/>
  <c r="U70" i="20" s="1"/>
  <c r="T70" i="20" s="1"/>
  <c r="O134" i="20"/>
  <c r="Y134" i="20" s="1"/>
  <c r="U134" i="20" s="1"/>
  <c r="T134" i="20" s="1"/>
  <c r="O102" i="20"/>
  <c r="Y102" i="20" s="1"/>
  <c r="U102" i="20" s="1"/>
  <c r="T102" i="20" s="1"/>
  <c r="O10" i="20"/>
  <c r="P10" i="20" s="1"/>
  <c r="O116" i="20"/>
  <c r="Y116" i="20" s="1"/>
  <c r="U116" i="20" s="1"/>
  <c r="T116" i="20" s="1"/>
  <c r="O62" i="20"/>
  <c r="Y62" i="20" s="1"/>
  <c r="U62" i="20" s="1"/>
  <c r="T62" i="20" s="1"/>
  <c r="O166" i="20"/>
  <c r="Y166" i="20" s="1"/>
  <c r="U166" i="20" s="1"/>
  <c r="T166" i="20" s="1"/>
  <c r="O126" i="20"/>
  <c r="Y126" i="20" s="1"/>
  <c r="U126" i="20" s="1"/>
  <c r="T126" i="20" s="1"/>
  <c r="O94" i="20"/>
  <c r="Y94" i="20" s="1"/>
  <c r="U94" i="20" s="1"/>
  <c r="T94" i="20" s="1"/>
  <c r="O54" i="20"/>
  <c r="Y54" i="20" s="1"/>
  <c r="U54" i="20" s="1"/>
  <c r="T54" i="20" s="1"/>
  <c r="O150" i="20"/>
  <c r="Y150" i="20" s="1"/>
  <c r="U150" i="20" s="1"/>
  <c r="T150" i="20" s="1"/>
  <c r="O118" i="20"/>
  <c r="Y118" i="20" s="1"/>
  <c r="U118" i="20" s="1"/>
  <c r="T118" i="20" s="1"/>
  <c r="O188" i="20"/>
  <c r="Y188" i="20" s="1"/>
  <c r="U188" i="20" s="1"/>
  <c r="T188" i="20" s="1"/>
  <c r="O60" i="20"/>
  <c r="Y60" i="20" s="1"/>
  <c r="U60" i="20" s="1"/>
  <c r="T60" i="20" s="1"/>
  <c r="O204" i="20"/>
  <c r="Y204" i="20" s="1"/>
  <c r="U204" i="20" s="1"/>
  <c r="T204" i="20" s="1"/>
  <c r="O59" i="20"/>
  <c r="Y59" i="20" s="1"/>
  <c r="U59" i="20" s="1"/>
  <c r="T59" i="20" s="1"/>
  <c r="O51" i="20"/>
  <c r="Y51" i="20" s="1"/>
  <c r="U51" i="20" s="1"/>
  <c r="T51" i="20" s="1"/>
  <c r="O162" i="20"/>
  <c r="Y162" i="20" s="1"/>
  <c r="U162" i="20" s="1"/>
  <c r="T162" i="20" s="1"/>
  <c r="O141" i="20"/>
  <c r="Y141" i="20" s="1"/>
  <c r="U141" i="20" s="1"/>
  <c r="T141" i="20" s="1"/>
  <c r="O172" i="20"/>
  <c r="Y172" i="20" s="1"/>
  <c r="U172" i="20" s="1"/>
  <c r="T172" i="20" s="1"/>
  <c r="O76" i="20"/>
  <c r="Y76" i="20" s="1"/>
  <c r="U76" i="20" s="1"/>
  <c r="T76" i="20" s="1"/>
  <c r="W35" i="20"/>
  <c r="X35" i="20" s="1"/>
  <c r="O101" i="20"/>
  <c r="Y101" i="20" s="1"/>
  <c r="U101" i="20" s="1"/>
  <c r="T101" i="20" s="1"/>
  <c r="O148" i="20"/>
  <c r="Y148" i="20" s="1"/>
  <c r="U148" i="20" s="1"/>
  <c r="T148" i="20" s="1"/>
  <c r="O154" i="20"/>
  <c r="Y154" i="20" s="1"/>
  <c r="U154" i="20" s="1"/>
  <c r="T154" i="20" s="1"/>
  <c r="O85" i="20"/>
  <c r="Y85" i="20" s="1"/>
  <c r="U85" i="20" s="1"/>
  <c r="T85" i="20" s="1"/>
  <c r="O140" i="20"/>
  <c r="Y140" i="20" s="1"/>
  <c r="U140" i="20" s="1"/>
  <c r="T140" i="20" s="1"/>
  <c r="O42" i="20"/>
  <c r="Y42" i="20" s="1"/>
  <c r="U42" i="20" s="1"/>
  <c r="T42" i="20" s="1"/>
  <c r="W39" i="20"/>
  <c r="X39" i="20" s="1"/>
  <c r="X21" i="20"/>
  <c r="X36" i="20"/>
  <c r="X18" i="20"/>
  <c r="X27" i="20"/>
  <c r="X38" i="20"/>
  <c r="X24" i="20"/>
  <c r="G40" i="20"/>
  <c r="O28" i="20"/>
  <c r="Y28" i="20" s="1"/>
  <c r="U28" i="20" s="1"/>
  <c r="T28" i="20" s="1"/>
  <c r="O19" i="20"/>
  <c r="Y19" i="20" s="1"/>
  <c r="U19" i="20" s="1"/>
  <c r="T19" i="20" s="1"/>
  <c r="O198" i="20"/>
  <c r="Y198" i="20" s="1"/>
  <c r="U198" i="20" s="1"/>
  <c r="T198" i="20" s="1"/>
  <c r="O182" i="20"/>
  <c r="Y182" i="20" s="1"/>
  <c r="U182" i="20" s="1"/>
  <c r="T182" i="20" s="1"/>
  <c r="O194" i="20"/>
  <c r="Y194" i="20" s="1"/>
  <c r="U194" i="20" s="1"/>
  <c r="T194" i="20" s="1"/>
  <c r="O178" i="20"/>
  <c r="Y178" i="20" s="1"/>
  <c r="U178" i="20" s="1"/>
  <c r="T178" i="20" s="1"/>
  <c r="O174" i="20"/>
  <c r="Y174" i="20" s="1"/>
  <c r="U174" i="20" s="1"/>
  <c r="T174" i="20" s="1"/>
  <c r="O52" i="20"/>
  <c r="Y52" i="20" s="1"/>
  <c r="U52" i="20" s="1"/>
  <c r="T52" i="20" s="1"/>
  <c r="O206" i="20"/>
  <c r="Y206" i="20" s="1"/>
  <c r="U206" i="20" s="1"/>
  <c r="T206" i="20" s="1"/>
  <c r="O190" i="20"/>
  <c r="Y190" i="20" s="1"/>
  <c r="U190" i="20" s="1"/>
  <c r="T190" i="20" s="1"/>
  <c r="O170" i="20"/>
  <c r="Y170" i="20" s="1"/>
  <c r="U170" i="20" s="1"/>
  <c r="T170" i="20" s="1"/>
  <c r="O127" i="20"/>
  <c r="Y127" i="20" s="1"/>
  <c r="U127" i="20" s="1"/>
  <c r="T127" i="20" s="1"/>
  <c r="O192" i="20"/>
  <c r="Y192" i="20" s="1"/>
  <c r="U192" i="20" s="1"/>
  <c r="T192" i="20" s="1"/>
  <c r="O103" i="20"/>
  <c r="Y103" i="20" s="1"/>
  <c r="U103" i="20" s="1"/>
  <c r="T103" i="20" s="1"/>
  <c r="O87" i="20"/>
  <c r="Y87" i="20" s="1"/>
  <c r="U87" i="20" s="1"/>
  <c r="T87" i="20" s="1"/>
  <c r="O183" i="20"/>
  <c r="Y183" i="20" s="1"/>
  <c r="U183" i="20" s="1"/>
  <c r="T183" i="20" s="1"/>
  <c r="O151" i="20"/>
  <c r="Y151" i="20" s="1"/>
  <c r="U151" i="20" s="1"/>
  <c r="T151" i="20" s="1"/>
  <c r="O71" i="20"/>
  <c r="Y71" i="20" s="1"/>
  <c r="U71" i="20" s="1"/>
  <c r="T71" i="20" s="1"/>
  <c r="O25" i="20"/>
  <c r="Y25" i="20" s="1"/>
  <c r="U25" i="20" s="1"/>
  <c r="T25" i="20" s="1"/>
  <c r="O207" i="20"/>
  <c r="Y207" i="20" s="1"/>
  <c r="U207" i="20" s="1"/>
  <c r="T207" i="20" s="1"/>
  <c r="O175" i="20"/>
  <c r="Y175" i="20" s="1"/>
  <c r="U175" i="20" s="1"/>
  <c r="T175" i="20" s="1"/>
  <c r="O147" i="20"/>
  <c r="Y147" i="20" s="1"/>
  <c r="U147" i="20" s="1"/>
  <c r="T147" i="20" s="1"/>
  <c r="O119" i="20"/>
  <c r="Y119" i="20" s="1"/>
  <c r="U119" i="20" s="1"/>
  <c r="T119" i="20" s="1"/>
  <c r="O99" i="20"/>
  <c r="Y99" i="20" s="1"/>
  <c r="U99" i="20" s="1"/>
  <c r="T99" i="20" s="1"/>
  <c r="O83" i="20"/>
  <c r="Y83" i="20" s="1"/>
  <c r="U83" i="20" s="1"/>
  <c r="T83" i="20" s="1"/>
  <c r="O67" i="20"/>
  <c r="Y67" i="20" s="1"/>
  <c r="U67" i="20" s="1"/>
  <c r="T67" i="20" s="1"/>
  <c r="O61" i="20"/>
  <c r="Y61" i="20" s="1"/>
  <c r="U61" i="20" s="1"/>
  <c r="T61" i="20" s="1"/>
  <c r="O9" i="20"/>
  <c r="O195" i="20"/>
  <c r="Y195" i="20" s="1"/>
  <c r="U195" i="20" s="1"/>
  <c r="T195" i="20" s="1"/>
  <c r="O167" i="20"/>
  <c r="Y167" i="20" s="1"/>
  <c r="U167" i="20" s="1"/>
  <c r="T167" i="20" s="1"/>
  <c r="O143" i="20"/>
  <c r="Y143" i="20" s="1"/>
  <c r="U143" i="20" s="1"/>
  <c r="T143" i="20" s="1"/>
  <c r="O115" i="20"/>
  <c r="Y115" i="20" s="1"/>
  <c r="U115" i="20" s="1"/>
  <c r="T115" i="20" s="1"/>
  <c r="O95" i="20"/>
  <c r="Y95" i="20" s="1"/>
  <c r="U95" i="20" s="1"/>
  <c r="T95" i="20" s="1"/>
  <c r="O79" i="20"/>
  <c r="Y79" i="20" s="1"/>
  <c r="U79" i="20" s="1"/>
  <c r="T79" i="20" s="1"/>
  <c r="O57" i="20"/>
  <c r="Y57" i="20" s="1"/>
  <c r="U57" i="20" s="1"/>
  <c r="T57" i="20" s="1"/>
  <c r="O27" i="20"/>
  <c r="P27" i="20" s="1"/>
  <c r="O13" i="20"/>
  <c r="O191" i="20"/>
  <c r="Y191" i="20" s="1"/>
  <c r="U191" i="20" s="1"/>
  <c r="T191" i="20" s="1"/>
  <c r="O163" i="20"/>
  <c r="Y163" i="20" s="1"/>
  <c r="U163" i="20" s="1"/>
  <c r="T163" i="20" s="1"/>
  <c r="O131" i="20"/>
  <c r="Y131" i="20" s="1"/>
  <c r="U131" i="20" s="1"/>
  <c r="T131" i="20" s="1"/>
  <c r="O111" i="20"/>
  <c r="Y111" i="20" s="1"/>
  <c r="U111" i="20" s="1"/>
  <c r="T111" i="20" s="1"/>
  <c r="O91" i="20"/>
  <c r="Y91" i="20" s="1"/>
  <c r="U91" i="20" s="1"/>
  <c r="T91" i="20" s="1"/>
  <c r="O75" i="20"/>
  <c r="Y75" i="20" s="1"/>
  <c r="U75" i="20" s="1"/>
  <c r="T75" i="20" s="1"/>
  <c r="O55" i="20"/>
  <c r="Y55" i="20" s="1"/>
  <c r="U55" i="20" s="1"/>
  <c r="T55" i="20" s="1"/>
  <c r="O45" i="20"/>
  <c r="Y45" i="20" s="1"/>
  <c r="U45" i="20" s="1"/>
  <c r="T45" i="20" s="1"/>
  <c r="O39" i="20"/>
  <c r="O199" i="20"/>
  <c r="Y199" i="20" s="1"/>
  <c r="U199" i="20" s="1"/>
  <c r="T199" i="20" s="1"/>
  <c r="O179" i="20"/>
  <c r="Y179" i="20" s="1"/>
  <c r="U179" i="20" s="1"/>
  <c r="T179" i="20" s="1"/>
  <c r="O159" i="20"/>
  <c r="Y159" i="20" s="1"/>
  <c r="U159" i="20" s="1"/>
  <c r="T159" i="20" s="1"/>
  <c r="O135" i="20"/>
  <c r="Y135" i="20" s="1"/>
  <c r="U135" i="20" s="1"/>
  <c r="T135" i="20" s="1"/>
  <c r="O197" i="20"/>
  <c r="Y197" i="20" s="1"/>
  <c r="U197" i="20" s="1"/>
  <c r="T197" i="20" s="1"/>
  <c r="O205" i="20"/>
  <c r="Y205" i="20" s="1"/>
  <c r="U205" i="20" s="1"/>
  <c r="T205" i="20" s="1"/>
  <c r="O109" i="20"/>
  <c r="Y109" i="20" s="1"/>
  <c r="U109" i="20" s="1"/>
  <c r="T109" i="20" s="1"/>
  <c r="O137" i="20"/>
  <c r="Y137" i="20" s="1"/>
  <c r="U137" i="20" s="1"/>
  <c r="T137" i="20" s="1"/>
  <c r="O173" i="20"/>
  <c r="Y173" i="20" s="1"/>
  <c r="U173" i="20" s="1"/>
  <c r="T173" i="20" s="1"/>
  <c r="O121" i="20"/>
  <c r="Y121" i="20" s="1"/>
  <c r="U121" i="20" s="1"/>
  <c r="T121" i="20" s="1"/>
  <c r="O93" i="20"/>
  <c r="Y93" i="20" s="1"/>
  <c r="U93" i="20" s="1"/>
  <c r="T93" i="20" s="1"/>
  <c r="O73" i="20"/>
  <c r="Y73" i="20" s="1"/>
  <c r="U73" i="20" s="1"/>
  <c r="T73" i="20" s="1"/>
  <c r="O53" i="20"/>
  <c r="Y53" i="20" s="1"/>
  <c r="U53" i="20" s="1"/>
  <c r="T53" i="20" s="1"/>
  <c r="O200" i="20"/>
  <c r="Y200" i="20" s="1"/>
  <c r="U200" i="20" s="1"/>
  <c r="T200" i="20" s="1"/>
  <c r="O184" i="20"/>
  <c r="Y184" i="20" s="1"/>
  <c r="U184" i="20" s="1"/>
  <c r="T184" i="20" s="1"/>
  <c r="O164" i="20"/>
  <c r="Y164" i="20" s="1"/>
  <c r="U164" i="20" s="1"/>
  <c r="T164" i="20" s="1"/>
  <c r="O132" i="20"/>
  <c r="Y132" i="20" s="1"/>
  <c r="U132" i="20" s="1"/>
  <c r="T132" i="20" s="1"/>
  <c r="O100" i="20"/>
  <c r="Y100" i="20" s="1"/>
  <c r="U100" i="20" s="1"/>
  <c r="T100" i="20" s="1"/>
  <c r="O84" i="20"/>
  <c r="Y84" i="20" s="1"/>
  <c r="U84" i="20" s="1"/>
  <c r="T84" i="20" s="1"/>
  <c r="O64" i="20"/>
  <c r="Y64" i="20" s="1"/>
  <c r="U64" i="20" s="1"/>
  <c r="T64" i="20" s="1"/>
  <c r="O56" i="20"/>
  <c r="Y56" i="20" s="1"/>
  <c r="U56" i="20" s="1"/>
  <c r="T56" i="20" s="1"/>
  <c r="O46" i="20"/>
  <c r="Y46" i="20" s="1"/>
  <c r="U46" i="20" s="1"/>
  <c r="T46" i="20" s="1"/>
  <c r="O160" i="20"/>
  <c r="Y160" i="20" s="1"/>
  <c r="U160" i="20" s="1"/>
  <c r="T160" i="20" s="1"/>
  <c r="O128" i="20"/>
  <c r="Y128" i="20" s="1"/>
  <c r="U128" i="20" s="1"/>
  <c r="T128" i="20" s="1"/>
  <c r="O96" i="20"/>
  <c r="Y96" i="20" s="1"/>
  <c r="U96" i="20" s="1"/>
  <c r="T96" i="20" s="1"/>
  <c r="O20" i="20"/>
  <c r="O12" i="20"/>
  <c r="Y12" i="20" s="1"/>
  <c r="U12" i="20" s="1"/>
  <c r="T12" i="20" s="1"/>
  <c r="O35" i="20"/>
  <c r="O63" i="20"/>
  <c r="Y63" i="20" s="1"/>
  <c r="U63" i="20" s="1"/>
  <c r="T63" i="20" s="1"/>
  <c r="O47" i="20"/>
  <c r="Y47" i="20" s="1"/>
  <c r="U47" i="20" s="1"/>
  <c r="T47" i="20" s="1"/>
  <c r="O165" i="20"/>
  <c r="Y165" i="20" s="1"/>
  <c r="U165" i="20" s="1"/>
  <c r="T165" i="20" s="1"/>
  <c r="O117" i="20"/>
  <c r="Y117" i="20" s="1"/>
  <c r="U117" i="20" s="1"/>
  <c r="T117" i="20" s="1"/>
  <c r="O89" i="20"/>
  <c r="Y89" i="20" s="1"/>
  <c r="U89" i="20" s="1"/>
  <c r="T89" i="20" s="1"/>
  <c r="O69" i="20"/>
  <c r="Y69" i="20" s="1"/>
  <c r="U69" i="20" s="1"/>
  <c r="T69" i="20" s="1"/>
  <c r="O196" i="20"/>
  <c r="Y196" i="20" s="1"/>
  <c r="U196" i="20" s="1"/>
  <c r="T196" i="20" s="1"/>
  <c r="O180" i="20"/>
  <c r="Y180" i="20" s="1"/>
  <c r="U180" i="20" s="1"/>
  <c r="T180" i="20" s="1"/>
  <c r="O156" i="20"/>
  <c r="Y156" i="20" s="1"/>
  <c r="U156" i="20" s="1"/>
  <c r="T156" i="20" s="1"/>
  <c r="O124" i="20"/>
  <c r="Y124" i="20" s="1"/>
  <c r="U124" i="20" s="1"/>
  <c r="T124" i="20" s="1"/>
  <c r="O92" i="20"/>
  <c r="Y92" i="20" s="1"/>
  <c r="U92" i="20" s="1"/>
  <c r="T92" i="20" s="1"/>
  <c r="O80" i="20"/>
  <c r="Y80" i="20" s="1"/>
  <c r="U80" i="20" s="1"/>
  <c r="T80" i="20" s="1"/>
  <c r="O72" i="20"/>
  <c r="Y72" i="20" s="1"/>
  <c r="U72" i="20" s="1"/>
  <c r="T72" i="20" s="1"/>
  <c r="O152" i="20"/>
  <c r="Y152" i="20" s="1"/>
  <c r="U152" i="20" s="1"/>
  <c r="T152" i="20" s="1"/>
  <c r="O120" i="20"/>
  <c r="Y120" i="20" s="1"/>
  <c r="U120" i="20" s="1"/>
  <c r="T120" i="20" s="1"/>
  <c r="O41" i="20"/>
  <c r="Y41" i="20" s="1"/>
  <c r="U41" i="20" s="1"/>
  <c r="T41" i="20" s="1"/>
  <c r="O38" i="20"/>
  <c r="O16" i="20"/>
  <c r="Y16" i="20" s="1"/>
  <c r="U16" i="20" s="1"/>
  <c r="T16" i="20" s="1"/>
  <c r="O157" i="20"/>
  <c r="Y157" i="20" s="1"/>
  <c r="U157" i="20" s="1"/>
  <c r="T157" i="20" s="1"/>
  <c r="O189" i="20"/>
  <c r="Y189" i="20" s="1"/>
  <c r="U189" i="20" s="1"/>
  <c r="T189" i="20" s="1"/>
  <c r="O133" i="20"/>
  <c r="Y133" i="20" s="1"/>
  <c r="U133" i="20" s="1"/>
  <c r="T133" i="20" s="1"/>
  <c r="O181" i="20"/>
  <c r="Y181" i="20" s="1"/>
  <c r="U181" i="20" s="1"/>
  <c r="T181" i="20" s="1"/>
  <c r="O149" i="20"/>
  <c r="Y149" i="20" s="1"/>
  <c r="U149" i="20" s="1"/>
  <c r="T149" i="20" s="1"/>
  <c r="O125" i="20"/>
  <c r="Y125" i="20" s="1"/>
  <c r="U125" i="20" s="1"/>
  <c r="T125" i="20" s="1"/>
  <c r="O105" i="20"/>
  <c r="Y105" i="20" s="1"/>
  <c r="U105" i="20" s="1"/>
  <c r="T105" i="20" s="1"/>
  <c r="O17" i="20"/>
  <c r="O203" i="20"/>
  <c r="Y203" i="20" s="1"/>
  <c r="U203" i="20" s="1"/>
  <c r="T203" i="20" s="1"/>
  <c r="O187" i="20"/>
  <c r="Y187" i="20" s="1"/>
  <c r="U187" i="20" s="1"/>
  <c r="T187" i="20" s="1"/>
  <c r="O171" i="20"/>
  <c r="Y171" i="20" s="1"/>
  <c r="U171" i="20" s="1"/>
  <c r="T171" i="20" s="1"/>
  <c r="O155" i="20"/>
  <c r="Y155" i="20" s="1"/>
  <c r="U155" i="20" s="1"/>
  <c r="T155" i="20" s="1"/>
  <c r="O139" i="20"/>
  <c r="Y139" i="20" s="1"/>
  <c r="U139" i="20" s="1"/>
  <c r="T139" i="20" s="1"/>
  <c r="O123" i="20"/>
  <c r="Y123" i="20" s="1"/>
  <c r="U123" i="20" s="1"/>
  <c r="T123" i="20" s="1"/>
  <c r="O107" i="20"/>
  <c r="Y107" i="20" s="1"/>
  <c r="U107" i="20" s="1"/>
  <c r="T107" i="20" s="1"/>
  <c r="O43" i="20"/>
  <c r="Y43" i="20" s="1"/>
  <c r="U43" i="20" s="1"/>
  <c r="T43" i="20" s="1"/>
  <c r="O193" i="20"/>
  <c r="Y193" i="20" s="1"/>
  <c r="U193" i="20" s="1"/>
  <c r="T193" i="20" s="1"/>
  <c r="O177" i="20"/>
  <c r="Y177" i="20" s="1"/>
  <c r="U177" i="20" s="1"/>
  <c r="T177" i="20" s="1"/>
  <c r="O161" i="20"/>
  <c r="Y161" i="20" s="1"/>
  <c r="U161" i="20" s="1"/>
  <c r="T161" i="20" s="1"/>
  <c r="O145" i="20"/>
  <c r="Y145" i="20" s="1"/>
  <c r="U145" i="20" s="1"/>
  <c r="T145" i="20" s="1"/>
  <c r="O129" i="20"/>
  <c r="Y129" i="20" s="1"/>
  <c r="U129" i="20" s="1"/>
  <c r="T129" i="20" s="1"/>
  <c r="O113" i="20"/>
  <c r="Y113" i="20" s="1"/>
  <c r="U113" i="20" s="1"/>
  <c r="T113" i="20" s="1"/>
  <c r="O97" i="20"/>
  <c r="Y97" i="20" s="1"/>
  <c r="U97" i="20" s="1"/>
  <c r="T97" i="20" s="1"/>
  <c r="O81" i="20"/>
  <c r="Y81" i="20" s="1"/>
  <c r="U81" i="20" s="1"/>
  <c r="T81" i="20" s="1"/>
  <c r="O65" i="20"/>
  <c r="Y65" i="20" s="1"/>
  <c r="U65" i="20" s="1"/>
  <c r="T65" i="20" s="1"/>
  <c r="O49" i="20"/>
  <c r="Y49" i="20" s="1"/>
  <c r="U49" i="20" s="1"/>
  <c r="T49" i="20" s="1"/>
  <c r="O21" i="20"/>
  <c r="P21" i="20" s="1"/>
  <c r="O11" i="20"/>
  <c r="Y11" i="20" s="1"/>
  <c r="U11" i="20" s="1"/>
  <c r="O201" i="20"/>
  <c r="Y201" i="20" s="1"/>
  <c r="U201" i="20" s="1"/>
  <c r="T201" i="20" s="1"/>
  <c r="O185" i="20"/>
  <c r="Y185" i="20" s="1"/>
  <c r="U185" i="20" s="1"/>
  <c r="T185" i="20" s="1"/>
  <c r="O169" i="20"/>
  <c r="Y169" i="20" s="1"/>
  <c r="U169" i="20" s="1"/>
  <c r="T169" i="20" s="1"/>
  <c r="O153" i="20"/>
  <c r="Y153" i="20" s="1"/>
  <c r="U153" i="20" s="1"/>
  <c r="T153" i="20" s="1"/>
  <c r="O210" i="20"/>
  <c r="Y210" i="20" s="1"/>
  <c r="U210" i="20" s="1"/>
  <c r="T210" i="20" s="1"/>
  <c r="O37" i="20"/>
  <c r="Y37" i="20" s="1"/>
  <c r="U37" i="20" s="1"/>
  <c r="T37" i="20" s="1"/>
  <c r="N8" i="20"/>
  <c r="N7" i="20"/>
  <c r="N6" i="20"/>
  <c r="X6" i="20" s="1"/>
  <c r="P58" i="20"/>
  <c r="Z58" i="20" s="1"/>
  <c r="P74" i="20"/>
  <c r="P14" i="20"/>
  <c r="Z14" i="20" s="1"/>
  <c r="P146" i="20"/>
  <c r="P130" i="20"/>
  <c r="P66" i="20"/>
  <c r="P36" i="20"/>
  <c r="P23" i="20"/>
  <c r="P24" i="20"/>
  <c r="P110" i="20"/>
  <c r="Z110" i="20" s="1"/>
  <c r="P82" i="20"/>
  <c r="Z82" i="20" s="1"/>
  <c r="P40" i="20"/>
  <c r="P26" i="20"/>
  <c r="P18" i="20"/>
  <c r="O15" i="20"/>
  <c r="Y15" i="20" s="1"/>
  <c r="U15" i="20" s="1"/>
  <c r="P106" i="20" l="1"/>
  <c r="P150" i="20"/>
  <c r="Z150" i="20" s="1"/>
  <c r="Y13" i="20"/>
  <c r="U13" i="20" s="1"/>
  <c r="T13" i="20" s="1"/>
  <c r="P22" i="20"/>
  <c r="Z22" i="20" s="1"/>
  <c r="P208" i="20"/>
  <c r="Z208" i="20" s="1"/>
  <c r="X7" i="20"/>
  <c r="P90" i="20"/>
  <c r="Q90" i="20" s="1"/>
  <c r="Y9" i="20"/>
  <c r="P114" i="20"/>
  <c r="Q114" i="20" s="1"/>
  <c r="P88" i="20"/>
  <c r="Z88" i="20" s="1"/>
  <c r="T15" i="20"/>
  <c r="T11" i="20"/>
  <c r="P138" i="20"/>
  <c r="Q138" i="20" s="1"/>
  <c r="P48" i="20"/>
  <c r="Z48" i="20" s="1"/>
  <c r="P44" i="20"/>
  <c r="Z44" i="20" s="1"/>
  <c r="P68" i="20"/>
  <c r="Z68" i="20" s="1"/>
  <c r="P50" i="20"/>
  <c r="Z50" i="20" s="1"/>
  <c r="P168" i="20"/>
  <c r="Z168" i="20" s="1"/>
  <c r="X8" i="20"/>
  <c r="U9" i="20"/>
  <c r="T9" i="20" s="1"/>
  <c r="Y10" i="20"/>
  <c r="Z10" i="20" s="1"/>
  <c r="P78" i="20"/>
  <c r="Q78" i="20" s="1"/>
  <c r="Y33" i="20"/>
  <c r="Z33" i="20" s="1"/>
  <c r="AA33" i="20" s="1"/>
  <c r="AB33" i="20" s="1"/>
  <c r="P144" i="20"/>
  <c r="Z144" i="20" s="1"/>
  <c r="P116" i="20"/>
  <c r="Q116" i="20" s="1"/>
  <c r="P134" i="20"/>
  <c r="Q134" i="20" s="1"/>
  <c r="P158" i="20"/>
  <c r="Z158" i="20" s="1"/>
  <c r="P98" i="20"/>
  <c r="Z98" i="20" s="1"/>
  <c r="P202" i="20"/>
  <c r="Q202" i="20" s="1"/>
  <c r="P188" i="20"/>
  <c r="Z188" i="20" s="1"/>
  <c r="P142" i="20"/>
  <c r="Z142" i="20" s="1"/>
  <c r="P62" i="20"/>
  <c r="Z62" i="20" s="1"/>
  <c r="P102" i="20"/>
  <c r="Z102" i="20" s="1"/>
  <c r="P136" i="20"/>
  <c r="Z136" i="20" s="1"/>
  <c r="P104" i="20"/>
  <c r="Z104" i="20" s="1"/>
  <c r="P166" i="20"/>
  <c r="Z166" i="20" s="1"/>
  <c r="P77" i="20"/>
  <c r="Z77" i="20" s="1"/>
  <c r="P186" i="20"/>
  <c r="Q186" i="20" s="1"/>
  <c r="P122" i="20"/>
  <c r="Z122" i="20" s="1"/>
  <c r="P148" i="20"/>
  <c r="Q148" i="20" s="1"/>
  <c r="P112" i="20"/>
  <c r="Z112" i="20" s="1"/>
  <c r="P143" i="20"/>
  <c r="Z143" i="20" s="1"/>
  <c r="P54" i="20"/>
  <c r="Z54" i="20" s="1"/>
  <c r="P76" i="20"/>
  <c r="Z76" i="20" s="1"/>
  <c r="P190" i="20"/>
  <c r="Q190" i="20" s="1"/>
  <c r="P206" i="20"/>
  <c r="Q206" i="20" s="1"/>
  <c r="P141" i="20"/>
  <c r="Z141" i="20" s="1"/>
  <c r="P115" i="20"/>
  <c r="Z115" i="20" s="1"/>
  <c r="P176" i="20"/>
  <c r="Q176" i="20" s="1"/>
  <c r="P51" i="20"/>
  <c r="Q51" i="20" s="1"/>
  <c r="P118" i="20"/>
  <c r="Z118" i="20" s="1"/>
  <c r="P162" i="20"/>
  <c r="Z162" i="20" s="1"/>
  <c r="P42" i="20"/>
  <c r="Q42" i="20" s="1"/>
  <c r="P67" i="20"/>
  <c r="Z67" i="20" s="1"/>
  <c r="P28" i="20"/>
  <c r="Z28" i="20" s="1"/>
  <c r="P199" i="20"/>
  <c r="Z199" i="20" s="1"/>
  <c r="P70" i="20"/>
  <c r="Q70" i="20" s="1"/>
  <c r="P108" i="20"/>
  <c r="Z108" i="20" s="1"/>
  <c r="P174" i="20"/>
  <c r="Z174" i="20" s="1"/>
  <c r="P163" i="20"/>
  <c r="Q163" i="20" s="1"/>
  <c r="Y23" i="20"/>
  <c r="Z23" i="20" s="1"/>
  <c r="P198" i="20"/>
  <c r="Q198" i="20" s="1"/>
  <c r="P170" i="20"/>
  <c r="Q170" i="20" s="1"/>
  <c r="P111" i="20"/>
  <c r="Z111" i="20" s="1"/>
  <c r="P9" i="20"/>
  <c r="Q9" i="20" s="1"/>
  <c r="P126" i="20"/>
  <c r="Z126" i="20" s="1"/>
  <c r="P156" i="20"/>
  <c r="Z156" i="20" s="1"/>
  <c r="P132" i="20"/>
  <c r="Q132" i="20" s="1"/>
  <c r="P183" i="20"/>
  <c r="Z183" i="20" s="1"/>
  <c r="P197" i="20"/>
  <c r="Z197" i="20" s="1"/>
  <c r="P127" i="20"/>
  <c r="Z127" i="20" s="1"/>
  <c r="P101" i="20"/>
  <c r="Z101" i="20" s="1"/>
  <c r="P19" i="20"/>
  <c r="Z19" i="20" s="1"/>
  <c r="P52" i="20"/>
  <c r="Q52" i="20" s="1"/>
  <c r="P207" i="20"/>
  <c r="Z207" i="20" s="1"/>
  <c r="P83" i="20"/>
  <c r="Q83" i="20" s="1"/>
  <c r="P94" i="20"/>
  <c r="Z94" i="20" s="1"/>
  <c r="P182" i="20"/>
  <c r="Q182" i="20" s="1"/>
  <c r="P86" i="20"/>
  <c r="Z86" i="20" s="1"/>
  <c r="P154" i="20"/>
  <c r="Q154" i="20" s="1"/>
  <c r="P79" i="20"/>
  <c r="Z79" i="20" s="1"/>
  <c r="P99" i="20"/>
  <c r="Q99" i="20" s="1"/>
  <c r="P192" i="20"/>
  <c r="Z192" i="20" s="1"/>
  <c r="P172" i="20"/>
  <c r="Z172" i="20" s="1"/>
  <c r="Y38" i="20"/>
  <c r="U38" i="20" s="1"/>
  <c r="T38" i="20" s="1"/>
  <c r="Y17" i="20"/>
  <c r="U17" i="20" s="1"/>
  <c r="T17" i="20" s="1"/>
  <c r="P59" i="20"/>
  <c r="Z59" i="20" s="1"/>
  <c r="Y35" i="20"/>
  <c r="U35" i="20" s="1"/>
  <c r="T35" i="20" s="1"/>
  <c r="Y26" i="20"/>
  <c r="Z26" i="20" s="1"/>
  <c r="Y36" i="20"/>
  <c r="Z36" i="20" s="1"/>
  <c r="P178" i="20"/>
  <c r="Z178" i="20" s="1"/>
  <c r="P151" i="20"/>
  <c r="Z151" i="20" s="1"/>
  <c r="P85" i="20"/>
  <c r="Z85" i="20" s="1"/>
  <c r="P89" i="20"/>
  <c r="Q89" i="20" s="1"/>
  <c r="P204" i="20"/>
  <c r="Z204" i="20" s="1"/>
  <c r="Y39" i="20"/>
  <c r="U39" i="20" s="1"/>
  <c r="T39" i="20" s="1"/>
  <c r="P60" i="20"/>
  <c r="Z60" i="20" s="1"/>
  <c r="P140" i="20"/>
  <c r="Z140" i="20" s="1"/>
  <c r="P147" i="20"/>
  <c r="Q147" i="20" s="1"/>
  <c r="P96" i="20"/>
  <c r="Z96" i="20" s="1"/>
  <c r="P167" i="20"/>
  <c r="Z167" i="20" s="1"/>
  <c r="P128" i="20"/>
  <c r="Z128" i="20" s="1"/>
  <c r="P194" i="20"/>
  <c r="Q194" i="20" s="1"/>
  <c r="P55" i="20"/>
  <c r="Z55" i="20" s="1"/>
  <c r="P53" i="20"/>
  <c r="Z53" i="20" s="1"/>
  <c r="P75" i="20"/>
  <c r="Z75" i="20" s="1"/>
  <c r="Y20" i="20"/>
  <c r="U20" i="20" s="1"/>
  <c r="T20" i="20" s="1"/>
  <c r="P71" i="20"/>
  <c r="Z71" i="20" s="1"/>
  <c r="Y27" i="20"/>
  <c r="Z27" i="20" s="1"/>
  <c r="Y24" i="20"/>
  <c r="Z24" i="20" s="1"/>
  <c r="Y18" i="20"/>
  <c r="Z18" i="20" s="1"/>
  <c r="Y21" i="20"/>
  <c r="Z21" i="20" s="1"/>
  <c r="I40" i="20"/>
  <c r="P38" i="20"/>
  <c r="Q38" i="20" s="1"/>
  <c r="P12" i="20"/>
  <c r="Z12" i="20" s="1"/>
  <c r="P93" i="20"/>
  <c r="Z93" i="20" s="1"/>
  <c r="P133" i="20"/>
  <c r="Q133" i="20" s="1"/>
  <c r="P119" i="20"/>
  <c r="Z119" i="20" s="1"/>
  <c r="P84" i="20"/>
  <c r="Z84" i="20" s="1"/>
  <c r="P87" i="20"/>
  <c r="Z87" i="20" s="1"/>
  <c r="P45" i="20"/>
  <c r="Z45" i="20" s="1"/>
  <c r="P13" i="20"/>
  <c r="P61" i="20"/>
  <c r="Q61" i="20" s="1"/>
  <c r="P103" i="20"/>
  <c r="Z103" i="20" s="1"/>
  <c r="P195" i="20"/>
  <c r="Q195" i="20" s="1"/>
  <c r="P131" i="20"/>
  <c r="Q131" i="20" s="1"/>
  <c r="P105" i="20"/>
  <c r="Q105" i="20" s="1"/>
  <c r="P200" i="20"/>
  <c r="Q200" i="20" s="1"/>
  <c r="P161" i="20"/>
  <c r="Q161" i="20" s="1"/>
  <c r="P175" i="20"/>
  <c r="Z175" i="20" s="1"/>
  <c r="P11" i="20"/>
  <c r="Z11" i="20" s="1"/>
  <c r="P16" i="20"/>
  <c r="Z16" i="20" s="1"/>
  <c r="P155" i="20"/>
  <c r="Z155" i="20" s="1"/>
  <c r="P17" i="20"/>
  <c r="P46" i="20"/>
  <c r="Q46" i="20" s="1"/>
  <c r="P100" i="20"/>
  <c r="Q100" i="20" s="1"/>
  <c r="P159" i="20"/>
  <c r="Z159" i="20" s="1"/>
  <c r="P25" i="20"/>
  <c r="Q25" i="20" s="1"/>
  <c r="P152" i="20"/>
  <c r="Z152" i="20" s="1"/>
  <c r="P184" i="20"/>
  <c r="Q184" i="20" s="1"/>
  <c r="P57" i="20"/>
  <c r="Q57" i="20" s="1"/>
  <c r="P47" i="20"/>
  <c r="Z47" i="20" s="1"/>
  <c r="P91" i="20"/>
  <c r="Z91" i="20" s="1"/>
  <c r="P39" i="20"/>
  <c r="Q39" i="20" s="1"/>
  <c r="P95" i="20"/>
  <c r="Z95" i="20" s="1"/>
  <c r="P191" i="20"/>
  <c r="Z191" i="20" s="1"/>
  <c r="P135" i="20"/>
  <c r="Z135" i="20" s="1"/>
  <c r="P120" i="20"/>
  <c r="Z120" i="20" s="1"/>
  <c r="P81" i="20"/>
  <c r="Z81" i="20" s="1"/>
  <c r="P205" i="20"/>
  <c r="Q205" i="20" s="1"/>
  <c r="P181" i="20"/>
  <c r="Q181" i="20" s="1"/>
  <c r="P20" i="20"/>
  <c r="P56" i="20"/>
  <c r="Q56" i="20" s="1"/>
  <c r="P121" i="20"/>
  <c r="Z121" i="20" s="1"/>
  <c r="P63" i="20"/>
  <c r="Z63" i="20" s="1"/>
  <c r="P124" i="20"/>
  <c r="Z124" i="20" s="1"/>
  <c r="P173" i="20"/>
  <c r="Z173" i="20" s="1"/>
  <c r="P179" i="20"/>
  <c r="Q179" i="20" s="1"/>
  <c r="P97" i="20"/>
  <c r="Z97" i="20" s="1"/>
  <c r="P201" i="20"/>
  <c r="Z201" i="20" s="1"/>
  <c r="P72" i="20"/>
  <c r="Z72" i="20" s="1"/>
  <c r="P145" i="20"/>
  <c r="Z145" i="20" s="1"/>
  <c r="P137" i="20"/>
  <c r="Z137" i="20" s="1"/>
  <c r="P125" i="20"/>
  <c r="Q125" i="20" s="1"/>
  <c r="P187" i="20"/>
  <c r="Z187" i="20" s="1"/>
  <c r="P73" i="20"/>
  <c r="Z73" i="20" s="1"/>
  <c r="P169" i="20"/>
  <c r="Q169" i="20" s="1"/>
  <c r="P37" i="20"/>
  <c r="Z37" i="20" s="1"/>
  <c r="P185" i="20"/>
  <c r="Z185" i="20" s="1"/>
  <c r="P69" i="20"/>
  <c r="Q69" i="20" s="1"/>
  <c r="P109" i="20"/>
  <c r="Z109" i="20" s="1"/>
  <c r="P165" i="20"/>
  <c r="Z165" i="20" s="1"/>
  <c r="P43" i="20"/>
  <c r="Z43" i="20" s="1"/>
  <c r="P203" i="20"/>
  <c r="Z203" i="20" s="1"/>
  <c r="P92" i="20"/>
  <c r="Z92" i="20" s="1"/>
  <c r="P49" i="20"/>
  <c r="Q49" i="20" s="1"/>
  <c r="P177" i="20"/>
  <c r="Q177" i="20" s="1"/>
  <c r="P123" i="20"/>
  <c r="Z123" i="20" s="1"/>
  <c r="P160" i="20"/>
  <c r="Z160" i="20" s="1"/>
  <c r="P117" i="20"/>
  <c r="Z117" i="20" s="1"/>
  <c r="P41" i="20"/>
  <c r="Z41" i="20" s="1"/>
  <c r="P153" i="20"/>
  <c r="Q153" i="20" s="1"/>
  <c r="P80" i="20"/>
  <c r="Z80" i="20" s="1"/>
  <c r="P189" i="20"/>
  <c r="Z189" i="20" s="1"/>
  <c r="P139" i="20"/>
  <c r="Z139" i="20" s="1"/>
  <c r="P35" i="20"/>
  <c r="Q35" i="20" s="1"/>
  <c r="P64" i="20"/>
  <c r="Q64" i="20" s="1"/>
  <c r="P113" i="20"/>
  <c r="Z113" i="20" s="1"/>
  <c r="P180" i="20"/>
  <c r="Z180" i="20" s="1"/>
  <c r="P149" i="20"/>
  <c r="Q149" i="20" s="1"/>
  <c r="P164" i="20"/>
  <c r="Z164" i="20" s="1"/>
  <c r="P65" i="20"/>
  <c r="Z65" i="20" s="1"/>
  <c r="P129" i="20"/>
  <c r="Z129" i="20" s="1"/>
  <c r="P193" i="20"/>
  <c r="Z193" i="20" s="1"/>
  <c r="P196" i="20"/>
  <c r="Z196" i="20" s="1"/>
  <c r="P157" i="20"/>
  <c r="Z157" i="20" s="1"/>
  <c r="P210" i="20"/>
  <c r="Q210" i="20" s="1"/>
  <c r="P171" i="20"/>
  <c r="Z171" i="20" s="1"/>
  <c r="Q130" i="20"/>
  <c r="Z130" i="20"/>
  <c r="Q106" i="20"/>
  <c r="Z106" i="20"/>
  <c r="Q36" i="20"/>
  <c r="Q66" i="20"/>
  <c r="Z66" i="20"/>
  <c r="Q146" i="20"/>
  <c r="Z146" i="20"/>
  <c r="Q74" i="20"/>
  <c r="Z74" i="20"/>
  <c r="Q27" i="20"/>
  <c r="P107" i="20"/>
  <c r="Z107" i="20" s="1"/>
  <c r="Y5" i="20"/>
  <c r="U5" i="20" s="1"/>
  <c r="P11" i="44" s="1"/>
  <c r="P5" i="20"/>
  <c r="O6" i="20"/>
  <c r="Y6" i="20" s="1"/>
  <c r="U6" i="20" s="1"/>
  <c r="T6" i="20" s="1"/>
  <c r="S6" i="20" s="1"/>
  <c r="O7" i="20"/>
  <c r="O8" i="20"/>
  <c r="Q18" i="20"/>
  <c r="Q26" i="20"/>
  <c r="Q40" i="20"/>
  <c r="Q21" i="20"/>
  <c r="Q82" i="20"/>
  <c r="Q110" i="20"/>
  <c r="Q150" i="20"/>
  <c r="Q10" i="20"/>
  <c r="Q58" i="20"/>
  <c r="AA58" i="20" s="1"/>
  <c r="Q24" i="20"/>
  <c r="Q23" i="20"/>
  <c r="Q14" i="20"/>
  <c r="P15" i="20"/>
  <c r="Z90" i="20" l="1"/>
  <c r="Q44" i="20"/>
  <c r="AA44" i="20" s="1"/>
  <c r="U21" i="20"/>
  <c r="T21" i="20" s="1"/>
  <c r="Q168" i="20"/>
  <c r="Q208" i="20"/>
  <c r="Z116" i="20"/>
  <c r="Z202" i="20"/>
  <c r="Q102" i="20"/>
  <c r="R102" i="20" s="1"/>
  <c r="AB102" i="20" s="1"/>
  <c r="Q77" i="20"/>
  <c r="AA77" i="20" s="1"/>
  <c r="P10" i="44"/>
  <c r="I10" i="44"/>
  <c r="H10" i="44" s="1"/>
  <c r="Z13" i="20"/>
  <c r="Z114" i="20"/>
  <c r="Q144" i="20"/>
  <c r="Q141" i="20"/>
  <c r="R141" i="20" s="1"/>
  <c r="AB141" i="20" s="1"/>
  <c r="Q59" i="20"/>
  <c r="R59" i="20" s="1"/>
  <c r="AB59" i="20" s="1"/>
  <c r="S59" i="20" s="1"/>
  <c r="Q142" i="20"/>
  <c r="AA142" i="20" s="1"/>
  <c r="Q122" i="20"/>
  <c r="Z194" i="20"/>
  <c r="Y8" i="20"/>
  <c r="Y7" i="20"/>
  <c r="U7" i="20" s="1"/>
  <c r="T7" i="20" s="1"/>
  <c r="Z9" i="20"/>
  <c r="AA9" i="20" s="1"/>
  <c r="Q62" i="20"/>
  <c r="R62" i="20" s="1"/>
  <c r="AB62" i="20" s="1"/>
  <c r="Q68" i="20"/>
  <c r="R68" i="20" s="1"/>
  <c r="AB68" i="20" s="1"/>
  <c r="Q22" i="20"/>
  <c r="AA22" i="20" s="1"/>
  <c r="Q136" i="20"/>
  <c r="R136" i="20" s="1"/>
  <c r="AB136" i="20" s="1"/>
  <c r="Q188" i="20"/>
  <c r="R188" i="20" s="1"/>
  <c r="AB188" i="20" s="1"/>
  <c r="Z78" i="20"/>
  <c r="Z134" i="20"/>
  <c r="Q88" i="20"/>
  <c r="AA88" i="20" s="1"/>
  <c r="Q126" i="20"/>
  <c r="AA126" i="20" s="1"/>
  <c r="T5" i="20"/>
  <c r="I11" i="44" s="1"/>
  <c r="H11" i="44" s="1"/>
  <c r="Q50" i="20"/>
  <c r="AA50" i="20" s="1"/>
  <c r="U24" i="20"/>
  <c r="T24" i="20" s="1"/>
  <c r="U33" i="20"/>
  <c r="T33" i="20" s="1"/>
  <c r="S33" i="20" s="1"/>
  <c r="U18" i="20"/>
  <c r="T18" i="20" s="1"/>
  <c r="U23" i="20"/>
  <c r="T23" i="20" s="1"/>
  <c r="Q98" i="20"/>
  <c r="R98" i="20" s="1"/>
  <c r="AB98" i="20" s="1"/>
  <c r="S98" i="20" s="1"/>
  <c r="U8" i="20"/>
  <c r="P12" i="44" s="1"/>
  <c r="Z138" i="20"/>
  <c r="U27" i="20"/>
  <c r="T27" i="20" s="1"/>
  <c r="U26" i="20"/>
  <c r="T26" i="20" s="1"/>
  <c r="U10" i="20"/>
  <c r="T10" i="20" s="1"/>
  <c r="Q48" i="20"/>
  <c r="AA48" i="20" s="1"/>
  <c r="Q158" i="20"/>
  <c r="AA158" i="20" s="1"/>
  <c r="U36" i="20"/>
  <c r="T36" i="20" s="1"/>
  <c r="Q76" i="20"/>
  <c r="R76" i="20" s="1"/>
  <c r="AB76" i="20" s="1"/>
  <c r="Q166" i="20"/>
  <c r="R166" i="20" s="1"/>
  <c r="AB166" i="20" s="1"/>
  <c r="Q104" i="20"/>
  <c r="AA104" i="20" s="1"/>
  <c r="Z186" i="20"/>
  <c r="Q108" i="20"/>
  <c r="R108" i="20" s="1"/>
  <c r="AB108" i="20" s="1"/>
  <c r="Q143" i="20"/>
  <c r="AA143" i="20" s="1"/>
  <c r="Z52" i="20"/>
  <c r="Z176" i="20"/>
  <c r="Q13" i="20"/>
  <c r="R13" i="20" s="1"/>
  <c r="Z51" i="20"/>
  <c r="Z99" i="20"/>
  <c r="Z206" i="20"/>
  <c r="Q19" i="20"/>
  <c r="R19" i="20" s="1"/>
  <c r="Q135" i="20"/>
  <c r="AA135" i="20" s="1"/>
  <c r="Q112" i="20"/>
  <c r="R112" i="20" s="1"/>
  <c r="AB112" i="20" s="1"/>
  <c r="Z70" i="20"/>
  <c r="Q204" i="20"/>
  <c r="R204" i="20" s="1"/>
  <c r="AB204" i="20" s="1"/>
  <c r="Q54" i="20"/>
  <c r="AA54" i="20" s="1"/>
  <c r="Z148" i="20"/>
  <c r="Z83" i="20"/>
  <c r="Q162" i="20"/>
  <c r="R162" i="20" s="1"/>
  <c r="AB162" i="20" s="1"/>
  <c r="S162" i="20" s="1"/>
  <c r="Q67" i="20"/>
  <c r="R67" i="20" s="1"/>
  <c r="AB67" i="20" s="1"/>
  <c r="Z190" i="20"/>
  <c r="Q151" i="20"/>
  <c r="AA151" i="20" s="1"/>
  <c r="Q71" i="20"/>
  <c r="R71" i="20" s="1"/>
  <c r="AB71" i="20" s="1"/>
  <c r="Z198" i="20"/>
  <c r="Q197" i="20"/>
  <c r="R197" i="20" s="1"/>
  <c r="AB197" i="20" s="1"/>
  <c r="Z42" i="20"/>
  <c r="Q85" i="20"/>
  <c r="R85" i="20" s="1"/>
  <c r="AB85" i="20" s="1"/>
  <c r="Q192" i="20"/>
  <c r="R192" i="20" s="1"/>
  <c r="AB192" i="20" s="1"/>
  <c r="Z170" i="20"/>
  <c r="Q115" i="20"/>
  <c r="R115" i="20" s="1"/>
  <c r="AB115" i="20" s="1"/>
  <c r="Q128" i="20"/>
  <c r="AA128" i="20" s="1"/>
  <c r="Z163" i="20"/>
  <c r="Q60" i="20"/>
  <c r="AA60" i="20" s="1"/>
  <c r="Q84" i="20"/>
  <c r="AA84" i="20" s="1"/>
  <c r="Q91" i="20"/>
  <c r="R91" i="20" s="1"/>
  <c r="AB91" i="20" s="1"/>
  <c r="S91" i="20" s="1"/>
  <c r="Q118" i="20"/>
  <c r="AA118" i="20" s="1"/>
  <c r="Z46" i="20"/>
  <c r="Q174" i="20"/>
  <c r="R174" i="20" s="1"/>
  <c r="AB174" i="20" s="1"/>
  <c r="S174" i="20" s="1"/>
  <c r="Q139" i="20"/>
  <c r="R139" i="20" s="1"/>
  <c r="AB139" i="20" s="1"/>
  <c r="S139" i="20" s="1"/>
  <c r="Q79" i="20"/>
  <c r="R79" i="20" s="1"/>
  <c r="AB79" i="20" s="1"/>
  <c r="S79" i="20" s="1"/>
  <c r="Q86" i="20"/>
  <c r="R86" i="20" s="1"/>
  <c r="AB86" i="20" s="1"/>
  <c r="S86" i="20" s="1"/>
  <c r="Q123" i="20"/>
  <c r="R123" i="20" s="1"/>
  <c r="AB123" i="20" s="1"/>
  <c r="S123" i="20" s="1"/>
  <c r="Q199" i="20"/>
  <c r="AA199" i="20" s="1"/>
  <c r="Q72" i="20"/>
  <c r="R72" i="20" s="1"/>
  <c r="AB72" i="20" s="1"/>
  <c r="Q175" i="20"/>
  <c r="R175" i="20" s="1"/>
  <c r="AB175" i="20" s="1"/>
  <c r="Q167" i="20"/>
  <c r="R167" i="20" s="1"/>
  <c r="AB167" i="20" s="1"/>
  <c r="S167" i="20" s="1"/>
  <c r="Q28" i="20"/>
  <c r="AA28" i="20" s="1"/>
  <c r="Z56" i="20"/>
  <c r="Q12" i="20"/>
  <c r="R12" i="20" s="1"/>
  <c r="Q111" i="20"/>
  <c r="R111" i="20" s="1"/>
  <c r="AB111" i="20" s="1"/>
  <c r="S111" i="20" s="1"/>
  <c r="Q185" i="20"/>
  <c r="R185" i="20" s="1"/>
  <c r="AB185" i="20" s="1"/>
  <c r="Q101" i="20"/>
  <c r="R101" i="20" s="1"/>
  <c r="AB101" i="20" s="1"/>
  <c r="Z61" i="20"/>
  <c r="Q201" i="20"/>
  <c r="R201" i="20" s="1"/>
  <c r="AB201" i="20" s="1"/>
  <c r="Z69" i="20"/>
  <c r="Q93" i="20"/>
  <c r="R93" i="20" s="1"/>
  <c r="AB93" i="20" s="1"/>
  <c r="S93" i="20" s="1"/>
  <c r="Q16" i="20"/>
  <c r="R16" i="20" s="1"/>
  <c r="AB16" i="20" s="1"/>
  <c r="Z100" i="20"/>
  <c r="Q207" i="20"/>
  <c r="R207" i="20" s="1"/>
  <c r="AB207" i="20" s="1"/>
  <c r="Q87" i="20"/>
  <c r="R87" i="20" s="1"/>
  <c r="AB87" i="20" s="1"/>
  <c r="Z39" i="20"/>
  <c r="AA39" i="20" s="1"/>
  <c r="Q156" i="20"/>
  <c r="R156" i="20" s="1"/>
  <c r="AB156" i="20" s="1"/>
  <c r="Q183" i="20"/>
  <c r="R183" i="20" s="1"/>
  <c r="AB183" i="20" s="1"/>
  <c r="S183" i="20" s="1"/>
  <c r="Q94" i="20"/>
  <c r="R94" i="20" s="1"/>
  <c r="AB94" i="20" s="1"/>
  <c r="S94" i="20" s="1"/>
  <c r="Q120" i="20"/>
  <c r="R120" i="20" s="1"/>
  <c r="AB120" i="20" s="1"/>
  <c r="Q178" i="20"/>
  <c r="R178" i="20" s="1"/>
  <c r="AB178" i="20" s="1"/>
  <c r="S178" i="20" s="1"/>
  <c r="Z200" i="20"/>
  <c r="Z169" i="20"/>
  <c r="Q41" i="20"/>
  <c r="R41" i="20" s="1"/>
  <c r="AB41" i="20" s="1"/>
  <c r="Q53" i="20"/>
  <c r="R53" i="20" s="1"/>
  <c r="AB53" i="20" s="1"/>
  <c r="Q63" i="20"/>
  <c r="R63" i="20" s="1"/>
  <c r="AB63" i="20" s="1"/>
  <c r="S63" i="20" s="1"/>
  <c r="Z133" i="20"/>
  <c r="Q127" i="20"/>
  <c r="R127" i="20" s="1"/>
  <c r="AB127" i="20" s="1"/>
  <c r="S127" i="20" s="1"/>
  <c r="Q55" i="20"/>
  <c r="AA55" i="20" s="1"/>
  <c r="Z147" i="20"/>
  <c r="Z154" i="20"/>
  <c r="Z184" i="20"/>
  <c r="Q75" i="20"/>
  <c r="R75" i="20" s="1"/>
  <c r="AB75" i="20" s="1"/>
  <c r="S75" i="20" s="1"/>
  <c r="Q103" i="20"/>
  <c r="AA103" i="20" s="1"/>
  <c r="Q11" i="20"/>
  <c r="R11" i="20" s="1"/>
  <c r="Q140" i="20"/>
  <c r="R140" i="20" s="1"/>
  <c r="AB140" i="20" s="1"/>
  <c r="Q95" i="20"/>
  <c r="R95" i="20" s="1"/>
  <c r="AB95" i="20" s="1"/>
  <c r="S95" i="20" s="1"/>
  <c r="Q145" i="20"/>
  <c r="AA145" i="20" s="1"/>
  <c r="Z182" i="20"/>
  <c r="Z89" i="20"/>
  <c r="Z132" i="20"/>
  <c r="Q172" i="20"/>
  <c r="R172" i="20" s="1"/>
  <c r="AB172" i="20" s="1"/>
  <c r="Q152" i="20"/>
  <c r="AA152" i="20" s="1"/>
  <c r="Q124" i="20"/>
  <c r="AA124" i="20" s="1"/>
  <c r="Q159" i="20"/>
  <c r="R159" i="20" s="1"/>
  <c r="AB159" i="20" s="1"/>
  <c r="Q121" i="20"/>
  <c r="R121" i="20" s="1"/>
  <c r="AB121" i="20" s="1"/>
  <c r="Z17" i="20"/>
  <c r="Z179" i="20"/>
  <c r="Q17" i="20"/>
  <c r="R17" i="20" s="1"/>
  <c r="Q43" i="20"/>
  <c r="R43" i="20" s="1"/>
  <c r="AB43" i="20" s="1"/>
  <c r="S43" i="20" s="1"/>
  <c r="Z131" i="20"/>
  <c r="Z105" i="20"/>
  <c r="Q180" i="20"/>
  <c r="R180" i="20" s="1"/>
  <c r="AB180" i="20" s="1"/>
  <c r="Q119" i="20"/>
  <c r="R119" i="20" s="1"/>
  <c r="AB119" i="20" s="1"/>
  <c r="Q47" i="20"/>
  <c r="R47" i="20" s="1"/>
  <c r="AB47" i="20" s="1"/>
  <c r="S47" i="20" s="1"/>
  <c r="Q187" i="20"/>
  <c r="AA187" i="20" s="1"/>
  <c r="Z205" i="20"/>
  <c r="Z161" i="20"/>
  <c r="Q96" i="20"/>
  <c r="AA96" i="20" s="1"/>
  <c r="Q81" i="20"/>
  <c r="AA81" i="20" s="1"/>
  <c r="Q173" i="20"/>
  <c r="R173" i="20" s="1"/>
  <c r="AB173" i="20" s="1"/>
  <c r="Q155" i="20"/>
  <c r="R155" i="20" s="1"/>
  <c r="AB155" i="20" s="1"/>
  <c r="S155" i="20" s="1"/>
  <c r="Z20" i="20"/>
  <c r="Z38" i="20"/>
  <c r="AA38" i="20" s="1"/>
  <c r="V40" i="20"/>
  <c r="W40" i="20"/>
  <c r="X40" i="20"/>
  <c r="Z181" i="20"/>
  <c r="Z57" i="20"/>
  <c r="Z195" i="20"/>
  <c r="Q160" i="20"/>
  <c r="AA160" i="20" s="1"/>
  <c r="Q45" i="20"/>
  <c r="AA45" i="20" s="1"/>
  <c r="Q97" i="20"/>
  <c r="AA97" i="20" s="1"/>
  <c r="Q37" i="20"/>
  <c r="AA37" i="20" s="1"/>
  <c r="Q191" i="20"/>
  <c r="R191" i="20" s="1"/>
  <c r="AB191" i="20" s="1"/>
  <c r="Q20" i="20"/>
  <c r="R20" i="20" s="1"/>
  <c r="Q157" i="20"/>
  <c r="R157" i="20" s="1"/>
  <c r="AB157" i="20" s="1"/>
  <c r="Z25" i="20"/>
  <c r="AA25" i="20" s="1"/>
  <c r="Z125" i="20"/>
  <c r="Q171" i="20"/>
  <c r="R171" i="20" s="1"/>
  <c r="AB171" i="20" s="1"/>
  <c r="S171" i="20" s="1"/>
  <c r="Q165" i="20"/>
  <c r="R165" i="20" s="1"/>
  <c r="AB165" i="20" s="1"/>
  <c r="Q65" i="20"/>
  <c r="R65" i="20" s="1"/>
  <c r="AB65" i="20" s="1"/>
  <c r="Z35" i="20"/>
  <c r="AA35" i="20" s="1"/>
  <c r="Q92" i="20"/>
  <c r="R92" i="20" s="1"/>
  <c r="AB92" i="20" s="1"/>
  <c r="Q164" i="20"/>
  <c r="R164" i="20" s="1"/>
  <c r="AB164" i="20" s="1"/>
  <c r="Q189" i="20"/>
  <c r="R189" i="20" s="1"/>
  <c r="AB189" i="20" s="1"/>
  <c r="Z49" i="20"/>
  <c r="Q80" i="20"/>
  <c r="AA80" i="20" s="1"/>
  <c r="Q196" i="20"/>
  <c r="R196" i="20" s="1"/>
  <c r="AB196" i="20" s="1"/>
  <c r="Q109" i="20"/>
  <c r="R109" i="20" s="1"/>
  <c r="AB109" i="20" s="1"/>
  <c r="Q137" i="20"/>
  <c r="R137" i="20" s="1"/>
  <c r="AB137" i="20" s="1"/>
  <c r="Z64" i="20"/>
  <c r="Q73" i="20"/>
  <c r="R73" i="20" s="1"/>
  <c r="AB73" i="20" s="1"/>
  <c r="S73" i="20" s="1"/>
  <c r="Q203" i="20"/>
  <c r="R203" i="20" s="1"/>
  <c r="AB203" i="20" s="1"/>
  <c r="S203" i="20" s="1"/>
  <c r="Z153" i="20"/>
  <c r="Q193" i="20"/>
  <c r="R193" i="20" s="1"/>
  <c r="AB193" i="20" s="1"/>
  <c r="Z177" i="20"/>
  <c r="Q129" i="20"/>
  <c r="R129" i="20" s="1"/>
  <c r="AB129" i="20" s="1"/>
  <c r="Z149" i="20"/>
  <c r="P6" i="20"/>
  <c r="Z6" i="20" s="1"/>
  <c r="Q113" i="20"/>
  <c r="R113" i="20" s="1"/>
  <c r="AB113" i="20" s="1"/>
  <c r="Q117" i="20"/>
  <c r="R117" i="20" s="1"/>
  <c r="AB117" i="20" s="1"/>
  <c r="Z210" i="20"/>
  <c r="R38" i="20"/>
  <c r="R82" i="20"/>
  <c r="AB82" i="20" s="1"/>
  <c r="S82" i="20" s="1"/>
  <c r="AA82" i="20"/>
  <c r="R26" i="20"/>
  <c r="AA26" i="20"/>
  <c r="R144" i="20"/>
  <c r="AB144" i="20" s="1"/>
  <c r="AA144" i="20"/>
  <c r="R9" i="20"/>
  <c r="R205" i="20"/>
  <c r="AB205" i="20" s="1"/>
  <c r="AA205" i="20"/>
  <c r="R77" i="20"/>
  <c r="AB77" i="20" s="1"/>
  <c r="S77" i="20" s="1"/>
  <c r="R105" i="20"/>
  <c r="AB105" i="20" s="1"/>
  <c r="AA105" i="20"/>
  <c r="R176" i="20"/>
  <c r="AB176" i="20" s="1"/>
  <c r="AA176" i="20"/>
  <c r="R78" i="20"/>
  <c r="AB78" i="20" s="1"/>
  <c r="AA78" i="20"/>
  <c r="R42" i="20"/>
  <c r="AB42" i="20" s="1"/>
  <c r="AA42" i="20"/>
  <c r="R27" i="20"/>
  <c r="AA27" i="20"/>
  <c r="R122" i="20"/>
  <c r="AB122" i="20" s="1"/>
  <c r="AA122" i="20"/>
  <c r="R198" i="20"/>
  <c r="AB198" i="20" s="1"/>
  <c r="S198" i="20" s="1"/>
  <c r="AA198" i="20"/>
  <c r="R35" i="20"/>
  <c r="R99" i="20"/>
  <c r="AB99" i="20" s="1"/>
  <c r="AA99" i="20"/>
  <c r="R161" i="20"/>
  <c r="AB161" i="20" s="1"/>
  <c r="AA161" i="20"/>
  <c r="R200" i="20"/>
  <c r="AB200" i="20" s="1"/>
  <c r="AA200" i="20"/>
  <c r="R100" i="20"/>
  <c r="AB100" i="20" s="1"/>
  <c r="AA100" i="20"/>
  <c r="R56" i="20"/>
  <c r="AB56" i="20" s="1"/>
  <c r="S56" i="20" s="1"/>
  <c r="AA56" i="20"/>
  <c r="R114" i="20"/>
  <c r="AB114" i="20" s="1"/>
  <c r="S114" i="20" s="1"/>
  <c r="AA114" i="20"/>
  <c r="R36" i="20"/>
  <c r="AA36" i="20"/>
  <c r="R61" i="20"/>
  <c r="AB61" i="20" s="1"/>
  <c r="S61" i="20" s="1"/>
  <c r="AA61" i="20"/>
  <c r="R170" i="20"/>
  <c r="AB170" i="20" s="1"/>
  <c r="S170" i="20" s="1"/>
  <c r="AA170" i="20"/>
  <c r="R39" i="20"/>
  <c r="R149" i="20"/>
  <c r="AB149" i="20" s="1"/>
  <c r="AA149" i="20"/>
  <c r="R83" i="20"/>
  <c r="AB83" i="20" s="1"/>
  <c r="AA83" i="20"/>
  <c r="R153" i="20"/>
  <c r="AB153" i="20" s="1"/>
  <c r="AA153" i="20"/>
  <c r="R57" i="20"/>
  <c r="AB57" i="20" s="1"/>
  <c r="S57" i="20" s="1"/>
  <c r="AA57" i="20"/>
  <c r="R148" i="20"/>
  <c r="AB148" i="20" s="1"/>
  <c r="AA148" i="20"/>
  <c r="R70" i="20"/>
  <c r="AB70" i="20" s="1"/>
  <c r="AA70" i="20"/>
  <c r="R202" i="20"/>
  <c r="AB202" i="20" s="1"/>
  <c r="AA202" i="20"/>
  <c r="R163" i="20"/>
  <c r="AB163" i="20" s="1"/>
  <c r="AA163" i="20"/>
  <c r="R133" i="20"/>
  <c r="AB133" i="20" s="1"/>
  <c r="AA133" i="20"/>
  <c r="R184" i="20"/>
  <c r="AB184" i="20" s="1"/>
  <c r="AA184" i="20"/>
  <c r="R46" i="20"/>
  <c r="AB46" i="20" s="1"/>
  <c r="S46" i="20" s="1"/>
  <c r="AA46" i="20"/>
  <c r="R14" i="20"/>
  <c r="AA14" i="20"/>
  <c r="R147" i="20"/>
  <c r="AB147" i="20" s="1"/>
  <c r="AA147" i="20"/>
  <c r="R168" i="20"/>
  <c r="AB168" i="20" s="1"/>
  <c r="AA168" i="20"/>
  <c r="R24" i="20"/>
  <c r="AA24" i="20"/>
  <c r="R150" i="20"/>
  <c r="AB150" i="20" s="1"/>
  <c r="AA150" i="20"/>
  <c r="R110" i="20"/>
  <c r="AB110" i="20" s="1"/>
  <c r="AA110" i="20"/>
  <c r="R18" i="20"/>
  <c r="AA18" i="20"/>
  <c r="AA62" i="20"/>
  <c r="R142" i="20"/>
  <c r="AB142" i="20" s="1"/>
  <c r="R21" i="20"/>
  <c r="AA21" i="20"/>
  <c r="R10" i="20"/>
  <c r="AA10" i="20"/>
  <c r="R195" i="20"/>
  <c r="AB195" i="20" s="1"/>
  <c r="AA195" i="20"/>
  <c r="Q15" i="20"/>
  <c r="Z15" i="20"/>
  <c r="AA136" i="20"/>
  <c r="R23" i="20"/>
  <c r="AA23" i="20"/>
  <c r="Q107" i="20"/>
  <c r="R40" i="20"/>
  <c r="Z5" i="20"/>
  <c r="Q5" i="20"/>
  <c r="R125" i="20"/>
  <c r="AB125" i="20" s="1"/>
  <c r="AA125" i="20"/>
  <c r="R169" i="20"/>
  <c r="AB169" i="20" s="1"/>
  <c r="AA169" i="20"/>
  <c r="R208" i="20"/>
  <c r="AB208" i="20" s="1"/>
  <c r="AA208" i="20"/>
  <c r="R116" i="20"/>
  <c r="AB116" i="20" s="1"/>
  <c r="AA116" i="20"/>
  <c r="R186" i="20"/>
  <c r="AB186" i="20" s="1"/>
  <c r="AA186" i="20"/>
  <c r="R154" i="20"/>
  <c r="AB154" i="20" s="1"/>
  <c r="S154" i="20" s="1"/>
  <c r="AA154" i="20"/>
  <c r="R134" i="20"/>
  <c r="AB134" i="20" s="1"/>
  <c r="S134" i="20" s="1"/>
  <c r="AA134" i="20"/>
  <c r="R179" i="20"/>
  <c r="AB179" i="20" s="1"/>
  <c r="AA179" i="20"/>
  <c r="R69" i="20"/>
  <c r="AB69" i="20" s="1"/>
  <c r="AA69" i="20"/>
  <c r="R74" i="20"/>
  <c r="AB74" i="20" s="1"/>
  <c r="AA74" i="20"/>
  <c r="R210" i="20"/>
  <c r="AB210" i="20" s="1"/>
  <c r="S210" i="20" s="1"/>
  <c r="AA210" i="20"/>
  <c r="R146" i="20"/>
  <c r="AB146" i="20" s="1"/>
  <c r="S146" i="20" s="1"/>
  <c r="AA146" i="20"/>
  <c r="R66" i="20"/>
  <c r="AB66" i="20" s="1"/>
  <c r="S66" i="20" s="1"/>
  <c r="AA66" i="20"/>
  <c r="R181" i="20"/>
  <c r="AB181" i="20" s="1"/>
  <c r="AA181" i="20"/>
  <c r="R190" i="20"/>
  <c r="AB190" i="20" s="1"/>
  <c r="AA190" i="20"/>
  <c r="R138" i="20"/>
  <c r="AB138" i="20" s="1"/>
  <c r="S138" i="20" s="1"/>
  <c r="AA138" i="20"/>
  <c r="R182" i="20"/>
  <c r="AB182" i="20" s="1"/>
  <c r="S182" i="20" s="1"/>
  <c r="AA182" i="20"/>
  <c r="R51" i="20"/>
  <c r="AB51" i="20" s="1"/>
  <c r="AA51" i="20"/>
  <c r="AA141" i="20"/>
  <c r="R89" i="20"/>
  <c r="AB89" i="20" s="1"/>
  <c r="S89" i="20" s="1"/>
  <c r="AA89" i="20"/>
  <c r="R90" i="20"/>
  <c r="AB90" i="20" s="1"/>
  <c r="AA90" i="20"/>
  <c r="R52" i="20"/>
  <c r="AB52" i="20" s="1"/>
  <c r="AA52" i="20"/>
  <c r="R106" i="20"/>
  <c r="AB106" i="20" s="1"/>
  <c r="S106" i="20" s="1"/>
  <c r="AA106" i="20"/>
  <c r="R177" i="20"/>
  <c r="AB177" i="20" s="1"/>
  <c r="AA177" i="20"/>
  <c r="R49" i="20"/>
  <c r="AB49" i="20" s="1"/>
  <c r="AA49" i="20"/>
  <c r="R132" i="20"/>
  <c r="AB132" i="20" s="1"/>
  <c r="AA132" i="20"/>
  <c r="R64" i="20"/>
  <c r="AB64" i="20" s="1"/>
  <c r="AA64" i="20"/>
  <c r="R194" i="20"/>
  <c r="AB194" i="20" s="1"/>
  <c r="S194" i="20" s="1"/>
  <c r="AA194" i="20"/>
  <c r="R130" i="20"/>
  <c r="AB130" i="20" s="1"/>
  <c r="S130" i="20" s="1"/>
  <c r="AA130" i="20"/>
  <c r="R25" i="20"/>
  <c r="R131" i="20"/>
  <c r="AB131" i="20" s="1"/>
  <c r="AA131" i="20"/>
  <c r="R206" i="20"/>
  <c r="AB206" i="20" s="1"/>
  <c r="AA206" i="20"/>
  <c r="P8" i="20"/>
  <c r="P7" i="20"/>
  <c r="Z7" i="20" s="1"/>
  <c r="R58" i="20"/>
  <c r="AB58" i="20" s="1"/>
  <c r="R44" i="20"/>
  <c r="AB44" i="20" s="1"/>
  <c r="AA19" i="20" l="1"/>
  <c r="R126" i="20"/>
  <c r="AB126" i="20" s="1"/>
  <c r="S126" i="20" s="1"/>
  <c r="AA98" i="20"/>
  <c r="AA108" i="20"/>
  <c r="R103" i="20"/>
  <c r="AB103" i="20" s="1"/>
  <c r="R118" i="20"/>
  <c r="AB118" i="20" s="1"/>
  <c r="AA102" i="20"/>
  <c r="AA68" i="20"/>
  <c r="AA166" i="20"/>
  <c r="AA59" i="20"/>
  <c r="R143" i="20"/>
  <c r="AB143" i="20" s="1"/>
  <c r="S143" i="20" s="1"/>
  <c r="R22" i="20"/>
  <c r="AB22" i="20" s="1"/>
  <c r="S22" i="20" s="1"/>
  <c r="R50" i="20"/>
  <c r="AB50" i="20" s="1"/>
  <c r="S50" i="20" s="1"/>
  <c r="R158" i="20"/>
  <c r="AB158" i="20" s="1"/>
  <c r="Z8" i="20"/>
  <c r="P8" i="44"/>
  <c r="I8" i="44"/>
  <c r="H8" i="44" s="1"/>
  <c r="AA188" i="20"/>
  <c r="AA112" i="20"/>
  <c r="AA192" i="20"/>
  <c r="AA67" i="20"/>
  <c r="AA87" i="20"/>
  <c r="R28" i="20"/>
  <c r="AB28" i="20" s="1"/>
  <c r="AA162" i="20"/>
  <c r="R88" i="20"/>
  <c r="AB88" i="20" s="1"/>
  <c r="R135" i="20"/>
  <c r="AB135" i="20" s="1"/>
  <c r="R48" i="20"/>
  <c r="AB48" i="20" s="1"/>
  <c r="S5" i="20"/>
  <c r="M11" i="44" s="1"/>
  <c r="S11" i="44" s="1"/>
  <c r="P9" i="44"/>
  <c r="R104" i="20"/>
  <c r="AB104" i="20" s="1"/>
  <c r="AA76" i="20"/>
  <c r="R128" i="20"/>
  <c r="AB128" i="20" s="1"/>
  <c r="AA63" i="20"/>
  <c r="AA204" i="20"/>
  <c r="AA139" i="20"/>
  <c r="T8" i="20"/>
  <c r="AB14" i="20"/>
  <c r="AB10" i="20"/>
  <c r="AB9" i="20"/>
  <c r="R54" i="20"/>
  <c r="AB54" i="20" s="1"/>
  <c r="AA79" i="20"/>
  <c r="R97" i="20"/>
  <c r="AB97" i="20" s="1"/>
  <c r="AA13" i="20"/>
  <c r="AB13" i="20" s="1"/>
  <c r="S13" i="20" s="1"/>
  <c r="AA71" i="20"/>
  <c r="R151" i="20"/>
  <c r="AB151" i="20" s="1"/>
  <c r="S151" i="20" s="1"/>
  <c r="AA115" i="20"/>
  <c r="R45" i="20"/>
  <c r="AB45" i="20" s="1"/>
  <c r="S45" i="20" s="1"/>
  <c r="AA172" i="20"/>
  <c r="AA12" i="20"/>
  <c r="AB12" i="20" s="1"/>
  <c r="AA183" i="20"/>
  <c r="R80" i="20"/>
  <c r="AB80" i="20" s="1"/>
  <c r="R145" i="20"/>
  <c r="AB145" i="20" s="1"/>
  <c r="AA127" i="20"/>
  <c r="AA185" i="20"/>
  <c r="R60" i="20"/>
  <c r="AB60" i="20" s="1"/>
  <c r="R199" i="20"/>
  <c r="AB199" i="20" s="1"/>
  <c r="S199" i="20" s="1"/>
  <c r="AA85" i="20"/>
  <c r="AA197" i="20"/>
  <c r="AA91" i="20"/>
  <c r="AA207" i="20"/>
  <c r="AA86" i="20"/>
  <c r="R124" i="20"/>
  <c r="AB124" i="20" s="1"/>
  <c r="AA95" i="20"/>
  <c r="AA178" i="20"/>
  <c r="R187" i="20"/>
  <c r="AB187" i="20" s="1"/>
  <c r="S187" i="20" s="1"/>
  <c r="R81" i="20"/>
  <c r="AB81" i="20" s="1"/>
  <c r="AA121" i="20"/>
  <c r="R84" i="20"/>
  <c r="AB84" i="20" s="1"/>
  <c r="AA111" i="20"/>
  <c r="R55" i="20"/>
  <c r="AB55" i="20" s="1"/>
  <c r="AA159" i="20"/>
  <c r="AA191" i="20"/>
  <c r="AA123" i="20"/>
  <c r="AA101" i="20"/>
  <c r="AA72" i="20"/>
  <c r="AA16" i="20"/>
  <c r="AA171" i="20"/>
  <c r="AA109" i="20"/>
  <c r="AA174" i="20"/>
  <c r="AA156" i="20"/>
  <c r="AA140" i="20"/>
  <c r="AA65" i="20"/>
  <c r="AA93" i="20"/>
  <c r="AA120" i="20"/>
  <c r="AA43" i="20"/>
  <c r="AA175" i="20"/>
  <c r="AA129" i="20"/>
  <c r="AA201" i="20"/>
  <c r="R160" i="20"/>
  <c r="AB160" i="20" s="1"/>
  <c r="AA53" i="20"/>
  <c r="AA167" i="20"/>
  <c r="AA75" i="20"/>
  <c r="AA92" i="20"/>
  <c r="AB18" i="20"/>
  <c r="R96" i="20"/>
  <c r="AB96" i="20" s="1"/>
  <c r="AA196" i="20"/>
  <c r="R152" i="20"/>
  <c r="AB152" i="20" s="1"/>
  <c r="AA11" i="20"/>
  <c r="AB11" i="20" s="1"/>
  <c r="AA94" i="20"/>
  <c r="AA180" i="20"/>
  <c r="AA41" i="20"/>
  <c r="AB21" i="20"/>
  <c r="S21" i="20" s="1"/>
  <c r="Y40" i="20"/>
  <c r="Z40" i="20" s="1"/>
  <c r="AA40" i="20" s="1"/>
  <c r="AB40" i="20" s="1"/>
  <c r="AB19" i="20"/>
  <c r="AA17" i="20"/>
  <c r="AB17" i="20" s="1"/>
  <c r="Q6" i="20"/>
  <c r="AA6" i="20" s="1"/>
  <c r="AA20" i="20"/>
  <c r="AB20" i="20" s="1"/>
  <c r="AA155" i="20"/>
  <c r="AA117" i="20"/>
  <c r="AB23" i="20"/>
  <c r="AA119" i="20"/>
  <c r="R37" i="20"/>
  <c r="AB37" i="20" s="1"/>
  <c r="AA47" i="20"/>
  <c r="AA173" i="20"/>
  <c r="AA189" i="20"/>
  <c r="AA113" i="20"/>
  <c r="AB24" i="20"/>
  <c r="AB36" i="20"/>
  <c r="AB35" i="20"/>
  <c r="S35" i="20" s="1"/>
  <c r="AB27" i="20"/>
  <c r="AB25" i="20"/>
  <c r="S25" i="20" s="1"/>
  <c r="AB39" i="20"/>
  <c r="S39" i="20" s="1"/>
  <c r="AB26" i="20"/>
  <c r="S26" i="20" s="1"/>
  <c r="AB38" i="20"/>
  <c r="AA164" i="20"/>
  <c r="AA73" i="20"/>
  <c r="AA157" i="20"/>
  <c r="AA165" i="20"/>
  <c r="AA137" i="20"/>
  <c r="AA203" i="20"/>
  <c r="AA193" i="20"/>
  <c r="R107" i="20"/>
  <c r="AB107" i="20" s="1"/>
  <c r="S107" i="20" s="1"/>
  <c r="AA107" i="20"/>
  <c r="R15" i="20"/>
  <c r="AA15" i="20"/>
  <c r="AA5" i="20"/>
  <c r="R5" i="20"/>
  <c r="Q7" i="20"/>
  <c r="AA7" i="20" s="1"/>
  <c r="Q8" i="20"/>
  <c r="S20" i="20"/>
  <c r="S41" i="20"/>
  <c r="S23" i="20"/>
  <c r="S110" i="20"/>
  <c r="S136" i="20"/>
  <c r="S54" i="20"/>
  <c r="S58" i="20"/>
  <c r="S12" i="20"/>
  <c r="S10" i="20"/>
  <c r="S24" i="20"/>
  <c r="S37" i="20"/>
  <c r="S112" i="20"/>
  <c r="S144" i="20"/>
  <c r="S38" i="20"/>
  <c r="S102" i="20"/>
  <c r="S150" i="20"/>
  <c r="S96" i="20"/>
  <c r="S128" i="20"/>
  <c r="S160" i="20"/>
  <c r="S120" i="20"/>
  <c r="S44" i="20"/>
  <c r="S48" i="20"/>
  <c r="S9" i="20"/>
  <c r="S28" i="20"/>
  <c r="S19" i="20"/>
  <c r="S118" i="20"/>
  <c r="S166" i="20"/>
  <c r="S104" i="20"/>
  <c r="S168" i="20"/>
  <c r="S55" i="20"/>
  <c r="S131" i="20"/>
  <c r="S137" i="20"/>
  <c r="S67" i="20"/>
  <c r="S53" i="20"/>
  <c r="S156" i="20"/>
  <c r="S105" i="20"/>
  <c r="S159" i="20"/>
  <c r="S76" i="20"/>
  <c r="S108" i="20"/>
  <c r="S200" i="20"/>
  <c r="S36" i="20"/>
  <c r="S208" i="20"/>
  <c r="S65" i="20"/>
  <c r="S145" i="20"/>
  <c r="S117" i="20"/>
  <c r="S207" i="20"/>
  <c r="S157" i="20"/>
  <c r="S196" i="20"/>
  <c r="S181" i="20"/>
  <c r="S202" i="20"/>
  <c r="S64" i="20"/>
  <c r="S84" i="20"/>
  <c r="S148" i="20"/>
  <c r="S161" i="20"/>
  <c r="S99" i="20"/>
  <c r="S142" i="20"/>
  <c r="S11" i="20"/>
  <c r="S115" i="20"/>
  <c r="S201" i="20"/>
  <c r="S121" i="20"/>
  <c r="S135" i="20"/>
  <c r="S124" i="20"/>
  <c r="S175" i="20"/>
  <c r="S206" i="20"/>
  <c r="S62" i="20"/>
  <c r="S80" i="20"/>
  <c r="S132" i="20"/>
  <c r="S101" i="20"/>
  <c r="S163" i="20"/>
  <c r="S85" i="20"/>
  <c r="S51" i="20"/>
  <c r="S149" i="20"/>
  <c r="S186" i="20"/>
  <c r="S42" i="20"/>
  <c r="S60" i="20"/>
  <c r="S70" i="20"/>
  <c r="S78" i="20"/>
  <c r="S90" i="20"/>
  <c r="S116" i="20"/>
  <c r="S164" i="20"/>
  <c r="S69" i="20"/>
  <c r="S141" i="20"/>
  <c r="S165" i="20"/>
  <c r="S197" i="20"/>
  <c r="S17" i="20"/>
  <c r="S14" i="20"/>
  <c r="S180" i="20"/>
  <c r="S49" i="20"/>
  <c r="S97" i="20"/>
  <c r="S129" i="20"/>
  <c r="S177" i="20"/>
  <c r="S119" i="20"/>
  <c r="S18" i="20"/>
  <c r="S16" i="20"/>
  <c r="S158" i="20"/>
  <c r="S87" i="20"/>
  <c r="S195" i="20"/>
  <c r="S204" i="20"/>
  <c r="S189" i="20"/>
  <c r="S191" i="20"/>
  <c r="S190" i="20"/>
  <c r="S68" i="20"/>
  <c r="S88" i="20"/>
  <c r="S172" i="20"/>
  <c r="S169" i="20"/>
  <c r="S179" i="20"/>
  <c r="S122" i="20"/>
  <c r="S113" i="20"/>
  <c r="S83" i="20"/>
  <c r="S205" i="20"/>
  <c r="S176" i="20"/>
  <c r="S140" i="20"/>
  <c r="S81" i="20"/>
  <c r="S103" i="20"/>
  <c r="S52" i="20"/>
  <c r="S74" i="20"/>
  <c r="S100" i="20"/>
  <c r="S192" i="20"/>
  <c r="S193" i="20"/>
  <c r="S152" i="20"/>
  <c r="S71" i="20"/>
  <c r="S147" i="20"/>
  <c r="S153" i="20"/>
  <c r="S133" i="20"/>
  <c r="S109" i="20"/>
  <c r="S125" i="20"/>
  <c r="S188" i="20"/>
  <c r="S173" i="20"/>
  <c r="S72" i="20"/>
  <c r="S92" i="20"/>
  <c r="S184" i="20"/>
  <c r="S185" i="20"/>
  <c r="S27" i="20"/>
  <c r="T11" i="44" l="1"/>
  <c r="F11" i="44" s="1"/>
  <c r="G11" i="44"/>
  <c r="I9" i="44"/>
  <c r="I12" i="44"/>
  <c r="H12" i="44" s="1"/>
  <c r="AA8" i="20"/>
  <c r="P4" i="44"/>
  <c r="M10" i="44"/>
  <c r="S10" i="44" s="1"/>
  <c r="G10" i="44" s="1"/>
  <c r="U40" i="20"/>
  <c r="T40" i="20" s="1"/>
  <c r="AB15" i="20"/>
  <c r="S15" i="20" s="1"/>
  <c r="R6" i="20"/>
  <c r="AB6" i="20" s="1"/>
  <c r="AB5" i="20"/>
  <c r="R8" i="20"/>
  <c r="R7" i="20"/>
  <c r="E11" i="44" l="1"/>
  <c r="T10" i="44"/>
  <c r="F10" i="44" s="1"/>
  <c r="I4" i="44"/>
  <c r="H9" i="44"/>
  <c r="H4" i="44" s="1"/>
  <c r="S40" i="20"/>
  <c r="AB8" i="20"/>
  <c r="AB7" i="20"/>
  <c r="S7" i="20" l="1"/>
  <c r="S8" i="20"/>
  <c r="M12" i="44" s="1"/>
  <c r="S12" i="44" s="1"/>
  <c r="T12" i="44" s="1"/>
  <c r="F12" i="44" l="1"/>
  <c r="G12" i="44"/>
  <c r="M9" i="44"/>
  <c r="S9" i="44" s="1"/>
  <c r="T9" i="44" s="1"/>
  <c r="M8" i="44"/>
  <c r="G9" i="44" l="1"/>
  <c r="E12" i="44"/>
  <c r="S8" i="44"/>
  <c r="T8" i="44" s="1"/>
  <c r="M4" i="44"/>
  <c r="F9" i="44"/>
  <c r="F8" i="44" l="1"/>
  <c r="G8" i="44"/>
  <c r="G4" i="44" s="1"/>
  <c r="S4" i="44"/>
  <c r="E9" i="44"/>
  <c r="E10" i="44"/>
  <c r="T4" i="44" l="1"/>
  <c r="F4" i="44"/>
  <c r="E8" i="44" l="1"/>
  <c r="E4" i="44" s="1"/>
</calcChain>
</file>

<file path=xl/comments1.xml><?xml version="1.0" encoding="utf-8"?>
<comments xmlns="http://schemas.openxmlformats.org/spreadsheetml/2006/main">
  <authors>
    <author>Autor</author>
  </authors>
  <commentList>
    <comment ref="B60" authorId="0" shapeId="0">
      <text>
        <r>
          <rPr>
            <b/>
            <sz val="9"/>
            <color indexed="81"/>
            <rFont val="Segoe UI"/>
            <family val="2"/>
          </rPr>
          <t>Autor:</t>
        </r>
        <r>
          <rPr>
            <sz val="9"/>
            <color indexed="81"/>
            <rFont val="Segoe UI"/>
            <family val="2"/>
          </rPr>
          <t xml:space="preserve">
Warum müssen auch Netzabgänge im KKAuf angegeben werden
</t>
        </r>
      </text>
    </comment>
  </commentList>
</comments>
</file>

<file path=xl/comments2.xml><?xml version="1.0" encoding="utf-8"?>
<comments xmlns="http://schemas.openxmlformats.org/spreadsheetml/2006/main">
  <authors>
    <author>Autor</author>
  </authors>
  <commentList>
    <comment ref="T4" authorId="0" shapeId="0">
      <text>
        <r>
          <rPr>
            <b/>
            <sz val="9"/>
            <color indexed="81"/>
            <rFont val="Segoe UI"/>
            <family val="2"/>
          </rPr>
          <t>Autor:</t>
        </r>
        <r>
          <rPr>
            <sz val="9"/>
            <color indexed="81"/>
            <rFont val="Segoe UI"/>
            <family val="2"/>
          </rPr>
          <t xml:space="preserve">
Formel auf 2017 fest ausgerichtet
</t>
        </r>
      </text>
    </comment>
    <comment ref="U4" authorId="0" shapeId="0">
      <text>
        <r>
          <rPr>
            <b/>
            <sz val="9"/>
            <color indexed="81"/>
            <rFont val="Segoe UI"/>
            <family val="2"/>
          </rPr>
          <t>Autor:</t>
        </r>
        <r>
          <rPr>
            <sz val="9"/>
            <color indexed="81"/>
            <rFont val="Segoe UI"/>
            <family val="2"/>
          </rPr>
          <t xml:space="preserve">
Fehler: Formel auf 2016 fest ausgerichtet
</t>
        </r>
      </text>
    </comment>
  </commentList>
</comments>
</file>

<file path=xl/sharedStrings.xml><?xml version="1.0" encoding="utf-8"?>
<sst xmlns="http://schemas.openxmlformats.org/spreadsheetml/2006/main" count="445" uniqueCount="287">
  <si>
    <t>Übersicht Tabellenblätter</t>
  </si>
  <si>
    <t>A_Stammdaten</t>
  </si>
  <si>
    <t>B_KKAuf</t>
  </si>
  <si>
    <t>E_Erläuterung</t>
  </si>
  <si>
    <t>Allgemeine Hinweise zum Erhebungsbogen</t>
  </si>
  <si>
    <t>Die Zellen des Erhebungsbogens sind farblich markiert:</t>
  </si>
  <si>
    <t>keine Eingabe</t>
  </si>
  <si>
    <t>Eingabe erwartet</t>
  </si>
  <si>
    <t>Formel vorgegeben, kann vom ÜNB mit einem Wert überschrieben werden</t>
  </si>
  <si>
    <t>Allgemeine Daten zum Netzbetreiber sowie den betriebenen Netzteilen werden in diesem Tabellenblatt abgefragt.</t>
  </si>
  <si>
    <t>I. Angaben zum Netzbetreiber</t>
  </si>
  <si>
    <r>
      <t>Firma:</t>
    </r>
    <r>
      <rPr>
        <sz val="10"/>
        <rFont val="Arial"/>
        <family val="2"/>
      </rPr>
      <t xml:space="preserve"> Hier ist der aktuell im Handelsregister eingetragene Name des Stromnetzbetreibers einzutragen.</t>
    </r>
  </si>
  <si>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</si>
  <si>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</si>
  <si>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r>
      <t xml:space="preserve">Antragsjahr/Kapitalkostenaufschlag für die Erlösobergrenze: </t>
    </r>
    <r>
      <rPr>
        <sz val="10"/>
        <rFont val="Arial"/>
        <family val="2"/>
      </rPr>
      <t>Hier ist das Jahr, für welches der Antrag auf Kapitalkostenaufschlag gestellt wird, einzutragen.</t>
    </r>
  </si>
  <si>
    <t>II. Fragen</t>
  </si>
  <si>
    <t>Einige ergänzende Fragen zur Erläuterung des aktuellen Netzes.</t>
  </si>
  <si>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</si>
  <si>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Netzteile die seit dem letzten Basisjahr durch Netzkauf, Einbringung, Fusion oder vergleichbare Vorgänge zugegangen sind, sind gesondert anzugeben. </t>
    </r>
  </si>
  <si>
    <t xml:space="preserve">Kategorie: Der Netzteil wird einer der vorgegebenen Kategorien zugeordnet. Dabei stehen die nachfolgenden Kategorien zur Auswahl:
- anderer Netzbereich
- Voll-Netzzugang (§ 26 I ARegV nach dem Basisjahr)
- Teil-Netzzugang (§ 26 II, III ARegV nach dem Basisjahr)
- Teil-Netzabgang (§ 26 II, III ARegV nach dem Basisjahr)
- sonstiger Zu- bzw. Abgang
</t>
  </si>
  <si>
    <t>GewSt-Hebesatz (Basisjahr 2021: Es ist der Gewerbesteuerhebesatz des Basisjahres 2021 anzugeben, der in der Kostenprüfung verwendet wurde.</t>
  </si>
  <si>
    <r>
      <t>Aktenzeichen BK4 [BK4-xx-xxx]:</t>
    </r>
    <r>
      <rPr>
        <sz val="10"/>
        <rFont val="Arial"/>
        <family val="2"/>
      </rPr>
      <t xml:space="preserve"> Es ist das Aktenzeichen der Beschlusskammer 4 zur Investitionsmaßnahme anzugeben.</t>
    </r>
  </si>
  <si>
    <t>In dieser Tabelle werden die Ergebnisse der eingetragenen Werte zusammengefasst und der Kapitalkostenaufschlag ermittelt.</t>
  </si>
  <si>
    <t>Das Tabellenblatt dient der Eingabe der Anschaffungs- und Herstellungskosten je Anschaffungsjahr, Anlagengruppe und NetzID.</t>
  </si>
  <si>
    <r>
      <t>NetzID:</t>
    </r>
    <r>
      <rPr>
        <sz val="10"/>
        <rFont val="Arial"/>
        <family val="2"/>
      </rPr>
      <t xml:space="preserve"> Wählen Sie die NetzID aus der Auswahlliste aus. Die Auswahlliste besteht aus den Angaben in dem Tabellenblatt "A_Stammdaten".</t>
    </r>
  </si>
  <si>
    <r>
      <t>Anlagengruppe:</t>
    </r>
    <r>
      <rPr>
        <sz val="10"/>
        <rFont val="Arial"/>
        <family val="2"/>
      </rPr>
      <t xml:space="preserve"> Wählen Sie die Anlagengruppe aus der Auswahlliste aus.</t>
    </r>
  </si>
  <si>
    <r>
      <t>Anschaffungsjahr:</t>
    </r>
    <r>
      <rPr>
        <sz val="10"/>
        <rFont val="Arial"/>
        <family val="2"/>
      </rPr>
      <t xml:space="preserve"> Wählen Sie das Anschaffungsjahr aus der Auswahlliste aus.</t>
    </r>
  </si>
  <si>
    <t>Erwartete historische AK/HK im Anschaffungsjahr [negativ= Netzabgang]: Tragen Sie die erwarteten AK/HK ein. Sofern es sich bei dem Netzteil um einen Netzabgang handelt, sind die Werte als negative Werte einzutragen. Hierbei sind lediglich die AK/HK nach dem Basisjahr (2021) einzutragen.</t>
  </si>
  <si>
    <r>
      <t>Hinzurechnungen:</t>
    </r>
    <r>
      <rPr>
        <sz val="10"/>
        <rFont val="Arial"/>
        <family val="2"/>
      </rPr>
      <t xml:space="preserve"> Die Spalte ist für Hinzurechnungen vorgesehen.</t>
    </r>
  </si>
  <si>
    <r>
      <t>Kürzungen / Abgänge:</t>
    </r>
    <r>
      <rPr>
        <sz val="10"/>
        <rFont val="Arial"/>
        <family val="2"/>
      </rPr>
      <t xml:space="preserve"> Die Spalte ist für Kürzungen sowie nachträgliche Abgänge in Folgejahren vorgesehen.</t>
    </r>
  </si>
  <si>
    <t>davon Investitionsmaßnahmen (nicht in KKAuf: Es ist die Höhe der AK/HK der Investitionsmaßnahmen (genehmigte sowie beantragte anzugeben, die in der vierten Regulierungsperiode fortgeführt werden. Die Beschlusskammer geht davon aus, dass der Netzbetreiber eine einheitliche Entscheidung für alle Investitionsmaßnahmen getroffen hat.</t>
  </si>
  <si>
    <t>Das Tabellenblatt dient der Hinterlegung der Angaben zum Baukostenzuschuss, den Netzanschlussbeiträgen sowie dem Sonderposten Investitionszuschüsse. Dabei erfolgt grundlegend eine passivische Absetzung über 20 Jahre.</t>
  </si>
  <si>
    <t>Versionshinweise</t>
  </si>
  <si>
    <t>Jahr</t>
  </si>
  <si>
    <t>Version</t>
  </si>
  <si>
    <t>Datum</t>
  </si>
  <si>
    <t>Bezeichnung</t>
  </si>
  <si>
    <t>Tabellenblatt</t>
  </si>
  <si>
    <t>Zellbereich</t>
  </si>
  <si>
    <t>Beschreibung</t>
  </si>
  <si>
    <t>Erhebungsbogen für Stromnetzbetreiber nach § 10a ARegV</t>
  </si>
  <si>
    <t>Firma:</t>
  </si>
  <si>
    <t>Betriebsnummer:</t>
  </si>
  <si>
    <t>Netznummer:</t>
  </si>
  <si>
    <t>Antragsjahr/Kapitalkosten-aufschlag für die Erlösober-grenze</t>
  </si>
  <si>
    <t>1. Sind seit dem Basisjahr 2021 Netzteile durch den Netzbetreiber aufgenommen worden?</t>
  </si>
  <si>
    <t>1.a Werden für diese Netzaufnahmen Beträge geltend gemacht, die ursprünglich nicht beim Antragsteller angefallen sind?</t>
  </si>
  <si>
    <t>2. Werden Netzteile im Antragsjahr voraussichtlich aufgenommen?</t>
  </si>
  <si>
    <t>2.a Werden für diese voraussichtlichen Netzaufnahmen Beträge als Planwerte geltend gemacht?</t>
  </si>
  <si>
    <t>3. Sind seit dem Basisjahr 2021 Netzteile durch den Netzbetreiber abgegeben worden?</t>
  </si>
  <si>
    <t>3.a Werden Beträge für das abgegebene Netzteil in Abzug gebracht?</t>
  </si>
  <si>
    <t>4. Werden Netzteile im Antragsjahr vorrausichtlich abgegeben?</t>
  </si>
  <si>
    <t>4.a Werden für diese voraussichtlichen Netzabgaben Beträge als Planwerte in Abzug gebracht?</t>
  </si>
  <si>
    <t>Aktenzeichen
[BK4-xx/xxx]</t>
  </si>
  <si>
    <t>Beschlussdatum</t>
  </si>
  <si>
    <t>Gesamt</t>
  </si>
  <si>
    <t xml:space="preserve">Begründung </t>
  </si>
  <si>
    <t>NetzID</t>
  </si>
  <si>
    <t>Netzbezeichnung</t>
  </si>
  <si>
    <t>Kategorie</t>
  </si>
  <si>
    <t>GewSt-Hebesatz
(Basisjahr 2021)</t>
  </si>
  <si>
    <t>ÜNB</t>
  </si>
  <si>
    <t>B. Berechnung des Kapitalkostenaufschlag (für Zugänge ab 2022)</t>
  </si>
  <si>
    <t>kalkulatorische Abschreibungen</t>
  </si>
  <si>
    <t>Anlagen im Bau und geleistete Anzahlungen auf immaterielle Vermögensgegenstände</t>
  </si>
  <si>
    <t>Kapitalkosten-aufschlag</t>
  </si>
  <si>
    <t>kalkulatorische Verzinsung</t>
  </si>
  <si>
    <t>kalkulatorische Gewerbesteuer</t>
  </si>
  <si>
    <t>Sachanlage-vermögen</t>
  </si>
  <si>
    <t>weitere Anlagevermögen</t>
  </si>
  <si>
    <t>Mittelwert</t>
  </si>
  <si>
    <t>BKZ/NAKB</t>
  </si>
  <si>
    <t>kalkulatorische Verzinsungsbasis</t>
  </si>
  <si>
    <t>Summe</t>
  </si>
  <si>
    <t>Angaben zur Anlage/Anlagengruppe</t>
  </si>
  <si>
    <t>Angaben zu den (erwarteten) Anschaffungs- und Herstellungskosten</t>
  </si>
  <si>
    <t>Angaben zu den Nutzungsdauern</t>
  </si>
  <si>
    <t>Zu berücksichtigende Werte</t>
  </si>
  <si>
    <t>Restwerte zum 31.12.</t>
  </si>
  <si>
    <t>Anlagengruppe</t>
  </si>
  <si>
    <t>Anschaffungs-jahr</t>
  </si>
  <si>
    <t>Hinzurechnungen</t>
  </si>
  <si>
    <t>Kürzungen / Abgänge</t>
  </si>
  <si>
    <t>(Erwartete) historische AK/HK zum Stand 31.12. des Antragsjahres</t>
  </si>
  <si>
    <t>davon Investitions-maßnahmen (nicht in KKAuf)</t>
  </si>
  <si>
    <t>(Erwartete) historische AK/HK zum Stand 31.12. des Antragsjahres bereinigt um Investitionsmaß-nahmen</t>
  </si>
  <si>
    <t>Nutzungs-dauer Unterer Rand</t>
  </si>
  <si>
    <t>Nutzungs-dauer Oberer Rand</t>
  </si>
  <si>
    <t>ND 2022</t>
  </si>
  <si>
    <t>ND 2023</t>
  </si>
  <si>
    <t>ND 2024</t>
  </si>
  <si>
    <t>ND 2025</t>
  </si>
  <si>
    <t>ND 2026</t>
  </si>
  <si>
    <t>ND 2027</t>
  </si>
  <si>
    <t>ND 2028</t>
  </si>
  <si>
    <t>Restwert zum 01.01. des Antragsjahres</t>
  </si>
  <si>
    <t>Abschreibung des Antragsjahres</t>
  </si>
  <si>
    <t>Restwert zum 31.12. des Antragsjahres</t>
  </si>
  <si>
    <t>2022</t>
  </si>
  <si>
    <t>2023</t>
  </si>
  <si>
    <t>2024</t>
  </si>
  <si>
    <t>2025</t>
  </si>
  <si>
    <t>2026</t>
  </si>
  <si>
    <t>2027</t>
  </si>
  <si>
    <t>2028</t>
  </si>
  <si>
    <t>Freileitungen 110-380kV</t>
  </si>
  <si>
    <t>Schutz-, Mess- und Überspannungsschutzeinrichtungen, Fernsteuer-, Fernmelde-, Fernmess- und Automatikanlagen sowie Rundsteuerungsanlagen einschließlich Kopplungs-, Trafo- und Schaltanlagen</t>
  </si>
  <si>
    <t>Stationseinrichtungen und Hilfsanlagen inklusive Trafo und Schalter</t>
  </si>
  <si>
    <t>=&gt; Sofern weitere Zeilen benötigt werden, bitte vor dieser Zeile einfügen (gelbe Zeile hiervor markieren &amp; Strg +)</t>
  </si>
  <si>
    <t>NEP - Projektnummer</t>
  </si>
  <si>
    <t>NEP - Maßnahmennummer(n)</t>
  </si>
  <si>
    <t>Startpunkt</t>
  </si>
  <si>
    <t>Zielpunkt</t>
  </si>
  <si>
    <t>Kommentare</t>
  </si>
  <si>
    <t>NEP-Projekt</t>
  </si>
  <si>
    <t>Vertikale Punktmaßnahmen im NEP</t>
  </si>
  <si>
    <t>Sonstige Netzerweiterungs- und Umstrukturierungsinvestitionen</t>
  </si>
  <si>
    <t>Zugänge von Baukostenzuschüssen, Netzanschlusskostenbeiträgen und SoPo Investitionszuschüsse</t>
  </si>
  <si>
    <t>Zugangsjahr</t>
  </si>
  <si>
    <t>Kürzungen</t>
  </si>
  <si>
    <t>(Erwarteter) Stand zum 31.12. des Antragsjahres</t>
  </si>
  <si>
    <t>Netzanschlusskostenbeiträge</t>
  </si>
  <si>
    <t>Angaben zu den (erwarteten) bilanziellen Wertansätzen</t>
  </si>
  <si>
    <t>Vermögensgegenstand</t>
  </si>
  <si>
    <t>Erläuterung</t>
  </si>
  <si>
    <t>Nutzungsdauer (handelsrechtlich)</t>
  </si>
  <si>
    <t>handelsrechtlicher Wertansatz zum 01.01. des Antragsjahres</t>
  </si>
  <si>
    <t>handelsrechtlicher Wertansatz zum 31.12. des Antragsjahres</t>
  </si>
  <si>
    <t>geleistete Anzahlungen und Anlagen im Bau des Sachanlagevermögens</t>
  </si>
  <si>
    <t>Grundstücke</t>
  </si>
  <si>
    <t>Mengendaten zum KKAuf</t>
  </si>
  <si>
    <t>Angaben zu Projekten</t>
  </si>
  <si>
    <t>Freileitungen</t>
  </si>
  <si>
    <t>Kabel</t>
  </si>
  <si>
    <t>Stationen</t>
  </si>
  <si>
    <t>Projektart</t>
  </si>
  <si>
    <t>NEP Projekt</t>
  </si>
  <si>
    <t>(Erwartete) historische AK/HK zum Stand 31.12. des Antragsjahres bereinigt um Investitionsmaßnahmen</t>
  </si>
  <si>
    <t>Stromkreis AC</t>
  </si>
  <si>
    <t xml:space="preserve">Stromkreis DC </t>
  </si>
  <si>
    <t xml:space="preserve"> AC Gestänge</t>
  </si>
  <si>
    <t>DC Gestänge</t>
  </si>
  <si>
    <t>Erdkabel AC</t>
  </si>
  <si>
    <t>Erdkabel DC</t>
  </si>
  <si>
    <t>Tiefbau/Graben</t>
  </si>
  <si>
    <t>Schaltfelder</t>
  </si>
  <si>
    <t>Transformatoren</t>
  </si>
  <si>
    <t>Kompensations-
elemente</t>
  </si>
  <si>
    <t>Konverter DC</t>
  </si>
  <si>
    <t>Projekt-Nr.</t>
  </si>
  <si>
    <t>Maßnahmen-Nr.</t>
  </si>
  <si>
    <t>Mio €</t>
  </si>
  <si>
    <t>km (Stromkreis)</t>
  </si>
  <si>
    <t>km (Trasse)</t>
  </si>
  <si>
    <t>Anzahl</t>
  </si>
  <si>
    <t>E.  Erläuterungen</t>
  </si>
  <si>
    <t>Besonderheiten zum Erfassungsblatt sind hier detailliert zu erläutern.</t>
  </si>
  <si>
    <t>Tabelle</t>
  </si>
  <si>
    <t>Zelle</t>
  </si>
  <si>
    <t>bitte wählen</t>
  </si>
  <si>
    <t>Anlagengruppen</t>
  </si>
  <si>
    <t>Unterer Rand</t>
  </si>
  <si>
    <t>Oberer Rand</t>
  </si>
  <si>
    <t>Jahre</t>
  </si>
  <si>
    <t>WAV-Positionen</t>
  </si>
  <si>
    <t>Zeitreihe_1</t>
  </si>
  <si>
    <t>Kategorie_2</t>
  </si>
  <si>
    <t>Kabel 220 kV</t>
  </si>
  <si>
    <t>anderer Netzbereich</t>
  </si>
  <si>
    <t>Selbst geschaffene gewerbliche Schutzrechte und ähnliche Rechte und Werte</t>
  </si>
  <si>
    <t>Baukostenzuschüsse</t>
  </si>
  <si>
    <t>Kabel 110 kV</t>
  </si>
  <si>
    <t>Voll-Netzzugang (§ 26 I ARegV) nach dem Basisjahr</t>
  </si>
  <si>
    <t>entgeltlich erworbene Konzessionen, gewerbliche Schutzrechte und ähnliche Rechte und Werte sowie Lizenzen an solchen Rechten und Werten</t>
  </si>
  <si>
    <t>Kabel Mittelspannungsnetz</t>
  </si>
  <si>
    <t>Teil-Netzzugang (§ 26 II, III ARegV) nach dem Basisjahr</t>
  </si>
  <si>
    <t>Geschäfts- oder Firmenwert</t>
  </si>
  <si>
    <t>SoPo Investitionszuschüsse</t>
  </si>
  <si>
    <t>Kabel 1 kV</t>
  </si>
  <si>
    <t>Teil-Netzabgang (§ 26 II, III ARegV) nach dem Basisjahr</t>
  </si>
  <si>
    <t>geleistete Anzahlungen auf immaterielle Vermögensgegenstände</t>
  </si>
  <si>
    <t>Kabel Abnehmeranschlüsse</t>
  </si>
  <si>
    <t>sonstiger Zu- bzw. Abgang</t>
  </si>
  <si>
    <t>Freileitungen Mittelspannungsnetz</t>
  </si>
  <si>
    <t>grundstücksgleiche Rechte</t>
  </si>
  <si>
    <t>Freileitungen 1 kV</t>
  </si>
  <si>
    <t>Freileitungen Abnehmeranschlüsse</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</si>
  <si>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</si>
  <si>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</si>
  <si>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</si>
  <si>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</si>
  <si>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</si>
  <si>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</si>
  <si>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</si>
  <si>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</si>
  <si>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</si>
  <si>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</si>
  <si>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</si>
  <si>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</si>
  <si>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</si>
  <si>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</si>
  <si>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Grundstücksanlagen, Bauten für Transportwesen</t>
  </si>
  <si>
    <t>Betriebsgebäude</t>
  </si>
  <si>
    <t>Verwaltungsgebäude</t>
  </si>
  <si>
    <t>Geschäftsausstattung (ohne EDV, Werkzeuge/Geräte); Vermittlungseinrichtungen</t>
  </si>
  <si>
    <t>Werkzeuge/ Geräte</t>
  </si>
  <si>
    <t>Lagereinrichtung</t>
  </si>
  <si>
    <t>Hardware</t>
  </si>
  <si>
    <t>Software</t>
  </si>
  <si>
    <t>Leichtfahrzeuge</t>
  </si>
  <si>
    <t>Schwerfahrzeuge</t>
  </si>
  <si>
    <t>moderne Messeinrichtungen</t>
  </si>
  <si>
    <t>Smart-Meter-Gateway</t>
  </si>
  <si>
    <t>5. Entsprechen die Angaben im Erhebungsbogen den Angaben ihrer offiziellen unternehmensinternen Investitionsplanung?</t>
  </si>
  <si>
    <t>6. Sofern die Anlagengruppe "Zähler …" berücksichtigt ist, bestätigen sie das hierbei keine Werte für intelligente Messsysteme/-einrichtungen (MsbG-Sachverhalte) enthalten sind.</t>
  </si>
  <si>
    <t>7. Sind Investitionen welche im Netzentwicklungsplan endgültig abgelehnt wurden, im KKauf erfasst?</t>
  </si>
  <si>
    <t>Hinweis: Die in der obigen Tabelle dargestellten Zugänge stellen Zugänge in das Fertiganlagevermögen dar. In Abgrenzung zur Handhabung bei der BK4 sind darin keine Grundstücke enthalten.</t>
  </si>
  <si>
    <t>Bei der NetzID=ÜNB handelt es sich stets um das originäre Netz des Netzbetreibers.</t>
  </si>
  <si>
    <t>Genehmigungsende</t>
  </si>
  <si>
    <t>Zugänge AKHK (Fertiganlagen) [EUR]</t>
  </si>
  <si>
    <r>
      <t>Historische AK/HK</t>
    </r>
    <r>
      <rPr>
        <sz val="11"/>
        <rFont val="Calibri"/>
        <family val="2"/>
        <scheme val="minor"/>
      </rPr>
      <t xml:space="preserve">
[negativ= Netzabgang]</t>
    </r>
  </si>
  <si>
    <t xml:space="preserve">Restwert zum 31.12. des Antragsjahres
</t>
  </si>
  <si>
    <t>Netzersatzinvestitionen und Sonstiges (IT, BuG, etc.)</t>
  </si>
  <si>
    <t>(Erwartete) historische AK/HK im Anschaffungsjahr
[negativ= Netzabgang]</t>
  </si>
  <si>
    <t>D1_SAV</t>
  </si>
  <si>
    <t>D2_SAV_Netto</t>
  </si>
  <si>
    <t>D5_BKZ_NAKB_SoPo</t>
  </si>
  <si>
    <r>
      <t xml:space="preserve">Beschlussdatum: </t>
    </r>
    <r>
      <rPr>
        <sz val="10"/>
        <rFont val="Arial"/>
        <family val="2"/>
      </rPr>
      <t>Hier ist das Beschlussdatum der Investitionsmaßnahme anzugeben.</t>
    </r>
  </si>
  <si>
    <r>
      <rPr>
        <b/>
        <sz val="10"/>
        <rFont val="Arial"/>
        <family val="2"/>
      </rPr>
      <t xml:space="preserve">Genehmigungsende: </t>
    </r>
    <r>
      <rPr>
        <sz val="10"/>
        <rFont val="Arial"/>
        <family val="2"/>
      </rPr>
      <t>Hier ist das Datum anzugeben bis zu dem die Investitionsmaßnahme genehmigt wurde.</t>
    </r>
  </si>
  <si>
    <r>
      <rPr>
        <b/>
        <sz val="10"/>
        <rFont val="Arial"/>
        <family val="2"/>
      </rPr>
      <t xml:space="preserve">Zugänge AKHK (Fertiganlagen) [EUR]: </t>
    </r>
    <r>
      <rPr>
        <sz val="10"/>
        <rFont val="Arial"/>
        <family val="2"/>
      </rPr>
      <t>Hier sind die bereits angefallenen (IST-) Anschaffungs- und Herstellungskosten für die jeweilige Investitionsmaßnahme einzutragen.</t>
    </r>
  </si>
  <si>
    <r>
      <t>ND 2022:</t>
    </r>
    <r>
      <rPr>
        <sz val="10"/>
        <rFont val="Arial"/>
        <family val="2"/>
      </rPr>
      <t xml:space="preserve"> Es ist die Nutzungsdauer aus der letztjährigen Genehmigung anzugeben.</t>
    </r>
  </si>
  <si>
    <r>
      <t>ND 2023:</t>
    </r>
    <r>
      <rPr>
        <sz val="10"/>
        <rFont val="Arial"/>
        <family val="2"/>
      </rPr>
      <t xml:space="preserve"> Es ist die Nutzungsdauer aus der letztjährigen Genehmigung anzugeben.</t>
    </r>
  </si>
  <si>
    <r>
      <t>ND 2024:</t>
    </r>
    <r>
      <rPr>
        <sz val="10"/>
        <rFont val="Arial"/>
        <family val="2"/>
      </rPr>
      <t xml:space="preserve"> Es ist die Nutzungsdauer aus der letztjährigen Genehmigung anzugeben.</t>
    </r>
  </si>
  <si>
    <r>
      <t>ND 2025:</t>
    </r>
    <r>
      <rPr>
        <sz val="10"/>
        <rFont val="Arial"/>
        <family val="2"/>
      </rPr>
      <t xml:space="preserve"> Es ist die Nutzungsdauer aus der letztjährigen Genehmigung anzugeben.</t>
    </r>
  </si>
  <si>
    <r>
      <t>ND 2026:</t>
    </r>
    <r>
      <rPr>
        <sz val="10"/>
        <rFont val="Arial"/>
        <family val="2"/>
      </rPr>
      <t xml:space="preserve"> Es wird unterstellt, dass die Nutzungsdauer des Vorjahres für den gesamten Zeitraum bis 2028 Gültigkeit hat.</t>
    </r>
  </si>
  <si>
    <r>
      <t>ND 2027:</t>
    </r>
    <r>
      <rPr>
        <sz val="10"/>
        <rFont val="Arial"/>
        <family val="2"/>
      </rPr>
      <t xml:space="preserve"> Es wird unterstellt, dass die Nutzungsdauer des Vorjahres für den gesamten Zeitraum bis 2028 Gültigkeit hat.</t>
    </r>
  </si>
  <si>
    <r>
      <t>ND 2028:</t>
    </r>
    <r>
      <rPr>
        <sz val="10"/>
        <rFont val="Arial"/>
        <family val="2"/>
      </rPr>
      <t xml:space="preserve"> Es wird unterstellt, dass die Nutzungsdauer des Vorjahres für den gesamten Zeitraum bis 2028 Gültigkeit hat.</t>
    </r>
  </si>
  <si>
    <r>
      <t xml:space="preserve">Zur Berücksichtigung des weiteren Anlagevermögens.
</t>
    </r>
    <r>
      <rPr>
        <b/>
        <sz val="10"/>
        <rFont val="Arial"/>
        <family val="2"/>
      </rPr>
      <t xml:space="preserve">NetzID: </t>
    </r>
    <r>
      <rPr>
        <sz val="10"/>
        <rFont val="Arial"/>
        <family val="2"/>
      </rPr>
      <t xml:space="preserve">Wählen Sie die NetzID aus der Auswahlliste aus. Die Auswahlliste besteht aus den Angaben in dem Tabellenblatt "A_Stammdaten".
</t>
    </r>
    <r>
      <rPr>
        <b/>
        <sz val="10"/>
        <rFont val="Arial"/>
        <family val="2"/>
      </rPr>
      <t>Vermögensgegenstand:</t>
    </r>
    <r>
      <rPr>
        <sz val="10"/>
        <rFont val="Arial"/>
        <family val="2"/>
      </rPr>
      <t xml:space="preserve"> Wählen Sie aus der Auswahlliste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 
</t>
    </r>
    <r>
      <rPr>
        <b/>
        <sz val="10"/>
        <rFont val="Arial"/>
        <family val="2"/>
      </rPr>
      <t>Erläuterung:</t>
    </r>
    <r>
      <rPr>
        <sz val="10"/>
        <rFont val="Arial"/>
        <family val="2"/>
      </rPr>
      <t xml:space="preserve"> Das Feld dient der näheren Erläuterung des zu berücksichtigenden Vermögengegenstandes.
</t>
    </r>
    <r>
      <rPr>
        <b/>
        <sz val="10"/>
        <rFont val="Arial"/>
        <family val="2"/>
      </rPr>
      <t xml:space="preserve">Historische AK/HK, der Investitionen seit dem 01.01.2022: </t>
    </r>
    <r>
      <rPr>
        <sz val="10"/>
        <rFont val="Arial"/>
        <family val="2"/>
      </rPr>
      <t xml:space="preserve">Tragen Sie die AKHK der Investitionen seit dem 01.01.2022 ein.
</t>
    </r>
    <r>
      <rPr>
        <b/>
        <sz val="10"/>
        <rFont val="Arial"/>
        <family val="2"/>
      </rPr>
      <t>Anschaffungsjahr:</t>
    </r>
    <r>
      <rPr>
        <sz val="10"/>
        <rFont val="Arial"/>
        <family val="2"/>
      </rPr>
      <t xml:space="preserve"> Wählen Sie das Anschaffungsjahr aus der Auswahlliste aus. Für die Anlagegruppen "geleistete Anzahlungen auf immaterielle Vermögensgegenstände" und "geleistete Anzahlungen und Anlagen im Bau des Sachanlagevermögens" ist für den  gesamten Anfangs- und Endbestand KKAuf-Antragsjahr als Anschaffungsjahr einzutragen.
</t>
    </r>
    <r>
      <rPr>
        <b/>
        <sz val="10"/>
        <rFont val="Arial"/>
        <family val="2"/>
      </rPr>
      <t xml:space="preserve">
Hinzurechnungen: </t>
    </r>
    <r>
      <rPr>
        <sz val="10"/>
        <rFont val="Arial"/>
        <family val="2"/>
      </rPr>
      <t>Die Spalte ist für Hinzurechnungen vorgesehen.</t>
    </r>
    <r>
      <rPr>
        <b/>
        <sz val="10"/>
        <rFont val="Arial"/>
        <family val="2"/>
      </rPr>
      <t xml:space="preserve">
Kürzungen:</t>
    </r>
    <r>
      <rPr>
        <sz val="10"/>
        <rFont val="Arial"/>
        <family val="2"/>
      </rPr>
      <t xml:space="preserve"> Die Spalte ist für Kürzungen vorgesehen.</t>
    </r>
    <r>
      <rPr>
        <b/>
        <sz val="10"/>
        <rFont val="Arial"/>
        <family val="2"/>
      </rPr>
      <t xml:space="preserve">
Nutzungsdauer (handelsrechtlich: </t>
    </r>
    <r>
      <rPr>
        <sz val="10"/>
        <rFont val="Arial"/>
        <family val="2"/>
      </rPr>
      <t>Die handelsrechtliche Nutzungsdauer des Vermögensgegenstandes ist anzugeben.</t>
    </r>
    <r>
      <rPr>
        <b/>
        <sz val="10"/>
        <rFont val="Arial"/>
        <family val="2"/>
      </rPr>
      <t xml:space="preserve">
handelsrechtlicher Wertansatz zum 01.01.20xx: </t>
    </r>
    <r>
      <rPr>
        <sz val="10"/>
        <rFont val="Arial"/>
        <family val="2"/>
      </rPr>
      <t>Es ist der handelsrechtliche Wertansatz zum 01.01. des Jahres für den Vermögensgegenstand anzugeben.</t>
    </r>
    <r>
      <rPr>
        <b/>
        <sz val="10"/>
        <rFont val="Arial"/>
        <family val="2"/>
      </rPr>
      <t xml:space="preserve">
Abschreibung 20xx: </t>
    </r>
    <r>
      <rPr>
        <sz val="10"/>
        <rFont val="Arial"/>
        <family val="2"/>
      </rPr>
      <t>Es ist die Abschreibung des Jahres anzugeben</t>
    </r>
    <r>
      <rPr>
        <b/>
        <sz val="10"/>
        <rFont val="Arial"/>
        <family val="2"/>
      </rPr>
      <t>.
handelsrechtlicher Wertansatz zum 31.12.20xx:</t>
    </r>
    <r>
      <rPr>
        <sz val="10"/>
        <rFont val="Arial"/>
        <family val="2"/>
      </rPr>
      <t xml:space="preserve"> Es ist der handelsrechtliche Wertansatz zum 01.01. des Jahres für den Vermögensgegenstand anzugeben.</t>
    </r>
  </si>
  <si>
    <r>
      <t xml:space="preserve">NetzID: </t>
    </r>
    <r>
      <rPr>
        <sz val="10"/>
        <rFont val="Arial"/>
        <family val="2"/>
      </rPr>
      <t>Wählen Sie die NetzID aus der Auswahlliste aus. Die Auswahlliste besteht aus den Angaben in dem Tabellenblatt "A_Stammdaten".</t>
    </r>
  </si>
  <si>
    <r>
      <t xml:space="preserve">Zugangsjahr: </t>
    </r>
    <r>
      <rPr>
        <sz val="10"/>
        <rFont val="Arial"/>
        <family val="2"/>
      </rPr>
      <t>Wählen Sie das Zugangsjahr aus der Auswahlliste aus.</t>
    </r>
  </si>
  <si>
    <r>
      <t xml:space="preserve">Kategorie: </t>
    </r>
    <r>
      <rPr>
        <sz val="10"/>
        <rFont val="Arial"/>
        <family val="2"/>
      </rPr>
      <t>Wählen Sie die zu erfassende Kategorie (Baukostenzuschüsse, Netzanschlusskostenbeiträge oder SoPo Investitionszuschüsse aus der Auswahlliste aus.</t>
    </r>
  </si>
  <si>
    <r>
      <t xml:space="preserve">Zugänge im Zugangsjahr: </t>
    </r>
    <r>
      <rPr>
        <sz val="10"/>
        <rFont val="Arial"/>
        <family val="2"/>
      </rPr>
      <t>Tragen Sie die Zugänge an BKZ / NAKB ein.</t>
    </r>
  </si>
  <si>
    <r>
      <t xml:space="preserve">Hinzurechnungen: </t>
    </r>
    <r>
      <rPr>
        <sz val="10"/>
        <rFont val="Arial"/>
        <family val="2"/>
      </rPr>
      <t>Die Spalte ist für Hinzurechnungen vorgesehen.</t>
    </r>
  </si>
  <si>
    <r>
      <t xml:space="preserve">Kürzungen: </t>
    </r>
    <r>
      <rPr>
        <sz val="10"/>
        <rFont val="Arial"/>
        <family val="2"/>
      </rPr>
      <t>Die Spalte ist für Kürzungen vorgesehen.</t>
    </r>
  </si>
  <si>
    <t>Anschaffungs-
jahr</t>
  </si>
  <si>
    <t>Zugänge im Zugangsjahr
[negativ= Netzabgang]</t>
  </si>
  <si>
    <t>NEP - Maßnahmennummer</t>
  </si>
  <si>
    <t>Summe:</t>
  </si>
  <si>
    <t>Abgleich D2_SAV_Netto:</t>
  </si>
  <si>
    <t>III. FK-Zins</t>
  </si>
  <si>
    <r>
      <t xml:space="preserve">Jahr: </t>
    </r>
    <r>
      <rPr>
        <sz val="10"/>
        <rFont val="Arial"/>
        <family val="2"/>
      </rPr>
      <t>Anwendungsjahr des FK-Zins</t>
    </r>
  </si>
  <si>
    <t>Fremdkapitalzinssatz gem. § 10a Abs. 7 ARegV</t>
  </si>
  <si>
    <r>
      <t xml:space="preserve">In diesem Tabellenblatt ordnet der ÜNB wo möglich die AKHK den Projekten des Netzentwicklungsplans zu.
</t>
    </r>
    <r>
      <rPr>
        <b/>
        <sz val="10"/>
        <rFont val="Arial"/>
        <family val="2"/>
      </rPr>
      <t>Projektart:</t>
    </r>
    <r>
      <rPr>
        <sz val="10"/>
        <rFont val="Arial"/>
        <family val="2"/>
      </rPr>
      <t xml:space="preserve"> Angabe ob es sich bei den Investitionen um NEP-Projekte, vertikale Punktmaßnahmen im NEP oder nicht vom NEP umfasste Zugänge zum Sachanlagevermögen handelt.
</t>
    </r>
    <r>
      <rPr>
        <b/>
        <sz val="10"/>
        <rFont val="Arial"/>
        <family val="2"/>
      </rPr>
      <t xml:space="preserve">Bezeichnung: </t>
    </r>
    <r>
      <rPr>
        <sz val="10"/>
        <rFont val="Arial"/>
        <family val="2"/>
      </rPr>
      <t xml:space="preserve">Bezeichnung des NEP-Projekts bzw. weiterer Zugänge.
</t>
    </r>
    <r>
      <rPr>
        <b/>
        <sz val="10"/>
        <rFont val="Arial"/>
        <family val="2"/>
      </rPr>
      <t>NEP - Projektnummer</t>
    </r>
    <r>
      <rPr>
        <sz val="10"/>
        <rFont val="Arial"/>
        <family val="2"/>
      </rPr>
      <t xml:space="preserve">
</t>
    </r>
    <r>
      <rPr>
        <b/>
        <sz val="10"/>
        <rFont val="Arial"/>
        <family val="2"/>
      </rPr>
      <t xml:space="preserve">NEP - Maßnahmennummer
Startpunkt: </t>
    </r>
    <r>
      <rPr>
        <sz val="10"/>
        <rFont val="Arial"/>
        <family val="2"/>
      </rPr>
      <t xml:space="preserve">Für NEP-Projekt sind Start- und Zielpunkt anzugeben. Für Vertikale Punktmaßnahmen ist der Standort als Start- und Zielpunkt anzugeben.
</t>
    </r>
    <r>
      <rPr>
        <b/>
        <sz val="10"/>
        <rFont val="Arial"/>
        <family val="2"/>
      </rPr>
      <t>Zielpunkt:</t>
    </r>
    <r>
      <rPr>
        <sz val="10"/>
        <rFont val="Arial"/>
        <family val="2"/>
      </rPr>
      <t xml:space="preserve"> Für NEP-Projekt sind Start- und Zielpunkt anzugeben. Für Vertikale Punktmaßnahmen ist der Standort als Start- und Zielpunkt anzugeben.
</t>
    </r>
    <r>
      <rPr>
        <b/>
        <sz val="10"/>
        <rFont val="Arial"/>
        <family val="2"/>
      </rPr>
      <t xml:space="preserve">(Erwartete) historische AK/HK zum Stand 31.12. des Antragsjahres bereinigt um Investitionsmaßnahmen: </t>
    </r>
    <r>
      <rPr>
        <sz val="10"/>
        <rFont val="Arial"/>
        <family val="2"/>
      </rPr>
      <t xml:space="preserve">Die AK/HK sind bereinigt um die Investitionsmaßnahmen anzugeben.
</t>
    </r>
    <r>
      <rPr>
        <b/>
        <sz val="10"/>
        <rFont val="Arial"/>
        <family val="2"/>
      </rPr>
      <t xml:space="preserve">
</t>
    </r>
  </si>
  <si>
    <r>
      <t xml:space="preserve">Angaben des Netzbetreibers zu den in NEP-Projekten verbauten Mengen.
</t>
    </r>
    <r>
      <rPr>
        <b/>
        <sz val="10"/>
        <rFont val="Arial"/>
        <family val="2"/>
      </rPr>
      <t>Projektart:</t>
    </r>
    <r>
      <rPr>
        <sz val="10"/>
        <rFont val="Arial"/>
        <family val="2"/>
      </rPr>
      <t xml:space="preserve"> Angabe ob es sich bei den Investitionen um NEP-Projekte, vertikale Punktmaßnahmen im NEP oder nicht vom NEP umfasste Zugänge zum Sachanlagevermögen handelt.
</t>
    </r>
    <r>
      <rPr>
        <b/>
        <sz val="10"/>
        <rFont val="Arial"/>
        <family val="2"/>
      </rPr>
      <t>Bezeichnung:</t>
    </r>
    <r>
      <rPr>
        <sz val="10"/>
        <rFont val="Arial"/>
        <family val="2"/>
      </rPr>
      <t xml:space="preserve"> Bezeichnung des NEP-Projekts bzw. weiterer Zugänge.
</t>
    </r>
    <r>
      <rPr>
        <b/>
        <sz val="10"/>
        <rFont val="Arial"/>
        <family val="2"/>
      </rPr>
      <t>NEP - Projektnummer</t>
    </r>
    <r>
      <rPr>
        <sz val="10"/>
        <rFont val="Arial"/>
        <family val="2"/>
      </rPr>
      <t xml:space="preserve">
</t>
    </r>
    <r>
      <rPr>
        <b/>
        <sz val="10"/>
        <rFont val="Arial"/>
        <family val="2"/>
      </rPr>
      <t>NEP - Maßnahmennummer</t>
    </r>
    <r>
      <rPr>
        <sz val="10"/>
        <rFont val="Arial"/>
        <family val="2"/>
      </rPr>
      <t xml:space="preserve">
</t>
    </r>
    <r>
      <rPr>
        <b/>
        <sz val="10"/>
        <rFont val="Arial"/>
        <family val="2"/>
      </rPr>
      <t>(Erwartete) historische AK/HK zum Stand 31.12. des Antragsjahres bereinigt um Investitionsmaß-nahmen:</t>
    </r>
    <r>
      <rPr>
        <sz val="10"/>
        <rFont val="Arial"/>
        <family val="2"/>
      </rPr>
      <t xml:space="preserve"> Die AK/HK sind bereinigt um die Investitionsmaßnahmen anzugeben.
</t>
    </r>
    <r>
      <rPr>
        <b/>
        <sz val="10"/>
        <rFont val="Arial"/>
        <family val="2"/>
      </rPr>
      <t xml:space="preserve">Freileitungen: </t>
    </r>
    <r>
      <rPr>
        <sz val="10"/>
        <rFont val="Arial"/>
        <family val="2"/>
      </rPr>
      <t xml:space="preserve">Angaben zu Stromkreis und Trassenlänge in Kilometer
</t>
    </r>
    <r>
      <rPr>
        <b/>
        <sz val="10"/>
        <rFont val="Arial"/>
        <family val="2"/>
      </rPr>
      <t xml:space="preserve">Kabel: </t>
    </r>
    <r>
      <rPr>
        <sz val="10"/>
        <rFont val="Arial"/>
        <family val="2"/>
      </rPr>
      <t xml:space="preserve">Angaben zu Stromkreis und Trassenlänge in Kilometer
</t>
    </r>
    <r>
      <rPr>
        <b/>
        <sz val="10"/>
        <rFont val="Arial"/>
        <family val="2"/>
      </rPr>
      <t xml:space="preserve">Stationen: </t>
    </r>
    <r>
      <rPr>
        <sz val="10"/>
        <rFont val="Arial"/>
        <family val="2"/>
      </rPr>
      <t>Mengenangaben für Schaltfelder, Transformatoren, Kompensationselementen und Konvertern</t>
    </r>
  </si>
  <si>
    <t>D3_Mengen</t>
  </si>
  <si>
    <t>D4_WAV</t>
  </si>
  <si>
    <t>Gleisanlagen, Eisenbahnwagen</t>
  </si>
  <si>
    <t>1.0</t>
  </si>
  <si>
    <t>BNetzA_Strom_KKAuf_ÜNB_v1.0_230515</t>
  </si>
  <si>
    <t>Release-Version</t>
  </si>
  <si>
    <t>7a. Falls ja, befüllen Sie die Tabelle und begründen Sie warum die Investitionen betriebsnotwendig sind und im KKauf beantragt wurden.</t>
  </si>
  <si>
    <t>D2. Zugänge ins Sachanlagevermögens ab 2022, bereinigt um verlängerte Investitionsmaßnahmen (Netto-Sicht)</t>
  </si>
  <si>
    <t>Anschaffungsjahr</t>
  </si>
  <si>
    <t>BNetzA_Strom_KKAuf_ÜNB_v1.1_240528</t>
  </si>
  <si>
    <t>1.1</t>
  </si>
  <si>
    <t xml:space="preserve">V. Informationen über Netzeigentümer / Netzveränderungen </t>
  </si>
  <si>
    <t>VI. Genehmigte Investitionsmaßnahmen deren Befristung nach dem 31.12.2023 endet</t>
  </si>
  <si>
    <t>gem. Festlegung BK4-23-002</t>
  </si>
  <si>
    <t>gem. § 7 Abs. 6 StromNEV</t>
  </si>
  <si>
    <t>Fertiganlagen</t>
  </si>
  <si>
    <t xml:space="preserve">Anzahlungen und Anlagen im Bau </t>
  </si>
  <si>
    <t>V. Informationen über Netzeigentümer / Verpächter / Netzveränderungen / Investmaßnahmen</t>
  </si>
  <si>
    <t>IV. EK-Zins</t>
  </si>
  <si>
    <r>
      <t xml:space="preserve">Jahr: </t>
    </r>
    <r>
      <rPr>
        <sz val="10"/>
        <rFont val="Arial"/>
        <family val="2"/>
      </rPr>
      <t>Anwendungsjahr des EK-Zins</t>
    </r>
  </si>
  <si>
    <t>Fertiganlagen Anfangsbestand</t>
  </si>
  <si>
    <t xml:space="preserve">Fertiganlagen Endbestand </t>
  </si>
  <si>
    <t>Fertiganlagen Mittelwert</t>
  </si>
  <si>
    <r>
      <t xml:space="preserve">gem. § 7 Abs. 6 StromNEV: </t>
    </r>
    <r>
      <rPr>
        <sz val="10"/>
        <rFont val="Arial"/>
        <family val="2"/>
      </rPr>
      <t>für die Anschaffungungsjahre &lt; 2024</t>
    </r>
  </si>
  <si>
    <r>
      <t xml:space="preserve">Fremdkapitalzinssatz gem. § 10a (7) ARegV: </t>
    </r>
    <r>
      <rPr>
        <sz val="10"/>
        <rFont val="Arial"/>
        <family val="2"/>
      </rPr>
      <t xml:space="preserve"> Für bereits abgeschlossene Zugangsjahre ist der FK-Zins gemäß § 10a Abs. 7 ARegV aus den vorgeschriebenen Zeitreihen abzuleiten. Für zum Zeitpunkt der Antragsstellung nicht abgeschlossene bzw. nicht begonnene Jahre ist der FK-Zins aus dem bereits vorliegenden ersten Quartalswert des Antragsjahres abzuleiten. Für Anzahlungen bzw. Anlagen im Bau wird beim FK-Zins ebenfalls auf den bereits vorliegenden Quartalswert des Antragsjahres abgestellt. </t>
    </r>
  </si>
  <si>
    <r>
      <t xml:space="preserve">gem. Festlegung BK4-23-002: </t>
    </r>
    <r>
      <rPr>
        <sz val="10"/>
        <rFont val="Arial"/>
        <family val="2"/>
      </rPr>
      <t>für die Anschaffungsjahre ab 2024. Für zum Zeitpunkt der Antragsstellung nicht abgeschlossene bzw. nicht begonnene Jahre ist der EK-Zins aus dem bereits vorliegenden ersten Quartalswert des Antragsjahres abzuleiten. Letzterer EK-Zins gilt auch für alle Anzahlungen bzw. Anlagen im Bau mit erstmaliger Aktivierung in 2024.</t>
    </r>
  </si>
  <si>
    <t>D3. Mengenentwicklung NEP</t>
  </si>
  <si>
    <r>
      <t>D4. Weiteres Anlagevermögen</t>
    </r>
    <r>
      <rPr>
        <b/>
        <strike/>
        <sz val="14"/>
        <color rgb="FFFF0000"/>
        <rFont val="Calibri"/>
        <family val="2"/>
        <scheme val="minor"/>
      </rPr>
      <t/>
    </r>
  </si>
  <si>
    <t>D5. Auflösung von Baukostenzuschüssen/Netzanschlusskostenbeiträgen und SoPo Investitionszuschüsse in Verbindung mit der StromNEV  (für Zugänge ab 2022)</t>
  </si>
  <si>
    <t>D1. Sachanlagevermögen (für Zugänge ab 2022)</t>
  </si>
  <si>
    <t>B. KKAuf</t>
  </si>
  <si>
    <r>
      <t xml:space="preserve">Tabelle: </t>
    </r>
    <r>
      <rPr>
        <sz val="10"/>
        <rFont val="Arial"/>
        <family val="2"/>
      </rPr>
      <t>Auswahl des Tabellenblatts zudem der ÜNB genauere Angaben machen möchte.</t>
    </r>
  </si>
  <si>
    <r>
      <t xml:space="preserve">Zelle: </t>
    </r>
    <r>
      <rPr>
        <sz val="10"/>
        <rFont val="Arial"/>
        <family val="2"/>
      </rPr>
      <t>Zelle des entsprechenden Tabellenblatts.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</si>
</sst>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 numFmtId="174" formatCode="_-* #,##0.0\ _€_-;\-* #,##0.0\ _€_-;_-* &quot;-&quot;??\ _€_-;_-@_-"/>
    <numFmt numFmtId="175" formatCode="#,##0.00000_ ;[Red]\-#,##0.00000\ "/>
  </numFmts>
  <fonts count="48">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sz val="11"/>
      <color theme="0"/>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b/>
      <u/>
      <sz val="10"/>
      <name val="Arial"/>
      <family val="2"/>
    </font>
    <font>
      <sz val="10"/>
      <color theme="1"/>
      <name val="Arial"/>
      <family val="2"/>
    </font>
    <font>
      <u/>
      <sz val="11"/>
      <color indexed="12"/>
      <name val="Arial"/>
      <family val="2"/>
    </font>
    <font>
      <b/>
      <u/>
      <sz val="11"/>
      <color indexed="12"/>
      <name val="Arial"/>
      <family val="2"/>
    </font>
    <font>
      <sz val="11"/>
      <name val="Arial"/>
      <family val="2"/>
    </font>
    <font>
      <b/>
      <sz val="11"/>
      <name val="Arial"/>
      <family val="2"/>
    </font>
    <font>
      <sz val="9"/>
      <color indexed="81"/>
      <name val="Segoe UI"/>
      <family val="2"/>
    </font>
    <font>
      <b/>
      <sz val="9"/>
      <color indexed="81"/>
      <name val="Segoe UI"/>
      <family val="2"/>
    </font>
    <font>
      <sz val="10"/>
      <name val="Arial"/>
      <family val="2"/>
    </font>
    <font>
      <sz val="8"/>
      <name val="Calibri"/>
      <family val="2"/>
      <scheme val="minor"/>
    </font>
    <font>
      <b/>
      <strike/>
      <sz val="14"/>
      <color rgb="FFFF0000"/>
      <name val="Calibri"/>
      <family val="2"/>
      <scheme val="minor"/>
    </font>
    <font>
      <sz val="8"/>
      <color theme="1"/>
      <name val="Arial"/>
      <family val="2"/>
    </font>
    <font>
      <b/>
      <sz val="16"/>
      <color theme="1"/>
      <name val="Arial"/>
      <family val="2"/>
    </font>
    <font>
      <sz val="14"/>
      <name val="Arial"/>
      <family val="2"/>
    </font>
    <font>
      <sz val="14"/>
      <color theme="1"/>
      <name val="Arial"/>
      <family val="2"/>
    </font>
    <font>
      <b/>
      <sz val="11"/>
      <color rgb="FFFF0000"/>
      <name val="Arial"/>
      <family val="2"/>
    </font>
    <font>
      <b/>
      <sz val="11"/>
      <color rgb="FF3F3F3F"/>
      <name val="Arial"/>
      <family val="2"/>
    </font>
    <font>
      <b/>
      <sz val="14"/>
      <color theme="1"/>
      <name val="Arial"/>
      <family val="2"/>
    </font>
    <font>
      <b/>
      <sz val="14"/>
      <name val="Arial"/>
      <family val="2"/>
    </font>
    <font>
      <sz val="16"/>
      <color rgb="FFFF0000"/>
      <name val="Arial"/>
      <family val="2"/>
    </font>
    <font>
      <strike/>
      <sz val="11"/>
      <color rgb="FFFF0000"/>
      <name val="Arial"/>
      <family val="2"/>
    </font>
    <font>
      <sz val="11"/>
      <color theme="0"/>
      <name val="Arial"/>
      <family val="2"/>
    </font>
    <font>
      <sz val="11"/>
      <color rgb="FFFF0000"/>
      <name val="Arial"/>
      <family val="2"/>
    </font>
    <font>
      <b/>
      <sz val="14"/>
      <color theme="1"/>
      <name val="Arial "/>
    </font>
  </fonts>
  <fills count="33">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s>
  <borders count="6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ashDot">
        <color indexed="64"/>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82">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5"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6" fontId="7" fillId="0" borderId="3">
      <alignment horizontal="left"/>
    </xf>
    <xf numFmtId="167"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8" fontId="7" fillId="0" borderId="3">
      <alignment horizontal="left"/>
    </xf>
    <xf numFmtId="16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164"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5"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17" fillId="19" borderId="0"/>
    <xf numFmtId="0" fontId="18" fillId="19" borderId="0"/>
    <xf numFmtId="0" fontId="18" fillId="19" borderId="0"/>
    <xf numFmtId="0" fontId="18" fillId="19" borderId="0"/>
    <xf numFmtId="0" fontId="18" fillId="19" borderId="0"/>
    <xf numFmtId="0" fontId="19" fillId="19" borderId="0"/>
    <xf numFmtId="0" fontId="11" fillId="19" borderId="0"/>
    <xf numFmtId="0" fontId="9" fillId="19" borderId="0"/>
    <xf numFmtId="171" fontId="4" fillId="20" borderId="8"/>
    <xf numFmtId="171" fontId="4" fillId="20" borderId="8"/>
    <xf numFmtId="0" fontId="17" fillId="20" borderId="0"/>
    <xf numFmtId="0" fontId="4" fillId="19" borderId="0"/>
    <xf numFmtId="0" fontId="4" fillId="19" borderId="0"/>
    <xf numFmtId="0" fontId="4" fillId="19" borderId="0"/>
    <xf numFmtId="0" fontId="4" fillId="19" borderId="0"/>
    <xf numFmtId="0" fontId="10" fillId="19" borderId="0"/>
    <xf numFmtId="0" fontId="17" fillId="19" borderId="0"/>
    <xf numFmtId="0" fontId="4" fillId="19" borderId="0"/>
    <xf numFmtId="0" fontId="19" fillId="19" borderId="0"/>
    <xf numFmtId="0" fontId="11" fillId="19" borderId="0"/>
    <xf numFmtId="0" fontId="9" fillId="19" borderId="0"/>
    <xf numFmtId="0" fontId="20" fillId="0" borderId="0"/>
    <xf numFmtId="0" fontId="1" fillId="21" borderId="0" applyNumberFormat="0" applyBorder="0" applyAlignment="0" applyProtection="0"/>
    <xf numFmtId="9" fontId="1" fillId="0" borderId="0" applyFont="0" applyFill="0" applyBorder="0" applyAlignment="0" applyProtection="0"/>
    <xf numFmtId="0" fontId="21" fillId="2" borderId="1" applyNumberFormat="0" applyAlignment="0" applyProtection="0"/>
    <xf numFmtId="0" fontId="4" fillId="0" borderId="0"/>
    <xf numFmtId="0" fontId="4" fillId="0" borderId="0"/>
    <xf numFmtId="0" fontId="26" fillId="0" borderId="0" applyNumberFormat="0" applyFill="0" applyBorder="0" applyAlignment="0" applyProtection="0">
      <alignment vertical="top"/>
      <protection locked="0"/>
    </xf>
    <xf numFmtId="0" fontId="1" fillId="0" borderId="0"/>
    <xf numFmtId="0" fontId="4" fillId="0" borderId="0"/>
    <xf numFmtId="0" fontId="28" fillId="0" borderId="0"/>
    <xf numFmtId="0" fontId="4" fillId="0" borderId="0"/>
    <xf numFmtId="0" fontId="32" fillId="0" borderId="0"/>
    <xf numFmtId="0" fontId="4" fillId="0" borderId="0"/>
    <xf numFmtId="0" fontId="4" fillId="0" borderId="0"/>
    <xf numFmtId="0" fontId="5" fillId="0" borderId="0"/>
    <xf numFmtId="0" fontId="15" fillId="18" borderId="0" applyNumberFormat="0" applyBorder="0" applyAlignment="0" applyProtection="0"/>
    <xf numFmtId="0" fontId="5" fillId="0" borderId="0"/>
    <xf numFmtId="0" fontId="4" fillId="0" borderId="0"/>
  </cellStyleXfs>
  <cellXfs count="341">
    <xf numFmtId="0" fontId="0" fillId="0" borderId="0" xfId="0"/>
    <xf numFmtId="0" fontId="14" fillId="0" borderId="0" xfId="34" applyFont="1"/>
    <xf numFmtId="0" fontId="13" fillId="0" borderId="0" xfId="34" applyFont="1"/>
    <xf numFmtId="0" fontId="16" fillId="0" borderId="0" xfId="34" applyFont="1"/>
    <xf numFmtId="1" fontId="0" fillId="0" borderId="0" xfId="0" applyNumberFormat="1"/>
    <xf numFmtId="0" fontId="0" fillId="0" borderId="0" xfId="0" applyAlignment="1">
      <alignment horizontal="center"/>
    </xf>
    <xf numFmtId="0" fontId="16" fillId="26" borderId="4" xfId="37" applyFont="1" applyFill="1" applyBorder="1" applyAlignment="1" applyProtection="1">
      <alignment vertical="center"/>
    </xf>
    <xf numFmtId="0" fontId="16" fillId="26" borderId="6" xfId="37" applyFont="1" applyFill="1" applyBorder="1" applyAlignment="1" applyProtection="1">
      <alignment vertical="center"/>
    </xf>
    <xf numFmtId="0" fontId="16" fillId="26" borderId="5" xfId="37" applyFont="1" applyFill="1" applyBorder="1" applyAlignment="1" applyProtection="1">
      <alignment vertical="center"/>
    </xf>
    <xf numFmtId="0" fontId="23" fillId="26" borderId="4" xfId="36" applyFont="1" applyFill="1" applyBorder="1" applyAlignment="1" applyProtection="1">
      <alignment horizontal="center" vertical="center" wrapText="1"/>
    </xf>
    <xf numFmtId="0" fontId="0" fillId="0" borderId="0" xfId="0" applyAlignment="1">
      <alignment horizontal="left"/>
    </xf>
    <xf numFmtId="0" fontId="14" fillId="26" borderId="3" xfId="37" applyFont="1" applyFill="1" applyBorder="1" applyAlignment="1" applyProtection="1">
      <alignment horizontal="center" vertical="center"/>
    </xf>
    <xf numFmtId="4" fontId="10" fillId="19" borderId="16" xfId="0" applyNumberFormat="1" applyFont="1" applyFill="1" applyBorder="1" applyAlignment="1">
      <alignment vertical="center"/>
    </xf>
    <xf numFmtId="4" fontId="4" fillId="27" borderId="17" xfId="0" applyNumberFormat="1" applyFont="1" applyFill="1" applyBorder="1" applyAlignment="1">
      <alignment horizontal="left" indent="1"/>
    </xf>
    <xf numFmtId="4" fontId="4" fillId="27" borderId="17" xfId="0" applyNumberFormat="1" applyFont="1" applyFill="1" applyBorder="1"/>
    <xf numFmtId="4" fontId="10" fillId="19" borderId="18" xfId="0" applyNumberFormat="1" applyFont="1" applyFill="1" applyBorder="1" applyAlignment="1">
      <alignment vertical="center"/>
    </xf>
    <xf numFmtId="4" fontId="10" fillId="27" borderId="17" xfId="0" applyNumberFormat="1" applyFont="1" applyFill="1" applyBorder="1" applyAlignment="1">
      <alignment vertical="top" wrapText="1"/>
    </xf>
    <xf numFmtId="4" fontId="24" fillId="0" borderId="17" xfId="0" applyNumberFormat="1" applyFont="1" applyBorder="1" applyAlignment="1">
      <alignment vertical="top" wrapText="1"/>
    </xf>
    <xf numFmtId="4" fontId="4" fillId="0" borderId="17" xfId="0" applyNumberFormat="1" applyFont="1" applyBorder="1" applyAlignment="1">
      <alignment vertical="top" wrapText="1"/>
    </xf>
    <xf numFmtId="4" fontId="10" fillId="0" borderId="17" xfId="0" applyNumberFormat="1" applyFont="1" applyBorder="1" applyAlignment="1">
      <alignment vertical="top" wrapText="1"/>
    </xf>
    <xf numFmtId="4" fontId="4" fillId="27" borderId="17" xfId="0" applyNumberFormat="1" applyFont="1" applyFill="1" applyBorder="1" applyAlignment="1">
      <alignment vertical="top" wrapText="1"/>
    </xf>
    <xf numFmtId="4" fontId="4" fillId="27" borderId="17" xfId="0" applyNumberFormat="1" applyFont="1" applyFill="1" applyBorder="1" applyAlignment="1">
      <alignment vertical="top"/>
    </xf>
    <xf numFmtId="4" fontId="4" fillId="27" borderId="18" xfId="0" applyNumberFormat="1" applyFont="1" applyFill="1" applyBorder="1" applyAlignment="1">
      <alignment vertical="top"/>
    </xf>
    <xf numFmtId="4" fontId="4" fillId="28" borderId="18" xfId="0" applyNumberFormat="1" applyFont="1" applyFill="1" applyBorder="1" applyAlignment="1">
      <alignment vertical="top"/>
    </xf>
    <xf numFmtId="0" fontId="22" fillId="0" borderId="0" xfId="0" applyFont="1"/>
    <xf numFmtId="173" fontId="22" fillId="0" borderId="11" xfId="0" applyNumberFormat="1" applyFont="1" applyBorder="1" applyAlignment="1">
      <alignment vertical="center"/>
    </xf>
    <xf numFmtId="173" fontId="22" fillId="0" borderId="12" xfId="0" applyNumberFormat="1" applyFont="1" applyBorder="1" applyAlignment="1">
      <alignment vertical="center"/>
    </xf>
    <xf numFmtId="173" fontId="22" fillId="0" borderId="13" xfId="0" applyNumberFormat="1" applyFont="1" applyBorder="1" applyAlignment="1">
      <alignment vertical="center"/>
    </xf>
    <xf numFmtId="173" fontId="22" fillId="0" borderId="0" xfId="0" applyNumberFormat="1" applyFont="1" applyAlignment="1">
      <alignment vertical="center"/>
    </xf>
    <xf numFmtId="173" fontId="23" fillId="0" borderId="0" xfId="0" applyNumberFormat="1" applyFont="1" applyAlignment="1">
      <alignment vertical="center"/>
    </xf>
    <xf numFmtId="0" fontId="22" fillId="0" borderId="14" xfId="0" applyFont="1" applyBorder="1"/>
    <xf numFmtId="0" fontId="22" fillId="0" borderId="10" xfId="0" applyFont="1" applyBorder="1"/>
    <xf numFmtId="0" fontId="22" fillId="0" borderId="15" xfId="0" applyFont="1" applyBorder="1"/>
    <xf numFmtId="173" fontId="22" fillId="0" borderId="3" xfId="0" applyNumberFormat="1" applyFont="1" applyBorder="1"/>
    <xf numFmtId="173" fontId="25" fillId="24" borderId="18" xfId="65" applyNumberFormat="1" applyFont="1" applyFill="1" applyBorder="1" applyAlignment="1" applyProtection="1">
      <alignment vertical="top"/>
    </xf>
    <xf numFmtId="0" fontId="5" fillId="0" borderId="0" xfId="69" applyFont="1" applyAlignment="1">
      <alignment vertical="top" wrapText="1"/>
    </xf>
    <xf numFmtId="0" fontId="27" fillId="0" borderId="0" xfId="70" quotePrefix="1" applyFont="1" applyAlignment="1" applyProtection="1">
      <alignment horizontal="left" vertical="center"/>
    </xf>
    <xf numFmtId="0" fontId="4" fillId="0" borderId="0" xfId="69"/>
    <xf numFmtId="0" fontId="4" fillId="0" borderId="0" xfId="69" applyAlignment="1">
      <alignment vertical="top" wrapText="1"/>
    </xf>
    <xf numFmtId="0" fontId="4" fillId="23" borderId="3" xfId="69" applyFill="1" applyBorder="1" applyAlignment="1" applyProtection="1">
      <alignment vertical="center" wrapText="1"/>
      <protection locked="0"/>
    </xf>
    <xf numFmtId="0" fontId="10" fillId="29" borderId="3" xfId="69" applyFont="1" applyFill="1" applyBorder="1" applyAlignment="1">
      <alignment horizontal="center" vertical="center" wrapText="1"/>
    </xf>
    <xf numFmtId="0" fontId="4" fillId="23" borderId="3" xfId="69" applyFill="1" applyBorder="1" applyAlignment="1" applyProtection="1">
      <alignment horizontal="center" vertical="center" wrapText="1"/>
      <protection locked="0"/>
    </xf>
    <xf numFmtId="0" fontId="4" fillId="23" borderId="3" xfId="69" applyFill="1" applyBorder="1" applyAlignment="1" applyProtection="1">
      <alignment vertical="top" wrapText="1"/>
      <protection locked="0"/>
    </xf>
    <xf numFmtId="0" fontId="29" fillId="19" borderId="3" xfId="73" applyFont="1" applyFill="1" applyBorder="1" applyAlignment="1">
      <alignment horizontal="center" vertical="center" wrapText="1"/>
    </xf>
    <xf numFmtId="0" fontId="14" fillId="0" borderId="0" xfId="34" applyFont="1" applyAlignment="1">
      <alignment horizontal="center"/>
    </xf>
    <xf numFmtId="0" fontId="14" fillId="26" borderId="20" xfId="36" applyFont="1" applyFill="1" applyBorder="1" applyAlignment="1" applyProtection="1">
      <alignment horizontal="center" vertical="center" wrapText="1"/>
    </xf>
    <xf numFmtId="0" fontId="14" fillId="26" borderId="24" xfId="36" applyFont="1" applyFill="1" applyBorder="1" applyAlignment="1" applyProtection="1">
      <alignment vertical="center" wrapText="1"/>
    </xf>
    <xf numFmtId="0" fontId="14" fillId="26" borderId="20" xfId="36" applyFont="1" applyFill="1" applyBorder="1" applyAlignment="1" applyProtection="1">
      <alignment vertical="center" wrapText="1"/>
    </xf>
    <xf numFmtId="0" fontId="14" fillId="26" borderId="25" xfId="36" applyFont="1" applyFill="1" applyBorder="1" applyAlignment="1" applyProtection="1">
      <alignment horizontal="center" vertical="center" wrapText="1"/>
    </xf>
    <xf numFmtId="0" fontId="3" fillId="22" borderId="28" xfId="0" quotePrefix="1" applyFont="1" applyFill="1" applyBorder="1"/>
    <xf numFmtId="0" fontId="0" fillId="22" borderId="29" xfId="0" applyFill="1" applyBorder="1"/>
    <xf numFmtId="1" fontId="0" fillId="22" borderId="29" xfId="0" applyNumberFormat="1" applyFill="1" applyBorder="1"/>
    <xf numFmtId="4" fontId="4" fillId="0" borderId="18" xfId="0" applyNumberFormat="1" applyFont="1" applyBorder="1" applyAlignment="1">
      <alignment vertical="center" wrapText="1"/>
    </xf>
    <xf numFmtId="173" fontId="22" fillId="0" borderId="5" xfId="0" applyNumberFormat="1" applyFont="1" applyBorder="1"/>
    <xf numFmtId="0" fontId="22" fillId="26" borderId="3" xfId="36" applyFont="1" applyFill="1" applyBorder="1" applyAlignment="1" applyProtection="1">
      <alignment horizontal="center" vertical="center" wrapText="1"/>
    </xf>
    <xf numFmtId="170" fontId="0" fillId="0" borderId="0" xfId="0" applyNumberFormat="1"/>
    <xf numFmtId="0" fontId="22" fillId="26" borderId="30" xfId="36" applyFont="1" applyFill="1" applyBorder="1" applyAlignment="1" applyProtection="1">
      <alignment horizontal="left" vertical="center"/>
    </xf>
    <xf numFmtId="0" fontId="22" fillId="0" borderId="0" xfId="0" applyFont="1" applyFill="1" applyBorder="1"/>
    <xf numFmtId="4" fontId="22" fillId="0" borderId="3" xfId="0" applyNumberFormat="1" applyFont="1" applyBorder="1"/>
    <xf numFmtId="0" fontId="23" fillId="26" borderId="6" xfId="36" applyFont="1" applyFill="1" applyBorder="1" applyAlignment="1" applyProtection="1">
      <alignment horizontal="center" vertical="center" wrapText="1"/>
    </xf>
    <xf numFmtId="0" fontId="22" fillId="0" borderId="10" xfId="0" applyFont="1" applyFill="1" applyBorder="1"/>
    <xf numFmtId="0" fontId="23" fillId="26" borderId="30" xfId="36" applyFont="1" applyFill="1" applyBorder="1" applyAlignment="1" applyProtection="1">
      <alignment horizontal="center" vertical="center" wrapText="1"/>
    </xf>
    <xf numFmtId="0" fontId="23" fillId="26" borderId="11" xfId="36" applyFont="1" applyFill="1" applyBorder="1" applyAlignment="1" applyProtection="1">
      <alignment horizontal="center" vertical="center" wrapText="1"/>
    </xf>
    <xf numFmtId="173" fontId="22" fillId="0" borderId="34" xfId="0" applyNumberFormat="1" applyFont="1" applyBorder="1"/>
    <xf numFmtId="173" fontId="22" fillId="0" borderId="36" xfId="0" applyNumberFormat="1" applyFont="1" applyBorder="1"/>
    <xf numFmtId="4" fontId="22" fillId="0" borderId="34" xfId="0" applyNumberFormat="1" applyFont="1" applyBorder="1"/>
    <xf numFmtId="173" fontId="22" fillId="0" borderId="37" xfId="65" applyNumberFormat="1" applyFont="1" applyFill="1" applyBorder="1" applyProtection="1">
      <protection locked="0"/>
    </xf>
    <xf numFmtId="173" fontId="22" fillId="0" borderId="39" xfId="65" applyNumberFormat="1" applyFont="1" applyFill="1" applyBorder="1" applyProtection="1">
      <protection locked="0"/>
    </xf>
    <xf numFmtId="173" fontId="22" fillId="0" borderId="41" xfId="0" applyNumberFormat="1" applyFont="1" applyBorder="1"/>
    <xf numFmtId="173" fontId="22" fillId="0" borderId="43" xfId="0" applyNumberFormat="1" applyFont="1" applyBorder="1"/>
    <xf numFmtId="173" fontId="22" fillId="0" borderId="44" xfId="65" applyNumberFormat="1" applyFont="1" applyFill="1" applyBorder="1" applyProtection="1">
      <protection locked="0"/>
    </xf>
    <xf numFmtId="0" fontId="5" fillId="0" borderId="0" xfId="37" applyFont="1" applyFill="1" applyBorder="1" applyAlignment="1" applyProtection="1">
      <alignment horizontal="center" vertical="center"/>
    </xf>
    <xf numFmtId="0" fontId="22" fillId="0" borderId="0" xfId="0" applyFont="1" applyBorder="1"/>
    <xf numFmtId="173" fontId="23" fillId="0" borderId="0" xfId="0" applyNumberFormat="1" applyFont="1" applyBorder="1" applyAlignment="1">
      <alignment vertical="center"/>
    </xf>
    <xf numFmtId="0" fontId="22" fillId="0" borderId="47" xfId="0" applyFont="1" applyBorder="1"/>
    <xf numFmtId="0" fontId="22" fillId="26" borderId="48" xfId="36" applyFont="1" applyFill="1" applyBorder="1" applyAlignment="1" applyProtection="1">
      <alignment horizontal="left" vertical="center"/>
    </xf>
    <xf numFmtId="0" fontId="23" fillId="26" borderId="35" xfId="36" applyFont="1" applyFill="1" applyBorder="1" applyAlignment="1" applyProtection="1">
      <alignment horizontal="center" vertical="center" wrapText="1"/>
    </xf>
    <xf numFmtId="0" fontId="23" fillId="26" borderId="37" xfId="36" applyFont="1" applyFill="1" applyBorder="1" applyAlignment="1" applyProtection="1">
      <alignment horizontal="center" vertical="center" wrapText="1"/>
    </xf>
    <xf numFmtId="0" fontId="22" fillId="0" borderId="49" xfId="0" applyFont="1" applyBorder="1" applyAlignment="1">
      <alignment horizontal="left"/>
    </xf>
    <xf numFmtId="0" fontId="22" fillId="0" borderId="51" xfId="0" applyFont="1" applyBorder="1" applyAlignment="1">
      <alignment horizontal="left"/>
    </xf>
    <xf numFmtId="0" fontId="22" fillId="0" borderId="52" xfId="0" applyFont="1" applyBorder="1" applyAlignment="1">
      <alignment horizontal="left"/>
    </xf>
    <xf numFmtId="173" fontId="22" fillId="0" borderId="47" xfId="0" applyNumberFormat="1" applyFont="1" applyBorder="1" applyAlignment="1">
      <alignment vertical="center"/>
    </xf>
    <xf numFmtId="0" fontId="22" fillId="26" borderId="33" xfId="0" applyFont="1" applyFill="1" applyBorder="1"/>
    <xf numFmtId="0" fontId="23" fillId="26" borderId="34" xfId="36" applyFont="1" applyFill="1" applyBorder="1" applyAlignment="1" applyProtection="1">
      <alignment horizontal="center" vertical="center" wrapText="1"/>
    </xf>
    <xf numFmtId="0" fontId="29" fillId="26" borderId="53" xfId="37" applyFont="1" applyFill="1" applyBorder="1" applyAlignment="1" applyProtection="1">
      <alignment horizontal="center" vertical="center"/>
    </xf>
    <xf numFmtId="173" fontId="22" fillId="29" borderId="3" xfId="0" applyNumberFormat="1" applyFont="1" applyFill="1" applyBorder="1" applyAlignment="1" applyProtection="1">
      <alignment vertical="center"/>
    </xf>
    <xf numFmtId="0" fontId="22" fillId="26" borderId="3" xfId="36" applyFont="1" applyFill="1" applyBorder="1" applyAlignment="1" applyProtection="1">
      <alignment horizontal="center" vertical="center"/>
    </xf>
    <xf numFmtId="0" fontId="22" fillId="26" borderId="5" xfId="36" applyFont="1" applyFill="1" applyBorder="1" applyAlignment="1" applyProtection="1">
      <alignment horizontal="center" vertical="center" wrapText="1"/>
    </xf>
    <xf numFmtId="1" fontId="22" fillId="23" borderId="3" xfId="65" applyNumberFormat="1" applyFont="1" applyFill="1" applyBorder="1" applyAlignment="1">
      <alignment horizontal="center"/>
    </xf>
    <xf numFmtId="170" fontId="22" fillId="23" borderId="5" xfId="65" applyNumberFormat="1" applyFont="1" applyFill="1" applyBorder="1" applyAlignment="1" applyProtection="1">
      <alignment horizontal="center" vertical="center"/>
      <protection locked="0"/>
    </xf>
    <xf numFmtId="170" fontId="22" fillId="29" borderId="5" xfId="65" applyNumberFormat="1" applyFont="1" applyFill="1" applyBorder="1" applyAlignment="1" applyProtection="1">
      <alignment horizontal="center" vertical="center"/>
      <protection locked="0"/>
    </xf>
    <xf numFmtId="170" fontId="23" fillId="0" borderId="5" xfId="65" applyNumberFormat="1" applyFont="1" applyFill="1" applyBorder="1" applyAlignment="1" applyProtection="1">
      <alignment horizontal="center" vertical="center"/>
      <protection locked="0"/>
    </xf>
    <xf numFmtId="0" fontId="36" fillId="0" borderId="0" xfId="0" applyFont="1"/>
    <xf numFmtId="0" fontId="37" fillId="26" borderId="4" xfId="37" applyFont="1" applyFill="1" applyBorder="1" applyProtection="1"/>
    <xf numFmtId="0" fontId="37" fillId="26" borderId="6" xfId="37" applyFont="1" applyFill="1" applyBorder="1" applyProtection="1"/>
    <xf numFmtId="0" fontId="37" fillId="26" borderId="5" xfId="37" applyFont="1" applyFill="1" applyBorder="1" applyProtection="1"/>
    <xf numFmtId="0" fontId="22" fillId="0" borderId="3" xfId="0" applyFont="1" applyBorder="1" applyAlignment="1">
      <alignment horizontal="left" vertical="center"/>
    </xf>
    <xf numFmtId="170" fontId="22" fillId="23" borderId="4" xfId="65" applyNumberFormat="1" applyFont="1" applyFill="1" applyBorder="1" applyAlignment="1" applyProtection="1">
      <alignment horizontal="center" vertical="center"/>
      <protection locked="0"/>
    </xf>
    <xf numFmtId="172" fontId="22" fillId="23" borderId="20" xfId="65" applyNumberFormat="1" applyFont="1" applyFill="1" applyBorder="1" applyAlignment="1" applyProtection="1">
      <alignment horizontal="center" vertical="center"/>
      <protection locked="0"/>
    </xf>
    <xf numFmtId="172" fontId="22" fillId="0" borderId="0" xfId="65" applyNumberFormat="1" applyFont="1" applyFill="1" applyBorder="1" applyAlignment="1" applyProtection="1">
      <alignment horizontal="center" vertical="center"/>
    </xf>
    <xf numFmtId="172" fontId="22" fillId="23" borderId="3" xfId="65" applyNumberFormat="1" applyFont="1" applyFill="1" applyBorder="1" applyAlignment="1" applyProtection="1">
      <alignment horizontal="center" vertical="center"/>
      <protection locked="0"/>
    </xf>
    <xf numFmtId="0" fontId="22" fillId="0" borderId="3" xfId="0" applyFont="1" applyBorder="1" applyAlignment="1">
      <alignment wrapText="1"/>
    </xf>
    <xf numFmtId="1" fontId="23" fillId="23" borderId="7" xfId="65" applyNumberFormat="1" applyFont="1" applyFill="1" applyBorder="1" applyAlignment="1" applyProtection="1">
      <alignment horizontal="center" vertical="center"/>
      <protection locked="0"/>
    </xf>
    <xf numFmtId="0" fontId="22" fillId="0" borderId="0" xfId="0" applyFont="1" applyAlignment="1">
      <alignment vertical="center"/>
    </xf>
    <xf numFmtId="10" fontId="22" fillId="23" borderId="1" xfId="66" applyNumberFormat="1" applyFont="1" applyFill="1" applyBorder="1" applyAlignment="1" applyProtection="1">
      <alignment horizontal="center" vertical="center"/>
      <protection locked="0"/>
    </xf>
    <xf numFmtId="0" fontId="22" fillId="0" borderId="0" xfId="0" applyFont="1" applyAlignment="1">
      <alignment horizontal="left" vertical="center" wrapText="1"/>
    </xf>
    <xf numFmtId="10" fontId="22" fillId="23" borderId="1" xfId="66" applyNumberFormat="1" applyFont="1" applyFill="1" applyBorder="1" applyAlignment="1" applyProtection="1">
      <alignment horizontal="center" vertical="center" wrapText="1"/>
      <protection locked="0"/>
    </xf>
    <xf numFmtId="0" fontId="22" fillId="26" borderId="5" xfId="36" applyFont="1" applyFill="1" applyBorder="1" applyAlignment="1" applyProtection="1">
      <alignment horizontal="center" vertical="center"/>
    </xf>
    <xf numFmtId="10" fontId="22" fillId="23" borderId="3" xfId="66" applyNumberFormat="1" applyFont="1" applyFill="1" applyBorder="1" applyAlignment="1" applyProtection="1">
      <alignment horizontal="left" vertical="center"/>
      <protection locked="0"/>
    </xf>
    <xf numFmtId="10" fontId="22" fillId="23" borderId="3" xfId="66" applyNumberFormat="1" applyFont="1" applyFill="1" applyBorder="1" applyAlignment="1" applyProtection="1">
      <alignment horizontal="center" vertical="center"/>
      <protection locked="0"/>
    </xf>
    <xf numFmtId="0" fontId="38" fillId="26" borderId="6" xfId="36" applyFont="1" applyFill="1" applyBorder="1" applyAlignment="1" applyProtection="1">
      <alignment vertical="center" wrapText="1"/>
    </xf>
    <xf numFmtId="0" fontId="38" fillId="26" borderId="5" xfId="36" applyFont="1" applyFill="1" applyBorder="1" applyAlignment="1" applyProtection="1">
      <alignment vertical="center" wrapText="1"/>
    </xf>
    <xf numFmtId="1" fontId="22" fillId="26" borderId="3" xfId="36" applyNumberFormat="1" applyFont="1" applyFill="1" applyBorder="1" applyAlignment="1" applyProtection="1">
      <alignment horizontal="center" vertical="center"/>
    </xf>
    <xf numFmtId="0" fontId="23" fillId="26" borderId="3" xfId="36" applyFont="1" applyFill="1" applyBorder="1" applyAlignment="1" applyProtection="1">
      <alignment horizontal="center" vertical="center"/>
    </xf>
    <xf numFmtId="0" fontId="22" fillId="30" borderId="5" xfId="36" applyFont="1" applyFill="1" applyBorder="1" applyAlignment="1" applyProtection="1">
      <alignment horizontal="center" vertical="center" wrapText="1"/>
    </xf>
    <xf numFmtId="0" fontId="22" fillId="30" borderId="5" xfId="36" applyFont="1" applyFill="1" applyBorder="1" applyAlignment="1" applyProtection="1">
      <alignment horizontal="center" vertical="center"/>
    </xf>
    <xf numFmtId="170" fontId="39" fillId="0" borderId="0" xfId="65" applyNumberFormat="1" applyFont="1" applyFill="1" applyBorder="1" applyAlignment="1" applyProtection="1">
      <alignment horizontal="left" vertical="center"/>
      <protection locked="0"/>
    </xf>
    <xf numFmtId="170" fontId="39" fillId="0" borderId="0" xfId="65" applyNumberFormat="1" applyFont="1" applyFill="1" applyBorder="1" applyAlignment="1" applyProtection="1">
      <alignment horizontal="center" vertical="center"/>
      <protection locked="0"/>
    </xf>
    <xf numFmtId="0" fontId="37" fillId="0" borderId="0" xfId="37" applyFont="1" applyFill="1" applyBorder="1" applyProtection="1"/>
    <xf numFmtId="170" fontId="22" fillId="0" borderId="0" xfId="65" applyNumberFormat="1" applyFont="1" applyFill="1" applyBorder="1" applyAlignment="1" applyProtection="1">
      <alignment horizontal="center" vertical="center"/>
    </xf>
    <xf numFmtId="0" fontId="22" fillId="0" borderId="4" xfId="0" applyFont="1" applyBorder="1" applyAlignment="1">
      <alignment horizontal="left" vertical="center"/>
    </xf>
    <xf numFmtId="0" fontId="37" fillId="26" borderId="3" xfId="37" applyFont="1" applyFill="1" applyBorder="1" applyProtection="1"/>
    <xf numFmtId="170" fontId="22" fillId="23" borderId="3" xfId="65" applyNumberFormat="1" applyFont="1" applyFill="1" applyBorder="1" applyAlignment="1" applyProtection="1">
      <alignment horizontal="center" vertical="center"/>
      <protection locked="0"/>
    </xf>
    <xf numFmtId="0" fontId="0" fillId="0" borderId="0" xfId="0" applyFill="1" applyAlignment="1">
      <alignment wrapText="1"/>
    </xf>
    <xf numFmtId="0" fontId="5" fillId="26" borderId="24" xfId="36" applyFont="1" applyFill="1" applyBorder="1" applyAlignment="1" applyProtection="1">
      <alignment vertical="center" wrapText="1"/>
    </xf>
    <xf numFmtId="0" fontId="5" fillId="26" borderId="20" xfId="36" applyFont="1" applyFill="1" applyBorder="1" applyAlignment="1" applyProtection="1">
      <alignment horizontal="center" vertical="center" wrapText="1"/>
    </xf>
    <xf numFmtId="0" fontId="29" fillId="26" borderId="20" xfId="36" applyFont="1" applyFill="1" applyBorder="1" applyAlignment="1" applyProtection="1">
      <alignment horizontal="center" vertical="center" wrapText="1"/>
    </xf>
    <xf numFmtId="1" fontId="5" fillId="26" borderId="20" xfId="36" applyNumberFormat="1" applyFont="1" applyFill="1" applyBorder="1" applyAlignment="1" applyProtection="1">
      <alignment horizontal="center" vertical="center" wrapText="1"/>
    </xf>
    <xf numFmtId="170" fontId="22" fillId="23" borderId="5" xfId="65" applyNumberFormat="1" applyFont="1" applyFill="1" applyBorder="1" applyAlignment="1" applyProtection="1">
      <alignment horizontal="left" vertical="top"/>
      <protection locked="0"/>
    </xf>
    <xf numFmtId="170" fontId="22" fillId="23" borderId="3" xfId="65" applyNumberFormat="1" applyFont="1" applyFill="1" applyBorder="1" applyProtection="1">
      <protection locked="0"/>
    </xf>
    <xf numFmtId="1" fontId="22" fillId="23" borderId="3" xfId="65" applyNumberFormat="1" applyFont="1" applyFill="1" applyBorder="1" applyAlignment="1" applyProtection="1">
      <alignment horizontal="center"/>
      <protection locked="0"/>
    </xf>
    <xf numFmtId="173" fontId="22" fillId="23" borderId="3" xfId="65" applyNumberFormat="1" applyFont="1" applyFill="1" applyBorder="1" applyProtection="1">
      <protection locked="0"/>
    </xf>
    <xf numFmtId="173" fontId="40" fillId="30" borderId="3" xfId="1" applyNumberFormat="1" applyFont="1" applyFill="1" applyBorder="1" applyProtection="1"/>
    <xf numFmtId="1" fontId="40" fillId="30" borderId="3" xfId="1" applyNumberFormat="1" applyFont="1" applyFill="1" applyBorder="1" applyAlignment="1" applyProtection="1">
      <alignment horizontal="center" vertical="center"/>
    </xf>
    <xf numFmtId="1" fontId="22" fillId="25" borderId="3" xfId="65" applyNumberFormat="1" applyFont="1" applyFill="1" applyBorder="1" applyAlignment="1" applyProtection="1">
      <alignment horizontal="center"/>
      <protection locked="0"/>
    </xf>
    <xf numFmtId="173" fontId="29" fillId="30" borderId="3" xfId="67" applyNumberFormat="1" applyFont="1" applyFill="1" applyBorder="1" applyProtection="1"/>
    <xf numFmtId="170" fontId="22" fillId="23" borderId="26" xfId="65" applyNumberFormat="1" applyFont="1" applyFill="1" applyBorder="1" applyAlignment="1" applyProtection="1">
      <alignment horizontal="left" vertical="top"/>
      <protection locked="0"/>
    </xf>
    <xf numFmtId="170" fontId="22" fillId="23" borderId="27" xfId="65" applyNumberFormat="1" applyFont="1" applyFill="1" applyBorder="1" applyProtection="1">
      <protection locked="0"/>
    </xf>
    <xf numFmtId="173" fontId="22" fillId="23" borderId="27" xfId="65" applyNumberFormat="1" applyFont="1" applyFill="1" applyBorder="1" applyProtection="1">
      <protection locked="0"/>
    </xf>
    <xf numFmtId="173" fontId="40" fillId="30" borderId="27" xfId="1" applyNumberFormat="1" applyFont="1" applyFill="1" applyBorder="1" applyProtection="1"/>
    <xf numFmtId="1" fontId="40" fillId="30" borderId="27" xfId="1" applyNumberFormat="1" applyFont="1" applyFill="1" applyBorder="1" applyAlignment="1" applyProtection="1">
      <alignment horizontal="center" vertical="center"/>
    </xf>
    <xf numFmtId="1" fontId="22" fillId="25" borderId="27" xfId="65" applyNumberFormat="1" applyFont="1" applyFill="1" applyBorder="1" applyAlignment="1" applyProtection="1">
      <alignment horizontal="center"/>
      <protection locked="0"/>
    </xf>
    <xf numFmtId="173" fontId="29" fillId="30" borderId="27" xfId="67" applyNumberFormat="1" applyFont="1" applyFill="1" applyBorder="1" applyProtection="1"/>
    <xf numFmtId="173" fontId="5" fillId="30" borderId="3" xfId="67" applyNumberFormat="1" applyFont="1" applyFill="1" applyBorder="1" applyProtection="1"/>
    <xf numFmtId="173" fontId="22" fillId="24" borderId="34" xfId="65" applyNumberFormat="1" applyFont="1" applyFill="1" applyBorder="1" applyAlignment="1" applyProtection="1">
      <alignment vertical="top"/>
    </xf>
    <xf numFmtId="173" fontId="22" fillId="24" borderId="50" xfId="65" applyNumberFormat="1" applyFont="1" applyFill="1" applyBorder="1" applyAlignment="1" applyProtection="1">
      <alignment vertical="top"/>
    </xf>
    <xf numFmtId="173" fontId="22" fillId="24" borderId="3" xfId="65" applyNumberFormat="1" applyFont="1" applyFill="1" applyBorder="1" applyAlignment="1" applyProtection="1">
      <alignment vertical="top"/>
    </xf>
    <xf numFmtId="173" fontId="22" fillId="24" borderId="4" xfId="65" applyNumberFormat="1" applyFont="1" applyFill="1" applyBorder="1" applyAlignment="1" applyProtection="1">
      <alignment vertical="top"/>
    </xf>
    <xf numFmtId="173" fontId="22" fillId="24" borderId="39" xfId="65" applyNumberFormat="1" applyFont="1" applyFill="1" applyBorder="1" applyAlignment="1" applyProtection="1">
      <alignment vertical="top"/>
    </xf>
    <xf numFmtId="173" fontId="22" fillId="24" borderId="41" xfId="65" applyNumberFormat="1" applyFont="1" applyFill="1" applyBorder="1" applyAlignment="1" applyProtection="1">
      <alignment vertical="top"/>
    </xf>
    <xf numFmtId="173" fontId="22" fillId="24" borderId="42" xfId="65" applyNumberFormat="1" applyFont="1" applyFill="1" applyBorder="1" applyAlignment="1" applyProtection="1">
      <alignment vertical="top"/>
    </xf>
    <xf numFmtId="173" fontId="22" fillId="24" borderId="44" xfId="65" applyNumberFormat="1" applyFont="1" applyFill="1" applyBorder="1" applyAlignment="1" applyProtection="1">
      <alignment vertical="top"/>
    </xf>
    <xf numFmtId="173" fontId="22" fillId="24" borderId="35" xfId="65" applyNumberFormat="1" applyFont="1" applyFill="1" applyBorder="1" applyAlignment="1" applyProtection="1">
      <alignment vertical="top"/>
    </xf>
    <xf numFmtId="173" fontId="22" fillId="24" borderId="37" xfId="65" applyNumberFormat="1" applyFont="1" applyFill="1" applyBorder="1" applyAlignment="1" applyProtection="1">
      <alignment vertical="top"/>
    </xf>
    <xf numFmtId="0" fontId="29" fillId="26" borderId="3" xfId="36" applyFont="1" applyFill="1" applyBorder="1" applyAlignment="1">
      <alignment vertical="center" wrapText="1"/>
    </xf>
    <xf numFmtId="0" fontId="29" fillId="26" borderId="3" xfId="36" applyFont="1" applyFill="1" applyBorder="1" applyAlignment="1">
      <alignment horizontal="center" vertical="center" wrapText="1"/>
    </xf>
    <xf numFmtId="170" fontId="22" fillId="23" borderId="3" xfId="65" applyNumberFormat="1" applyFont="1" applyFill="1" applyBorder="1" applyAlignment="1">
      <alignment horizontal="left" vertical="top"/>
    </xf>
    <xf numFmtId="170" fontId="22" fillId="23" borderId="3" xfId="65" applyNumberFormat="1" applyFont="1" applyFill="1" applyBorder="1"/>
    <xf numFmtId="1" fontId="22" fillId="23" borderId="3" xfId="65" applyNumberFormat="1" applyFont="1" applyFill="1" applyBorder="1" applyAlignment="1">
      <alignment horizontal="left"/>
    </xf>
    <xf numFmtId="174" fontId="22" fillId="23" borderId="3" xfId="65" applyNumberFormat="1" applyFont="1" applyFill="1" applyBorder="1"/>
    <xf numFmtId="1" fontId="5" fillId="23" borderId="3" xfId="65" applyNumberFormat="1" applyFont="1" applyFill="1" applyBorder="1" applyAlignment="1">
      <alignment horizontal="left"/>
    </xf>
    <xf numFmtId="1" fontId="22" fillId="23" borderId="3" xfId="65" quotePrefix="1" applyNumberFormat="1" applyFont="1" applyFill="1" applyBorder="1" applyAlignment="1">
      <alignment horizontal="left"/>
    </xf>
    <xf numFmtId="164" fontId="22" fillId="23" borderId="3" xfId="65" applyNumberFormat="1" applyFont="1" applyFill="1" applyBorder="1"/>
    <xf numFmtId="1" fontId="22" fillId="0" borderId="3" xfId="65" applyNumberFormat="1" applyFont="1" applyFill="1" applyBorder="1" applyAlignment="1">
      <alignment horizontal="left"/>
    </xf>
    <xf numFmtId="0" fontId="41" fillId="0" borderId="0" xfId="0" applyFont="1" applyAlignment="1">
      <alignment vertical="center"/>
    </xf>
    <xf numFmtId="0" fontId="42" fillId="0" borderId="0" xfId="34" applyFont="1" applyAlignment="1">
      <alignment horizontal="left" vertical="center"/>
    </xf>
    <xf numFmtId="0" fontId="5" fillId="0" borderId="0" xfId="34" applyFont="1" applyAlignment="1">
      <alignment horizontal="center"/>
    </xf>
    <xf numFmtId="0" fontId="5" fillId="0" borderId="0" xfId="34" applyFont="1"/>
    <xf numFmtId="0" fontId="5" fillId="0" borderId="0" xfId="34" applyFont="1" applyAlignment="1">
      <alignment horizontal="centerContinuous" vertical="center"/>
    </xf>
    <xf numFmtId="0" fontId="5" fillId="26" borderId="3" xfId="37" applyFont="1" applyFill="1" applyBorder="1" applyAlignment="1" applyProtection="1">
      <alignment horizontal="center" vertical="center"/>
    </xf>
    <xf numFmtId="0" fontId="37" fillId="26" borderId="3" xfId="37" applyFont="1" applyFill="1" applyBorder="1" applyAlignment="1" applyProtection="1">
      <alignment horizontal="center"/>
    </xf>
    <xf numFmtId="0" fontId="37" fillId="26" borderId="3" xfId="37" applyFont="1" applyFill="1" applyBorder="1" applyAlignment="1" applyProtection="1">
      <alignment horizontal="centerContinuous" vertical="center" wrapText="1"/>
    </xf>
    <xf numFmtId="0" fontId="37" fillId="26" borderId="4" xfId="37" applyFont="1" applyFill="1" applyBorder="1" applyAlignment="1" applyProtection="1">
      <alignment horizontal="left" vertical="center"/>
    </xf>
    <xf numFmtId="0" fontId="37" fillId="26" borderId="6" xfId="37" applyFont="1" applyFill="1" applyBorder="1" applyAlignment="1" applyProtection="1"/>
    <xf numFmtId="0" fontId="37" fillId="26" borderId="5" xfId="37" applyFont="1" applyFill="1" applyBorder="1" applyAlignment="1" applyProtection="1"/>
    <xf numFmtId="0" fontId="29" fillId="26" borderId="30" xfId="36" applyFont="1" applyFill="1" applyBorder="1" applyAlignment="1">
      <alignment vertical="center" wrapText="1"/>
    </xf>
    <xf numFmtId="0" fontId="29" fillId="26" borderId="30" xfId="36" applyFont="1" applyFill="1" applyBorder="1" applyAlignment="1">
      <alignment horizontal="center" vertical="center"/>
    </xf>
    <xf numFmtId="0" fontId="29" fillId="26" borderId="30" xfId="36" applyFont="1" applyFill="1" applyBorder="1" applyAlignment="1">
      <alignment horizontal="center" vertical="center" wrapText="1"/>
    </xf>
    <xf numFmtId="0" fontId="29" fillId="26" borderId="30" xfId="36" applyNumberFormat="1" applyFont="1" applyFill="1" applyBorder="1" applyAlignment="1">
      <alignment horizontal="center" vertical="center" wrapText="1"/>
    </xf>
    <xf numFmtId="170" fontId="22" fillId="23" borderId="30" xfId="65" applyNumberFormat="1" applyFont="1" applyFill="1" applyBorder="1"/>
    <xf numFmtId="172" fontId="22" fillId="23" borderId="30" xfId="65" applyNumberFormat="1" applyFont="1" applyFill="1" applyBorder="1" applyAlignment="1">
      <alignment horizontal="center"/>
    </xf>
    <xf numFmtId="172" fontId="22" fillId="23" borderId="30" xfId="65" applyNumberFormat="1" applyFont="1" applyFill="1" applyBorder="1"/>
    <xf numFmtId="173" fontId="22" fillId="23" borderId="30" xfId="65" applyNumberFormat="1" applyFont="1" applyFill="1" applyBorder="1"/>
    <xf numFmtId="173" fontId="5" fillId="30" borderId="30" xfId="1" applyNumberFormat="1" applyFont="1" applyFill="1" applyBorder="1"/>
    <xf numFmtId="173" fontId="5" fillId="30" borderId="30" xfId="67" applyNumberFormat="1" applyFont="1" applyFill="1" applyBorder="1"/>
    <xf numFmtId="173" fontId="5" fillId="30" borderId="27" xfId="67" applyNumberFormat="1" applyFont="1" applyFill="1" applyBorder="1"/>
    <xf numFmtId="170" fontId="22" fillId="23" borderId="4" xfId="65" applyNumberFormat="1" applyFont="1" applyFill="1" applyBorder="1"/>
    <xf numFmtId="172" fontId="22" fillId="23" borderId="4" xfId="65" applyNumberFormat="1" applyFont="1" applyFill="1" applyBorder="1" applyAlignment="1">
      <alignment horizontal="center"/>
    </xf>
    <xf numFmtId="172" fontId="22" fillId="23" borderId="4" xfId="65" applyNumberFormat="1" applyFont="1" applyFill="1" applyBorder="1"/>
    <xf numFmtId="173" fontId="22" fillId="23" borderId="4" xfId="65" applyNumberFormat="1" applyFont="1" applyFill="1" applyBorder="1"/>
    <xf numFmtId="173" fontId="5" fillId="30" borderId="4" xfId="1" applyNumberFormat="1" applyFont="1" applyFill="1" applyBorder="1"/>
    <xf numFmtId="173" fontId="5" fillId="30" borderId="4" xfId="67" applyNumberFormat="1" applyFont="1" applyFill="1" applyBorder="1"/>
    <xf numFmtId="173" fontId="5" fillId="30" borderId="3" xfId="67" applyNumberFormat="1" applyFont="1" applyFill="1" applyBorder="1"/>
    <xf numFmtId="0" fontId="23" fillId="22" borderId="21" xfId="0" quotePrefix="1" applyFont="1" applyFill="1" applyBorder="1"/>
    <xf numFmtId="0" fontId="29" fillId="22" borderId="22" xfId="34" applyFont="1" applyFill="1" applyBorder="1" applyAlignment="1">
      <alignment horizontal="center"/>
    </xf>
    <xf numFmtId="0" fontId="29" fillId="22" borderId="22" xfId="34" applyFont="1" applyFill="1" applyBorder="1"/>
    <xf numFmtId="170" fontId="22" fillId="23" borderId="5" xfId="65" applyNumberFormat="1" applyFont="1" applyFill="1" applyBorder="1" applyProtection="1">
      <protection locked="0"/>
    </xf>
    <xf numFmtId="1" fontId="22" fillId="23" borderId="3" xfId="65" applyNumberFormat="1" applyFont="1" applyFill="1" applyBorder="1" applyProtection="1">
      <protection locked="0"/>
    </xf>
    <xf numFmtId="173" fontId="22" fillId="23" borderId="4" xfId="65" applyNumberFormat="1" applyFont="1" applyFill="1" applyBorder="1" applyProtection="1">
      <protection locked="0"/>
    </xf>
    <xf numFmtId="0" fontId="43" fillId="0" borderId="0" xfId="0" applyFont="1" applyAlignment="1">
      <alignment vertical="center" wrapText="1"/>
    </xf>
    <xf numFmtId="0" fontId="5" fillId="0" borderId="0" xfId="0" applyFont="1" applyAlignment="1">
      <alignment vertical="center"/>
    </xf>
    <xf numFmtId="0" fontId="29" fillId="26" borderId="4" xfId="36" applyFont="1" applyFill="1" applyBorder="1" applyAlignment="1">
      <alignment horizontal="center" vertical="center" wrapText="1"/>
    </xf>
    <xf numFmtId="0" fontId="29" fillId="26" borderId="6" xfId="36" applyFont="1" applyFill="1" applyBorder="1" applyAlignment="1">
      <alignment horizontal="center" vertical="center" wrapText="1"/>
    </xf>
    <xf numFmtId="0" fontId="22" fillId="22" borderId="27" xfId="0" applyFont="1" applyFill="1" applyBorder="1" applyAlignment="1">
      <alignment horizontal="center" vertical="center"/>
    </xf>
    <xf numFmtId="0" fontId="22" fillId="0" borderId="0" xfId="0" quotePrefix="1" applyFont="1"/>
    <xf numFmtId="0" fontId="44" fillId="0" borderId="0" xfId="0" applyFont="1"/>
    <xf numFmtId="0" fontId="23" fillId="22" borderId="0" xfId="0" applyFont="1" applyFill="1" applyAlignment="1">
      <alignment horizontal="center"/>
    </xf>
    <xf numFmtId="0" fontId="22" fillId="0" borderId="0" xfId="0" applyFont="1" applyAlignment="1">
      <alignment horizontal="center"/>
    </xf>
    <xf numFmtId="0" fontId="22" fillId="0" borderId="0" xfId="0" applyFont="1" applyAlignment="1">
      <alignment horizontal="left"/>
    </xf>
    <xf numFmtId="0" fontId="22" fillId="0" borderId="0" xfId="71" applyFont="1" applyAlignment="1">
      <alignment horizontal="center"/>
    </xf>
    <xf numFmtId="0" fontId="22" fillId="0" borderId="0" xfId="71" applyFont="1"/>
    <xf numFmtId="0" fontId="22" fillId="0" borderId="3" xfId="71" applyFont="1" applyBorder="1" applyAlignment="1">
      <alignment vertical="top"/>
    </xf>
    <xf numFmtId="0" fontId="5" fillId="0" borderId="0" xfId="0" applyFont="1"/>
    <xf numFmtId="0" fontId="5" fillId="22" borderId="27" xfId="0" applyFont="1" applyFill="1" applyBorder="1" applyAlignment="1">
      <alignment horizontal="center" vertical="center" wrapText="1"/>
    </xf>
    <xf numFmtId="0" fontId="22" fillId="22" borderId="30" xfId="0" applyFont="1" applyFill="1" applyBorder="1" applyAlignment="1">
      <alignment horizontal="center" vertical="center" wrapText="1"/>
    </xf>
    <xf numFmtId="0" fontId="22" fillId="22" borderId="27" xfId="0" applyFont="1" applyFill="1" applyBorder="1" applyAlignment="1">
      <alignment horizontal="center" vertical="center" wrapText="1"/>
    </xf>
    <xf numFmtId="0" fontId="22" fillId="22" borderId="11" xfId="0" applyFont="1" applyFill="1" applyBorder="1" applyAlignment="1">
      <alignment horizontal="center" vertical="center" wrapText="1"/>
    </xf>
    <xf numFmtId="0" fontId="22" fillId="23" borderId="3" xfId="0" applyFont="1" applyFill="1" applyBorder="1" applyAlignment="1">
      <alignment horizontal="center"/>
    </xf>
    <xf numFmtId="0" fontId="44" fillId="23" borderId="3" xfId="0" applyFont="1" applyFill="1" applyBorder="1" applyAlignment="1">
      <alignment horizontal="center"/>
    </xf>
    <xf numFmtId="0" fontId="22" fillId="23" borderId="3" xfId="0" applyFont="1" applyFill="1" applyBorder="1" applyAlignment="1">
      <alignment horizontal="center" vertical="center"/>
    </xf>
    <xf numFmtId="1" fontId="23" fillId="31" borderId="3" xfId="0" applyNumberFormat="1" applyFont="1" applyFill="1" applyBorder="1" applyAlignment="1">
      <alignment horizontal="center" vertical="center"/>
    </xf>
    <xf numFmtId="0" fontId="22" fillId="26" borderId="5" xfId="36" applyFont="1" applyFill="1" applyBorder="1" applyAlignment="1" applyProtection="1">
      <alignment horizontal="center" vertical="center" wrapText="1"/>
    </xf>
    <xf numFmtId="0" fontId="5" fillId="26" borderId="3" xfId="37" applyFont="1" applyFill="1" applyBorder="1" applyAlignment="1" applyProtection="1">
      <alignment horizontal="center" vertical="center"/>
    </xf>
    <xf numFmtId="0" fontId="22" fillId="0" borderId="0" xfId="0" applyFont="1" applyFill="1"/>
    <xf numFmtId="173" fontId="22" fillId="24" borderId="20" xfId="65" applyNumberFormat="1" applyFont="1" applyFill="1" applyBorder="1" applyAlignment="1" applyProtection="1">
      <alignment vertical="top"/>
    </xf>
    <xf numFmtId="0" fontId="23" fillId="26" borderId="54" xfId="36" applyFont="1" applyFill="1" applyBorder="1" applyAlignment="1" applyProtection="1">
      <alignment horizontal="center" vertical="center" wrapText="1"/>
    </xf>
    <xf numFmtId="0" fontId="23" fillId="26" borderId="55" xfId="36" applyFont="1" applyFill="1" applyBorder="1" applyAlignment="1" applyProtection="1">
      <alignment horizontal="center" vertical="center" wrapText="1"/>
    </xf>
    <xf numFmtId="0" fontId="23" fillId="26" borderId="56" xfId="36" applyFont="1" applyFill="1" applyBorder="1" applyAlignment="1" applyProtection="1">
      <alignment horizontal="center" vertical="center" wrapText="1"/>
    </xf>
    <xf numFmtId="0" fontId="23" fillId="26" borderId="57" xfId="36" applyFont="1" applyFill="1" applyBorder="1" applyAlignment="1" applyProtection="1">
      <alignment horizontal="center" vertical="center" wrapText="1"/>
    </xf>
    <xf numFmtId="173" fontId="22" fillId="23" borderId="20" xfId="65" applyNumberFormat="1" applyFont="1" applyFill="1" applyBorder="1" applyProtection="1">
      <protection locked="0"/>
    </xf>
    <xf numFmtId="0" fontId="14" fillId="26" borderId="27" xfId="37" applyFont="1" applyFill="1" applyBorder="1" applyAlignment="1" applyProtection="1">
      <alignment horizontal="center" vertical="center"/>
    </xf>
    <xf numFmtId="0" fontId="29" fillId="22" borderId="30" xfId="36" applyFont="1" applyFill="1" applyBorder="1" applyAlignment="1">
      <alignment horizontal="center" vertical="center"/>
    </xf>
    <xf numFmtId="0" fontId="23" fillId="26" borderId="30" xfId="36" applyFont="1" applyFill="1" applyBorder="1" applyAlignment="1">
      <alignment horizontal="center" vertical="center" wrapText="1"/>
    </xf>
    <xf numFmtId="10" fontId="22" fillId="0" borderId="0" xfId="66" applyNumberFormat="1" applyFont="1" applyFill="1" applyBorder="1" applyAlignment="1" applyProtection="1">
      <alignment horizontal="left" vertical="center"/>
      <protection locked="0"/>
    </xf>
    <xf numFmtId="0" fontId="37" fillId="0" borderId="6" xfId="37" applyFont="1" applyFill="1" applyBorder="1" applyProtection="1"/>
    <xf numFmtId="0" fontId="29" fillId="26" borderId="3" xfId="36" applyFont="1" applyFill="1" applyBorder="1" applyAlignment="1">
      <alignment horizontal="center" vertical="center" wrapText="1"/>
    </xf>
    <xf numFmtId="0" fontId="22" fillId="0" borderId="5" xfId="36" applyFont="1" applyFill="1" applyBorder="1" applyAlignment="1" applyProtection="1">
      <alignment horizontal="center" vertical="center"/>
    </xf>
    <xf numFmtId="0" fontId="41" fillId="0" borderId="0" xfId="0" applyFont="1" applyFill="1" applyAlignment="1">
      <alignment vertical="center"/>
    </xf>
    <xf numFmtId="0" fontId="0" fillId="0" borderId="0" xfId="0" applyFill="1"/>
    <xf numFmtId="0" fontId="22" fillId="22" borderId="20" xfId="0" applyFont="1" applyFill="1" applyBorder="1" applyAlignment="1">
      <alignment horizontal="center" vertical="center" wrapText="1"/>
    </xf>
    <xf numFmtId="0" fontId="22" fillId="22" borderId="20" xfId="0" applyFont="1" applyFill="1" applyBorder="1" applyAlignment="1">
      <alignment horizontal="center" vertical="center"/>
    </xf>
    <xf numFmtId="0" fontId="22" fillId="22" borderId="32" xfId="0" applyFont="1" applyFill="1" applyBorder="1" applyAlignment="1">
      <alignment horizontal="center" vertical="center"/>
    </xf>
    <xf numFmtId="170" fontId="3" fillId="0" borderId="3" xfId="0" applyNumberFormat="1" applyFont="1" applyBorder="1" applyAlignment="1">
      <alignment horizontal="center" vertical="center"/>
    </xf>
    <xf numFmtId="0" fontId="45" fillId="0" borderId="0" xfId="0" applyFont="1" applyAlignment="1">
      <alignment horizontal="center"/>
    </xf>
    <xf numFmtId="0" fontId="22" fillId="0" borderId="0" xfId="0" applyFont="1" applyAlignment="1">
      <alignment vertical="center" wrapText="1"/>
    </xf>
    <xf numFmtId="170" fontId="5" fillId="0" borderId="0" xfId="0" applyNumberFormat="1" applyFont="1"/>
    <xf numFmtId="0" fontId="29" fillId="22" borderId="23" xfId="34" applyFont="1" applyFill="1" applyBorder="1"/>
    <xf numFmtId="1" fontId="22" fillId="0" borderId="0" xfId="0" applyNumberFormat="1" applyFont="1" applyAlignment="1">
      <alignment horizontal="center"/>
    </xf>
    <xf numFmtId="170" fontId="46" fillId="0" borderId="0" xfId="0" applyNumberFormat="1" applyFont="1"/>
    <xf numFmtId="0" fontId="23" fillId="0" borderId="0" xfId="0" applyFont="1"/>
    <xf numFmtId="0" fontId="5" fillId="26" borderId="4" xfId="37" applyFont="1" applyFill="1" applyBorder="1" applyAlignment="1" applyProtection="1">
      <alignment vertical="center"/>
    </xf>
    <xf numFmtId="0" fontId="5" fillId="26" borderId="6" xfId="37" applyFont="1" applyFill="1" applyBorder="1" applyAlignment="1" applyProtection="1">
      <alignment vertical="center"/>
    </xf>
    <xf numFmtId="0" fontId="5" fillId="26" borderId="5" xfId="37" applyFont="1" applyFill="1" applyBorder="1" applyAlignment="1" applyProtection="1">
      <alignment horizontal="center" vertical="center"/>
    </xf>
    <xf numFmtId="0" fontId="29" fillId="0" borderId="0" xfId="72" applyFont="1" applyAlignment="1">
      <alignment vertical="center"/>
    </xf>
    <xf numFmtId="16" fontId="22" fillId="0" borderId="3" xfId="71" quotePrefix="1" applyNumberFormat="1" applyFont="1" applyBorder="1" applyAlignment="1">
      <alignment vertical="top"/>
    </xf>
    <xf numFmtId="14" fontId="22" fillId="0" borderId="3" xfId="71" applyNumberFormat="1" applyFont="1" applyBorder="1" applyAlignment="1">
      <alignment horizontal="center" vertical="top"/>
    </xf>
    <xf numFmtId="21" fontId="22" fillId="0" borderId="3" xfId="71" applyNumberFormat="1" applyFont="1" applyBorder="1" applyAlignment="1">
      <alignment vertical="top"/>
    </xf>
    <xf numFmtId="21" fontId="35" fillId="0" borderId="0" xfId="0" applyNumberFormat="1" applyFont="1"/>
    <xf numFmtId="3" fontId="5" fillId="0" borderId="3" xfId="0" applyNumberFormat="1" applyFont="1" applyFill="1" applyBorder="1"/>
    <xf numFmtId="0" fontId="22" fillId="26" borderId="5" xfId="36" applyFont="1" applyFill="1" applyBorder="1" applyAlignment="1" applyProtection="1">
      <alignment horizontal="center" vertical="center" wrapText="1"/>
    </xf>
    <xf numFmtId="0" fontId="22" fillId="32" borderId="3" xfId="71" applyFont="1" applyFill="1" applyBorder="1"/>
    <xf numFmtId="16" fontId="22" fillId="32" borderId="3" xfId="71" quotePrefix="1" applyNumberFormat="1" applyFont="1" applyFill="1" applyBorder="1" applyAlignment="1">
      <alignment vertical="top"/>
    </xf>
    <xf numFmtId="14" fontId="22" fillId="32" borderId="3" xfId="71" applyNumberFormat="1" applyFont="1" applyFill="1" applyBorder="1" applyAlignment="1">
      <alignment horizontal="center"/>
    </xf>
    <xf numFmtId="21" fontId="22" fillId="32" borderId="3" xfId="71" applyNumberFormat="1" applyFont="1" applyFill="1" applyBorder="1" applyAlignment="1">
      <alignment vertical="top"/>
    </xf>
    <xf numFmtId="0" fontId="22" fillId="23" borderId="4" xfId="66" applyNumberFormat="1" applyFont="1" applyFill="1" applyBorder="1" applyAlignment="1" applyProtection="1">
      <alignment horizontal="center" vertical="center"/>
      <protection locked="0"/>
    </xf>
    <xf numFmtId="0" fontId="22" fillId="26" borderId="4" xfId="0" applyFont="1" applyFill="1" applyBorder="1" applyAlignment="1">
      <alignment horizontal="center" vertical="center"/>
    </xf>
    <xf numFmtId="10" fontId="25" fillId="24" borderId="3" xfId="66" applyNumberFormat="1" applyFont="1" applyFill="1" applyBorder="1" applyAlignment="1" applyProtection="1">
      <alignment horizontal="center" vertical="top"/>
    </xf>
    <xf numFmtId="10" fontId="22" fillId="0" borderId="3" xfId="66" applyNumberFormat="1" applyFont="1" applyFill="1" applyBorder="1"/>
    <xf numFmtId="0" fontId="22" fillId="0" borderId="3" xfId="66" applyNumberFormat="1" applyFont="1" applyFill="1" applyBorder="1" applyAlignment="1" applyProtection="1">
      <alignment horizontal="center" vertical="center"/>
      <protection locked="0"/>
    </xf>
    <xf numFmtId="0" fontId="22" fillId="26" borderId="5" xfId="0" applyFont="1" applyFill="1" applyBorder="1" applyAlignment="1">
      <alignment horizontal="center" vertical="center" wrapText="1"/>
    </xf>
    <xf numFmtId="173" fontId="22" fillId="0" borderId="58" xfId="0" applyNumberFormat="1" applyFont="1" applyBorder="1"/>
    <xf numFmtId="173" fontId="22" fillId="0" borderId="59" xfId="0" applyNumberFormat="1" applyFont="1" applyBorder="1"/>
    <xf numFmtId="173" fontId="22" fillId="0" borderId="53" xfId="0" applyNumberFormat="1" applyFont="1" applyBorder="1"/>
    <xf numFmtId="173" fontId="22" fillId="0" borderId="35" xfId="0" applyNumberFormat="1" applyFont="1" applyBorder="1"/>
    <xf numFmtId="173" fontId="22" fillId="0" borderId="4" xfId="0" applyNumberFormat="1" applyFont="1" applyBorder="1"/>
    <xf numFmtId="173" fontId="22" fillId="0" borderId="42" xfId="0" applyNumberFormat="1" applyFont="1" applyBorder="1"/>
    <xf numFmtId="173" fontId="22" fillId="0" borderId="50" xfId="65" applyNumberFormat="1" applyFont="1" applyFill="1" applyBorder="1" applyProtection="1">
      <protection locked="0"/>
    </xf>
    <xf numFmtId="173" fontId="22" fillId="0" borderId="24" xfId="0" applyNumberFormat="1" applyFont="1" applyBorder="1"/>
    <xf numFmtId="4" fontId="22" fillId="0" borderId="20" xfId="0" applyNumberFormat="1" applyFont="1" applyBorder="1"/>
    <xf numFmtId="173" fontId="22" fillId="0" borderId="20" xfId="0" applyNumberFormat="1" applyFont="1" applyBorder="1"/>
    <xf numFmtId="0" fontId="23" fillId="26" borderId="41" xfId="36" applyFont="1" applyFill="1" applyBorder="1" applyAlignment="1" applyProtection="1">
      <alignment horizontal="center" vertical="center" wrapText="1"/>
    </xf>
    <xf numFmtId="173" fontId="25" fillId="29" borderId="3" xfId="65" applyNumberFormat="1" applyFont="1" applyFill="1" applyBorder="1" applyAlignment="1" applyProtection="1">
      <alignment horizontal="center" vertical="top"/>
    </xf>
    <xf numFmtId="175" fontId="22" fillId="24" borderId="4" xfId="65" applyNumberFormat="1" applyFont="1" applyFill="1" applyBorder="1" applyAlignment="1" applyProtection="1">
      <alignment vertical="top"/>
    </xf>
    <xf numFmtId="4" fontId="10" fillId="0" borderId="17" xfId="0" applyNumberFormat="1" applyFont="1" applyFill="1" applyBorder="1" applyAlignment="1">
      <alignment vertical="top" wrapText="1"/>
    </xf>
    <xf numFmtId="0" fontId="38" fillId="0" borderId="0" xfId="0" applyFont="1"/>
    <xf numFmtId="0" fontId="41" fillId="0" borderId="0" xfId="0" applyFont="1"/>
    <xf numFmtId="0" fontId="38" fillId="0" borderId="11" xfId="0" applyFont="1" applyFill="1" applyBorder="1"/>
    <xf numFmtId="0" fontId="38" fillId="0" borderId="26" xfId="0" applyFont="1" applyFill="1" applyBorder="1"/>
    <xf numFmtId="0" fontId="38" fillId="0" borderId="0" xfId="0" applyFont="1" applyFill="1" applyBorder="1"/>
    <xf numFmtId="4" fontId="10" fillId="19" borderId="60" xfId="0" applyNumberFormat="1" applyFont="1" applyFill="1" applyBorder="1" applyAlignment="1">
      <alignment vertical="center"/>
    </xf>
    <xf numFmtId="0" fontId="10" fillId="0" borderId="17" xfId="69" applyFont="1" applyFill="1" applyBorder="1" applyAlignment="1">
      <alignment horizontal="left" vertical="center" wrapText="1"/>
    </xf>
    <xf numFmtId="0" fontId="10" fillId="0" borderId="19" xfId="69" applyFont="1" applyFill="1" applyBorder="1" applyAlignment="1">
      <alignment horizontal="left" vertical="center" wrapText="1"/>
    </xf>
    <xf numFmtId="0" fontId="38" fillId="26" borderId="6" xfId="36" applyFont="1" applyFill="1" applyBorder="1" applyAlignment="1" applyProtection="1">
      <alignment horizontal="left" vertical="center" wrapText="1"/>
    </xf>
    <xf numFmtId="170" fontId="22" fillId="23" borderId="4" xfId="65" applyNumberFormat="1" applyFont="1" applyFill="1" applyBorder="1" applyAlignment="1" applyProtection="1">
      <alignment horizontal="center" vertical="center" wrapText="1"/>
      <protection locked="0"/>
    </xf>
    <xf numFmtId="170" fontId="22" fillId="23" borderId="5" xfId="65" applyNumberFormat="1" applyFont="1" applyFill="1" applyBorder="1" applyAlignment="1" applyProtection="1">
      <alignment horizontal="center" vertical="center" wrapText="1"/>
      <protection locked="0"/>
    </xf>
    <xf numFmtId="0" fontId="22" fillId="0" borderId="0" xfId="0" applyFont="1" applyAlignment="1">
      <alignment horizontal="left" vertical="center" wrapText="1"/>
    </xf>
    <xf numFmtId="0" fontId="22" fillId="0" borderId="9" xfId="0" applyFont="1" applyBorder="1" applyAlignment="1">
      <alignment horizontal="left" vertical="center" wrapText="1"/>
    </xf>
    <xf numFmtId="0" fontId="22" fillId="26" borderId="4" xfId="36" applyFont="1" applyFill="1" applyBorder="1" applyAlignment="1" applyProtection="1">
      <alignment horizontal="center" vertical="center" wrapText="1"/>
    </xf>
    <xf numFmtId="0" fontId="22" fillId="26" borderId="5" xfId="36" applyFont="1" applyFill="1" applyBorder="1" applyAlignment="1" applyProtection="1">
      <alignment horizontal="center" vertical="center" wrapText="1"/>
    </xf>
    <xf numFmtId="0" fontId="37" fillId="26" borderId="4" xfId="37" applyFont="1" applyFill="1" applyBorder="1" applyAlignment="1" applyProtection="1">
      <alignment horizontal="left"/>
    </xf>
    <xf numFmtId="0" fontId="37" fillId="26" borderId="6" xfId="37" applyFont="1" applyFill="1" applyBorder="1" applyAlignment="1" applyProtection="1">
      <alignment horizontal="left"/>
    </xf>
    <xf numFmtId="0" fontId="37" fillId="26" borderId="5" xfId="37" applyFont="1" applyFill="1" applyBorder="1" applyAlignment="1" applyProtection="1">
      <alignment horizontal="left"/>
    </xf>
    <xf numFmtId="0" fontId="22" fillId="0" borderId="45" xfId="0" applyFont="1" applyBorder="1" applyAlignment="1">
      <alignment horizontal="center" vertical="top" wrapText="1"/>
    </xf>
    <xf numFmtId="0" fontId="22" fillId="0" borderId="31" xfId="0" applyFont="1" applyBorder="1" applyAlignment="1">
      <alignment horizontal="center" vertical="top" wrapText="1"/>
    </xf>
    <xf numFmtId="0" fontId="22" fillId="0" borderId="46" xfId="0" applyFont="1" applyBorder="1" applyAlignment="1">
      <alignment horizontal="center" vertical="top" wrapText="1"/>
    </xf>
    <xf numFmtId="173" fontId="22" fillId="0" borderId="33" xfId="0" applyNumberFormat="1" applyFont="1" applyBorder="1" applyAlignment="1">
      <alignment horizontal="center" vertical="top"/>
    </xf>
    <xf numFmtId="173" fontId="22" fillId="0" borderId="38" xfId="0" applyNumberFormat="1" applyFont="1" applyBorder="1" applyAlignment="1">
      <alignment horizontal="center" vertical="top"/>
    </xf>
    <xf numFmtId="173" fontId="22" fillId="0" borderId="40" xfId="0" applyNumberFormat="1" applyFont="1" applyBorder="1" applyAlignment="1">
      <alignment horizontal="center" vertical="top"/>
    </xf>
    <xf numFmtId="0" fontId="22" fillId="0" borderId="38" xfId="0" applyFont="1" applyBorder="1" applyAlignment="1">
      <alignment horizontal="center" vertical="top"/>
    </xf>
    <xf numFmtId="0" fontId="22" fillId="0" borderId="40" xfId="0" applyFont="1" applyBorder="1" applyAlignment="1">
      <alignment horizontal="center" vertical="top"/>
    </xf>
    <xf numFmtId="0" fontId="23" fillId="26" borderId="4" xfId="0" applyFont="1" applyFill="1" applyBorder="1" applyAlignment="1">
      <alignment horizontal="center" vertical="center"/>
    </xf>
    <xf numFmtId="0" fontId="23" fillId="26" borderId="6" xfId="0" applyFont="1" applyFill="1" applyBorder="1" applyAlignment="1">
      <alignment horizontal="center" vertical="center"/>
    </xf>
    <xf numFmtId="0" fontId="23" fillId="26" borderId="5" xfId="0" applyFont="1" applyFill="1" applyBorder="1" applyAlignment="1">
      <alignment horizontal="center" vertical="center"/>
    </xf>
    <xf numFmtId="0" fontId="23" fillId="22" borderId="30" xfId="36" applyFont="1" applyFill="1" applyBorder="1" applyAlignment="1" applyProtection="1">
      <alignment horizontal="center" vertical="center" wrapText="1"/>
    </xf>
    <xf numFmtId="0" fontId="23" fillId="22" borderId="26" xfId="36" applyFont="1" applyFill="1" applyBorder="1" applyAlignment="1" applyProtection="1">
      <alignment horizontal="center" vertical="center" wrapText="1"/>
    </xf>
    <xf numFmtId="0" fontId="23" fillId="22" borderId="25" xfId="36" applyFont="1" applyFill="1" applyBorder="1" applyAlignment="1" applyProtection="1">
      <alignment horizontal="center" vertical="center" wrapText="1"/>
    </xf>
    <xf numFmtId="0" fontId="23" fillId="22" borderId="24" xfId="36" applyFont="1" applyFill="1" applyBorder="1" applyAlignment="1" applyProtection="1">
      <alignment horizontal="center" vertical="center" wrapText="1"/>
    </xf>
    <xf numFmtId="0" fontId="23" fillId="26" borderId="4" xfId="0" applyFont="1" applyFill="1" applyBorder="1" applyAlignment="1">
      <alignment horizontal="center" vertical="center" wrapText="1"/>
    </xf>
    <xf numFmtId="0" fontId="23" fillId="26" borderId="5" xfId="0" applyFont="1" applyFill="1" applyBorder="1" applyAlignment="1">
      <alignment horizontal="center" vertical="center" wrapText="1"/>
    </xf>
    <xf numFmtId="0" fontId="5" fillId="26" borderId="4" xfId="37" applyFont="1" applyFill="1" applyBorder="1" applyAlignment="1" applyProtection="1">
      <alignment horizontal="center" vertical="center"/>
    </xf>
    <xf numFmtId="0" fontId="5" fillId="26" borderId="6" xfId="37" applyFont="1" applyFill="1" applyBorder="1" applyAlignment="1" applyProtection="1">
      <alignment horizontal="center" vertical="center"/>
    </xf>
    <xf numFmtId="0" fontId="5" fillId="26" borderId="5" xfId="37" applyFont="1" applyFill="1" applyBorder="1" applyAlignment="1" applyProtection="1">
      <alignment horizontal="center" vertical="center"/>
    </xf>
    <xf numFmtId="0" fontId="5" fillId="26" borderId="4" xfId="37" applyFont="1" applyFill="1" applyBorder="1" applyAlignment="1" applyProtection="1">
      <alignment horizontal="center"/>
    </xf>
    <xf numFmtId="0" fontId="5" fillId="26" borderId="6" xfId="37" applyFont="1" applyFill="1" applyBorder="1" applyAlignment="1" applyProtection="1">
      <alignment horizontal="center"/>
    </xf>
    <xf numFmtId="0" fontId="5" fillId="26" borderId="5" xfId="37" applyFont="1" applyFill="1" applyBorder="1" applyAlignment="1" applyProtection="1">
      <alignment horizontal="center"/>
    </xf>
    <xf numFmtId="0" fontId="29" fillId="26" borderId="4" xfId="37" applyFont="1" applyFill="1" applyBorder="1" applyAlignment="1" applyProtection="1">
      <alignment horizontal="center" vertical="center"/>
    </xf>
    <xf numFmtId="0" fontId="29" fillId="26" borderId="6" xfId="37" applyFont="1" applyFill="1" applyBorder="1" applyAlignment="1" applyProtection="1">
      <alignment horizontal="center" vertical="center"/>
    </xf>
    <xf numFmtId="0" fontId="29" fillId="26" borderId="5" xfId="37" applyFont="1" applyFill="1" applyBorder="1" applyAlignment="1" applyProtection="1">
      <alignment horizontal="center" vertical="center"/>
    </xf>
    <xf numFmtId="0" fontId="29" fillId="26" borderId="4" xfId="36" applyFont="1" applyFill="1" applyBorder="1" applyAlignment="1">
      <alignment horizontal="center" vertical="center" wrapText="1"/>
    </xf>
    <xf numFmtId="0" fontId="29" fillId="26" borderId="5" xfId="36" applyFont="1" applyFill="1" applyBorder="1" applyAlignment="1">
      <alignment horizontal="center" vertical="center" wrapText="1"/>
    </xf>
    <xf numFmtId="0" fontId="29" fillId="26" borderId="6" xfId="36" applyFont="1" applyFill="1" applyBorder="1" applyAlignment="1">
      <alignment horizontal="center" vertical="center" wrapText="1"/>
    </xf>
    <xf numFmtId="0" fontId="23" fillId="22" borderId="4" xfId="0" applyFont="1" applyFill="1" applyBorder="1" applyAlignment="1">
      <alignment horizontal="center" vertical="center"/>
    </xf>
    <xf numFmtId="0" fontId="23" fillId="22" borderId="6" xfId="0" applyFont="1" applyFill="1" applyBorder="1" applyAlignment="1">
      <alignment horizontal="center" vertical="center"/>
    </xf>
    <xf numFmtId="0" fontId="23" fillId="22" borderId="5" xfId="0" applyFont="1" applyFill="1" applyBorder="1" applyAlignment="1">
      <alignment horizontal="center" vertical="center"/>
    </xf>
    <xf numFmtId="0" fontId="29" fillId="26" borderId="3" xfId="36" applyFont="1" applyFill="1" applyBorder="1" applyAlignment="1">
      <alignment horizontal="center" vertical="center" wrapText="1"/>
    </xf>
    <xf numFmtId="0" fontId="29" fillId="26" borderId="27" xfId="36" applyFont="1" applyFill="1" applyBorder="1" applyAlignment="1">
      <alignment horizontal="center" vertical="center" wrapText="1"/>
    </xf>
    <xf numFmtId="0" fontId="29" fillId="26" borderId="3" xfId="37" applyFont="1" applyFill="1" applyBorder="1" applyAlignment="1" applyProtection="1">
      <alignment horizontal="center" vertical="center"/>
    </xf>
    <xf numFmtId="0" fontId="37" fillId="26" borderId="4" xfId="37" applyFont="1" applyFill="1" applyBorder="1" applyAlignment="1" applyProtection="1">
      <alignment horizontal="center" vertical="center" wrapText="1"/>
    </xf>
    <xf numFmtId="0" fontId="37" fillId="26" borderId="5" xfId="37" applyFont="1" applyFill="1" applyBorder="1" applyAlignment="1" applyProtection="1">
      <alignment horizontal="center" vertical="center" wrapText="1"/>
    </xf>
    <xf numFmtId="0" fontId="47" fillId="0" borderId="0" xfId="0" applyFont="1" applyAlignment="1">
      <alignment vertical="center"/>
    </xf>
    <xf numFmtId="0" fontId="42" fillId="0" borderId="0" xfId="68" applyFont="1"/>
  </cellXfs>
  <cellStyles count="82">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 Akzent1 2" xfId="79"/>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rklärender Text 2" xfId="74"/>
    <cellStyle name="Euro" xfId="24"/>
    <cellStyle name="Komma 2" xfId="25"/>
    <cellStyle name="Komma 3" xfId="33"/>
    <cellStyle name="Link" xfId="70" builtinId="8"/>
    <cellStyle name="Normal_erfassungsmatrix 04" xfId="29"/>
    <cellStyle name="Prozent" xfId="66" builtinId="5"/>
    <cellStyle name="Prozent 2" xfId="26"/>
    <cellStyle name="Prozent 3" xfId="30"/>
    <cellStyle name="Standard" xfId="0" builtinId="0"/>
    <cellStyle name="Standard 10 2" xfId="78"/>
    <cellStyle name="Standard 16" xfId="71"/>
    <cellStyle name="Standard 2" xfId="27"/>
    <cellStyle name="Standard 2 2" xfId="34"/>
    <cellStyle name="Standard 2 2 2" xfId="76"/>
    <cellStyle name="Standard 3" xfId="28"/>
    <cellStyle name="Standard 3 2" xfId="35"/>
    <cellStyle name="Standard 3 3" xfId="77"/>
    <cellStyle name="Standard 4" xfId="31"/>
    <cellStyle name="Standard 5" xfId="32"/>
    <cellStyle name="Standard 6" xfId="73"/>
    <cellStyle name="Standard 6 2" xfId="80"/>
    <cellStyle name="Standard 7" xfId="75"/>
    <cellStyle name="Standard 7 2" xfId="81"/>
    <cellStyle name="Standard_16554" xfId="68"/>
    <cellStyle name="Standard_2. Kostenprüfung_Obergrenzen M&amp;A_29.01.08" xfId="72"/>
    <cellStyle name="Standard_Kopie von Blanko_Verprobung_II_Runde Preisblatt MPr" xfId="69"/>
    <cellStyle name="Undefiniert" xfId="64"/>
  </cellStyles>
  <dxfs count="121">
    <dxf>
      <fill>
        <patternFill>
          <bgColor rgb="FFFFC000"/>
        </patternFill>
      </fill>
    </dxf>
    <dxf>
      <fill>
        <patternFill>
          <bgColor rgb="FFFFFF99"/>
        </patternFill>
      </fill>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14996795556505021"/>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none">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3"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0"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s>
  <tableStyles count="0" defaultTableStyle="TableStyleMedium2" defaultPivotStyle="PivotStyleMedium9"/>
  <colors>
    <mruColors>
      <color rgb="FFBFBFB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088A172B\r878257$\RWE-PLUS\F\PC-UBIS\Berichtssystem\B-UBIS-Standard-Ausgabeberichte\EC-B%20Berichtsmappe%204_Q_2003_V1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id="1" name="Tabelle1" displayName="Tabelle1" ref="A4:AB210" totalsRowShown="0" headerRowDxfId="108" dataDxfId="106" headerRowBorderDxfId="107" tableBorderDxfId="105" totalsRowBorderDxfId="104" headerRowCellStyle="40 % - Akzent1" dataCellStyle="Berechnung">
  <autoFilter ref="A4:AB210"/>
  <tableColumns count="28">
    <tableColumn id="1" name="NetzID" dataDxfId="103" dataCellStyle="20 % - Akzent2"/>
    <tableColumn id="2" name="Anlagengruppe" dataDxfId="102" dataCellStyle="20 % - Akzent2"/>
    <tableColumn id="3" name="Anschaffungs-jahr" dataDxfId="101" dataCellStyle="20 % - Akzent2"/>
    <tableColumn id="4" name="(Erwartete) historische AK/HK im Anschaffungsjahr_x000a_[negativ= Netzabgang]" dataDxfId="100" dataCellStyle="20 % - Akzent2"/>
    <tableColumn id="5" name="Hinzurechnungen" dataDxfId="99" dataCellStyle="20 % - Akzent2"/>
    <tableColumn id="6" name="Kürzungen / Abgänge" dataDxfId="98" dataCellStyle="20 % - Akzent2"/>
    <tableColumn id="7" name="(Erwartete) historische AK/HK zum Stand 31.12. des Antragsjahres" dataDxfId="97" dataCellStyle="Ausgabe">
      <calculatedColumnFormula>D5+E5-F5</calculatedColumnFormula>
    </tableColumn>
    <tableColumn id="8" name="davon Investitions-maßnahmen (nicht in KKAuf)" dataDxfId="96" dataCellStyle="20 % - Akzent2">
      <calculatedColumnFormula>Tabelle1[[#This Row],[(Erwartete) historische AK/HK im Anschaffungsjahr
'[negativ= Netzabgang']]]</calculatedColumnFormula>
    </tableColumn>
    <tableColumn id="10" name="(Erwartete) historische AK/HK zum Stand 31.12. des Antragsjahres bereinigt um Investitionsmaß-nahmen" dataDxfId="95" dataCellStyle="Ausgabe">
      <calculatedColumnFormula>G5-H5</calculatedColumnFormula>
    </tableColumn>
    <tableColumn id="11" name="Nutzungs-dauer Unterer Rand" dataDxfId="94" dataCellStyle="Ausgabe">
      <calculatedColumnFormula>IF(ISBLANK($B5),0,VLOOKUP($B5,F_Parameter!$A$2:$B$44,2,FALSE))</calculatedColumnFormula>
    </tableColumn>
    <tableColumn id="12" name="Nutzungs-dauer Oberer Rand" dataDxfId="93" dataCellStyle="Ausgabe">
      <calculatedColumnFormula>IF(ISBLANK($B5),0,VLOOKUP($B5,F_Parameter!$A$2:$C$44,3,FALSE))</calculatedColumnFormula>
    </tableColumn>
    <tableColumn id="13" name="ND 2022" dataDxfId="92" dataCellStyle="20 % - Akzent2">
      <calculatedColumnFormula>$J5</calculatedColumnFormula>
    </tableColumn>
    <tableColumn id="14" name="ND 2023" dataDxfId="91" dataCellStyle="20 % - Akzent2">
      <calculatedColumnFormula>L5</calculatedColumnFormula>
    </tableColumn>
    <tableColumn id="15" name="ND 2024" dataDxfId="90" dataCellStyle="20 % - Akzent2">
      <calculatedColumnFormula>M5</calculatedColumnFormula>
    </tableColumn>
    <tableColumn id="16" name="ND 2025" dataDxfId="89" dataCellStyle="20 % - Akzent2">
      <calculatedColumnFormula>N5</calculatedColumnFormula>
    </tableColumn>
    <tableColumn id="17" name="ND 2026" dataDxfId="88" dataCellStyle="20 % - Akzent2">
      <calculatedColumnFormula>O5</calculatedColumnFormula>
    </tableColumn>
    <tableColumn id="18" name="ND 2027" dataDxfId="87" dataCellStyle="20 % - Akzent2">
      <calculatedColumnFormula>P5</calculatedColumnFormula>
    </tableColumn>
    <tableColumn id="19" name="ND 2028" dataDxfId="86" dataCellStyle="20 % - Akzent2">
      <calculatedColumnFormula>Q5</calculatedColumnFormula>
    </tableColumn>
    <tableColumn id="20" name="Restwert zum 01.01. des Antragsjahres" dataDxfId="85" dataCellStyle="Berechnung">
      <calculatedColumnFormula>U5+T5</calculatedColumnFormula>
    </tableColumn>
    <tableColumn id="21" name="Abschreibung des Antragsjahres" dataDxfId="84" dataCellStyle="Berechnung">
      <calculatedColumnFormula>IF(C5=A_Stammdaten!$B$9,$I5-$U5,OFFSET(U5,0,A_Stammdaten!$B$9-2022)-$U5)</calculatedColumnFormula>
    </tableColumn>
    <tableColumn id="22" name="Restwert zum 31.12. des Antragsjahres" dataDxfId="83" dataCellStyle="Berechnung">
      <calculatedColumnFormula>IFERROR(OFFSET(U5,0,A_Stammdaten!$B$9-2021),0)</calculatedColumnFormula>
    </tableColumn>
    <tableColumn id="23" name="2022" dataDxfId="82" dataCellStyle="Berechnung">
      <calculatedColumnFormula>IF(OR($C5=0,$I5=0),0,IF($C5&lt;=VALUE(V$4),$I5-$I5/L5*(VALUE(V$4)-$C5+1),0))</calculatedColumnFormula>
    </tableColumn>
    <tableColumn id="24" name="2023" dataDxfId="81" dataCellStyle="Berechnung">
      <calculatedColumnFormula>IF(OR($C5=0,$I5=0,M5-(VALUE(W$4)-$C5)=0),0,
IF($C5&lt;VALUE(W$4),V5-V5/(M5-(VALUE(W$4)-$C5)),
IF($C5=VALUE(W$4),$I5-$I5/M5,0)))</calculatedColumnFormula>
    </tableColumn>
    <tableColumn id="25" name="2024" dataDxfId="80" dataCellStyle="Berechnung">
      <calculatedColumnFormula>IF(OR($C5=0,$I5=0,N5-(VALUE(X$4)-$C5)=0),0,
IF($C5&lt;VALUE(X$4),W5-W5/(N5-(VALUE(X$4)-$C5)),
IF($C5=VALUE(X$4),$I5-$I5/N5,0)))</calculatedColumnFormula>
    </tableColumn>
    <tableColumn id="26" name="2025" dataDxfId="79" dataCellStyle="Berechnung">
      <calculatedColumnFormula>IF(OR($C5=0,$I5=0,O5-(VALUE(Y$4)-$C5)=0),0,
IF($C5&lt;VALUE(Y$4),X5-X5/(O5-(VALUE(Y$4)-$C5)),
IF($C5=VALUE(Y$4),$I5-$I5/O5,0)))</calculatedColumnFormula>
    </tableColumn>
    <tableColumn id="27" name="2026" dataDxfId="78" dataCellStyle="Berechnung">
      <calculatedColumnFormula>IF(OR($C5=0,$I5=0,P5-(VALUE(Z$4)-$C5)=0),0,
IF($C5&lt;VALUE(Z$4),Y5-Y5/(P5-(VALUE(Z$4)-$C5)),
IF($C5=VALUE(Z$4),$I5-$I5/P5,0)))</calculatedColumnFormula>
    </tableColumn>
    <tableColumn id="28" name="2027" dataDxfId="77" dataCellStyle="Berechnung">
      <calculatedColumnFormula>IF(OR($C5=0,$I5=0,Q5-(VALUE(AA$4)-$C5)=0),0,
IF($C5&lt;VALUE(AA$4),Z5-Z5/(Q5-(VALUE(AA$4)-$C5)),
IF($C5=VALUE(AA$4),$I5-$I5/Q5,0)))</calculatedColumnFormula>
    </tableColumn>
    <tableColumn id="29" name="2028" dataDxfId="76" dataCellStyle="Berechnung">
      <calculatedColumnFormula>IF(OR($C5=0,$I5=0,R5-(VALUE(AB$4)-$C5)=0),0,
IF($C5&lt;VALUE(AB$4),AA5-AA5/(R5-(VALUE(AB$4)-$C5)),
IF($C5=VALUE(AB$4),$I5-$I5/R5,0)))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3" name="Tabelle3" displayName="Tabelle3" ref="A4:L52" totalsRowShown="0" headerRowDxfId="18" dataDxfId="16" headerRowBorderDxfId="17" tableBorderDxfId="15" totalsRowBorderDxfId="14" headerRowCellStyle="40 % - Akzent1" dataCellStyle="20 % - Akzent2">
  <autoFilter ref="A4:L52"/>
  <tableColumns count="12">
    <tableColumn id="1" name="NetzID" dataDxfId="13" dataCellStyle="20 % - Akzent2"/>
    <tableColumn id="2" name="Vermögensgegenstand" dataDxfId="12" dataCellStyle="20 % - Akzent2"/>
    <tableColumn id="4" name="Anschaffungs-jahr" dataDxfId="11" dataCellStyle="20 % - Akzent2"/>
    <tableColumn id="5" name="Historische AK/HK_x000a_[negativ= Netzabgang]" dataDxfId="10" dataCellStyle="20 % - Akzent2"/>
    <tableColumn id="6" name="Hinzurechnungen" dataDxfId="9" dataCellStyle="20 % - Akzent2"/>
    <tableColumn id="7" name="Kürzungen" dataDxfId="8" dataCellStyle="20 % - Akzent2"/>
    <tableColumn id="8" name="(Erwartete) historische AK/HK zum Stand 31.12. des Antragsjahres" dataDxfId="7" dataCellStyle="Ausgabe">
      <calculatedColumnFormula>SUM(D5,E5)-F5</calculatedColumnFormula>
    </tableColumn>
    <tableColumn id="9" name="Nutzungsdauer (handelsrechtlich)" dataDxfId="6" dataCellStyle="20 % - Akzent2"/>
    <tableColumn id="10" name="handelsrechtlicher Wertansatz zum 01.01. des Antragsjahres" dataDxfId="5" dataCellStyle="20 % - Akzent2"/>
    <tableColumn id="11" name="Abschreibung des Antragsjahres" dataDxfId="4" dataCellStyle="20 % - Akzent2"/>
    <tableColumn id="12" name="handelsrechtlicher Wertansatz zum 31.12. des Antragsjahres" dataDxfId="3" dataCellStyle="20 % - Akzent2"/>
    <tableColumn id="3" name="Kommentare" dataDxfId="2" dataCellStyle="20 % - Akzent2"/>
  </tableColumns>
  <tableStyleInfo name="TableStyleMedium2" showFirstColumn="0" showLastColumn="0" showRowStripes="1" showColumnStripes="0"/>
</table>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4.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B1:H5"/>
  <sheetViews>
    <sheetView showGridLines="0" zoomScaleNormal="100" workbookViewId="0">
      <selection activeCell="E24" sqref="E24"/>
    </sheetView>
  </sheetViews>
  <sheetFormatPr baseColWidth="10" defaultColWidth="9.42578125" defaultRowHeight="14.25"/>
  <cols>
    <col min="1" max="1" width="2.42578125" style="210" customWidth="1"/>
    <col min="2" max="2" width="7.42578125" style="210" customWidth="1"/>
    <col min="3" max="3" width="8.5703125" style="210" customWidth="1"/>
    <col min="4" max="4" width="11.42578125" style="209" customWidth="1"/>
    <col min="5" max="5" width="81.42578125" style="210" bestFit="1" customWidth="1"/>
    <col min="6" max="6" width="34.5703125" style="210" bestFit="1" customWidth="1"/>
    <col min="7" max="7" width="22.5703125" style="210" customWidth="1"/>
    <col min="8" max="8" width="85.5703125" style="210" bestFit="1" customWidth="1"/>
    <col min="9" max="16384" width="9.42578125" style="210"/>
  </cols>
  <sheetData>
    <row r="1" spans="2:8" ht="28.5" customHeight="1">
      <c r="B1" s="253" t="s">
        <v>32</v>
      </c>
      <c r="C1" s="253"/>
    </row>
    <row r="2" spans="2:8" ht="9.75" customHeight="1"/>
    <row r="3" spans="2:8" ht="18" customHeight="1">
      <c r="B3" s="43" t="s">
        <v>33</v>
      </c>
      <c r="C3" s="43" t="s">
        <v>34</v>
      </c>
      <c r="D3" s="43" t="s">
        <v>35</v>
      </c>
      <c r="E3" s="43" t="s">
        <v>36</v>
      </c>
      <c r="F3" s="43" t="s">
        <v>37</v>
      </c>
      <c r="G3" s="43" t="s">
        <v>38</v>
      </c>
      <c r="H3" s="43" t="s">
        <v>39</v>
      </c>
    </row>
    <row r="4" spans="2:8">
      <c r="B4" s="211">
        <v>2023</v>
      </c>
      <c r="C4" s="254" t="s">
        <v>257</v>
      </c>
      <c r="D4" s="255">
        <v>45061</v>
      </c>
      <c r="E4" s="256" t="s">
        <v>258</v>
      </c>
      <c r="F4" s="256"/>
      <c r="G4" s="256"/>
      <c r="H4" s="256" t="s">
        <v>259</v>
      </c>
    </row>
    <row r="5" spans="2:8">
      <c r="B5" s="260">
        <v>2024</v>
      </c>
      <c r="C5" s="261" t="s">
        <v>264</v>
      </c>
      <c r="D5" s="262">
        <v>45440</v>
      </c>
      <c r="E5" s="263" t="s">
        <v>263</v>
      </c>
      <c r="F5" s="263"/>
      <c r="G5" s="263"/>
      <c r="H5" s="263"/>
    </row>
  </sheetData>
  <pageMargins left="0.7" right="0.7" top="0.75" bottom="0.75" header="0.3" footer="0.3"/>
  <pageSetup paperSize="9" orientation="portrait" r:id="rId1"/>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FF99"/>
  </sheetPr>
  <dimension ref="A1:C55"/>
  <sheetViews>
    <sheetView showGridLines="0" zoomScale="80" zoomScaleNormal="80" workbookViewId="0">
      <pane ySplit="5" topLeftCell="A6" activePane="bottomLeft" state="frozen"/>
      <selection activeCell="B29" sqref="B29"/>
      <selection pane="bottomLeft" activeCell="C21" sqref="C21"/>
    </sheetView>
  </sheetViews>
  <sheetFormatPr baseColWidth="10" defaultColWidth="11.42578125" defaultRowHeight="15"/>
  <cols>
    <col min="1" max="1" width="25.5703125" customWidth="1"/>
    <col min="2" max="2" width="10.5703125" customWidth="1"/>
    <col min="3" max="3" width="120.5703125" customWidth="1"/>
  </cols>
  <sheetData>
    <row r="1" spans="1:3" ht="18">
      <c r="A1" s="340" t="s">
        <v>155</v>
      </c>
      <c r="B1" s="35"/>
      <c r="C1" s="36"/>
    </row>
    <row r="2" spans="1:3">
      <c r="A2" s="37" t="s">
        <v>156</v>
      </c>
      <c r="B2" s="38"/>
      <c r="C2" s="38"/>
    </row>
    <row r="3" spans="1:3">
      <c r="A3" s="37"/>
      <c r="B3" s="38"/>
      <c r="C3" s="38"/>
    </row>
    <row r="4" spans="1:3">
      <c r="A4" s="38"/>
      <c r="B4" s="38"/>
      <c r="C4" s="38"/>
    </row>
    <row r="5" spans="1:3">
      <c r="A5" s="40" t="s">
        <v>157</v>
      </c>
      <c r="B5" s="40" t="s">
        <v>158</v>
      </c>
      <c r="C5" s="40" t="s">
        <v>124</v>
      </c>
    </row>
    <row r="6" spans="1:3" ht="20.100000000000001" customHeight="1">
      <c r="A6" s="41" t="s">
        <v>159</v>
      </c>
      <c r="B6" s="39"/>
      <c r="C6" s="42"/>
    </row>
    <row r="7" spans="1:3" ht="20.100000000000001" customHeight="1">
      <c r="A7" s="41" t="s">
        <v>159</v>
      </c>
      <c r="B7" s="39"/>
      <c r="C7" s="42"/>
    </row>
    <row r="8" spans="1:3" ht="20.100000000000001" customHeight="1">
      <c r="A8" s="41" t="s">
        <v>159</v>
      </c>
      <c r="B8" s="39"/>
      <c r="C8" s="42"/>
    </row>
    <row r="9" spans="1:3" ht="20.100000000000001" customHeight="1">
      <c r="A9" s="41" t="s">
        <v>159</v>
      </c>
      <c r="B9" s="39"/>
      <c r="C9" s="42"/>
    </row>
    <row r="10" spans="1:3" ht="20.100000000000001" customHeight="1">
      <c r="A10" s="41" t="s">
        <v>159</v>
      </c>
      <c r="B10" s="39"/>
      <c r="C10" s="42"/>
    </row>
    <row r="11" spans="1:3" ht="20.100000000000001" customHeight="1">
      <c r="A11" s="41" t="s">
        <v>159</v>
      </c>
      <c r="B11" s="39"/>
      <c r="C11" s="42"/>
    </row>
    <row r="12" spans="1:3" ht="20.100000000000001" customHeight="1">
      <c r="A12" s="41" t="s">
        <v>159</v>
      </c>
      <c r="B12" s="39"/>
      <c r="C12" s="42"/>
    </row>
    <row r="13" spans="1:3" ht="20.100000000000001" customHeight="1">
      <c r="A13" s="41" t="s">
        <v>159</v>
      </c>
      <c r="B13" s="39"/>
      <c r="C13" s="42"/>
    </row>
    <row r="14" spans="1:3" ht="20.100000000000001" customHeight="1">
      <c r="A14" s="41" t="s">
        <v>159</v>
      </c>
      <c r="B14" s="39"/>
      <c r="C14" s="42"/>
    </row>
    <row r="15" spans="1:3" ht="20.100000000000001" customHeight="1">
      <c r="A15" s="41" t="s">
        <v>159</v>
      </c>
      <c r="B15" s="39"/>
      <c r="C15" s="42"/>
    </row>
    <row r="16" spans="1:3" ht="20.100000000000001" customHeight="1">
      <c r="A16" s="41" t="s">
        <v>159</v>
      </c>
      <c r="B16" s="39"/>
      <c r="C16" s="42"/>
    </row>
    <row r="17" spans="1:3" ht="20.100000000000001" customHeight="1">
      <c r="A17" s="41" t="s">
        <v>159</v>
      </c>
      <c r="B17" s="39"/>
      <c r="C17" s="42"/>
    </row>
    <row r="18" spans="1:3" ht="20.100000000000001" customHeight="1">
      <c r="A18" s="41" t="s">
        <v>159</v>
      </c>
      <c r="B18" s="39"/>
      <c r="C18" s="42"/>
    </row>
    <row r="19" spans="1:3" ht="20.100000000000001" customHeight="1">
      <c r="A19" s="41" t="s">
        <v>159</v>
      </c>
      <c r="B19" s="39"/>
      <c r="C19" s="42"/>
    </row>
    <row r="20" spans="1:3" ht="20.100000000000001" customHeight="1">
      <c r="A20" s="41" t="s">
        <v>159</v>
      </c>
      <c r="B20" s="39"/>
      <c r="C20" s="42"/>
    </row>
    <row r="21" spans="1:3" ht="20.100000000000001" customHeight="1">
      <c r="A21" s="41" t="s">
        <v>159</v>
      </c>
      <c r="B21" s="39"/>
      <c r="C21" s="42"/>
    </row>
    <row r="22" spans="1:3" ht="20.100000000000001" customHeight="1">
      <c r="A22" s="41" t="s">
        <v>159</v>
      </c>
      <c r="B22" s="39"/>
      <c r="C22" s="42"/>
    </row>
    <row r="23" spans="1:3" ht="20.100000000000001" customHeight="1">
      <c r="A23" s="41" t="s">
        <v>159</v>
      </c>
      <c r="B23" s="39"/>
      <c r="C23" s="42"/>
    </row>
    <row r="24" spans="1:3" ht="20.100000000000001" customHeight="1">
      <c r="A24" s="41" t="s">
        <v>159</v>
      </c>
      <c r="B24" s="39"/>
      <c r="C24" s="42"/>
    </row>
    <row r="25" spans="1:3" ht="20.100000000000001" customHeight="1">
      <c r="A25" s="41" t="s">
        <v>159</v>
      </c>
      <c r="B25" s="39"/>
      <c r="C25" s="42"/>
    </row>
    <row r="26" spans="1:3" ht="20.100000000000001" customHeight="1">
      <c r="A26" s="41" t="s">
        <v>159</v>
      </c>
      <c r="B26" s="39"/>
      <c r="C26" s="42"/>
    </row>
    <row r="27" spans="1:3" ht="20.100000000000001" customHeight="1">
      <c r="A27" s="41" t="s">
        <v>159</v>
      </c>
      <c r="B27" s="39"/>
      <c r="C27" s="42"/>
    </row>
    <row r="28" spans="1:3" ht="20.100000000000001" customHeight="1">
      <c r="A28" s="41" t="s">
        <v>159</v>
      </c>
      <c r="B28" s="39"/>
      <c r="C28" s="42"/>
    </row>
    <row r="29" spans="1:3" ht="20.100000000000001" customHeight="1">
      <c r="A29" s="41" t="s">
        <v>159</v>
      </c>
      <c r="B29" s="39"/>
      <c r="C29" s="42"/>
    </row>
    <row r="30" spans="1:3" ht="20.100000000000001" customHeight="1">
      <c r="A30" s="41" t="s">
        <v>159</v>
      </c>
      <c r="B30" s="39"/>
      <c r="C30" s="42"/>
    </row>
    <row r="31" spans="1:3" ht="20.100000000000001" customHeight="1">
      <c r="A31" s="41" t="s">
        <v>159</v>
      </c>
      <c r="B31" s="39"/>
      <c r="C31" s="42"/>
    </row>
    <row r="32" spans="1:3" ht="20.100000000000001" customHeight="1">
      <c r="A32" s="41" t="s">
        <v>159</v>
      </c>
      <c r="B32" s="39"/>
      <c r="C32" s="42"/>
    </row>
    <row r="33" spans="1:3" ht="20.100000000000001" customHeight="1">
      <c r="A33" s="41" t="s">
        <v>159</v>
      </c>
      <c r="B33" s="39"/>
      <c r="C33" s="42"/>
    </row>
    <row r="34" spans="1:3" ht="20.100000000000001" customHeight="1">
      <c r="A34" s="41" t="s">
        <v>159</v>
      </c>
      <c r="B34" s="39"/>
      <c r="C34" s="42"/>
    </row>
    <row r="35" spans="1:3" ht="20.100000000000001" customHeight="1">
      <c r="A35" s="41" t="s">
        <v>159</v>
      </c>
      <c r="B35" s="39"/>
      <c r="C35" s="42"/>
    </row>
    <row r="36" spans="1:3" ht="20.100000000000001" customHeight="1">
      <c r="A36" s="41" t="s">
        <v>159</v>
      </c>
      <c r="B36" s="39"/>
      <c r="C36" s="42"/>
    </row>
    <row r="37" spans="1:3" ht="20.100000000000001" customHeight="1">
      <c r="A37" s="41" t="s">
        <v>159</v>
      </c>
      <c r="B37" s="39"/>
      <c r="C37" s="42"/>
    </row>
    <row r="38" spans="1:3" ht="20.100000000000001" customHeight="1">
      <c r="A38" s="41" t="s">
        <v>159</v>
      </c>
      <c r="B38" s="39"/>
      <c r="C38" s="42"/>
    </row>
    <row r="39" spans="1:3" ht="20.100000000000001" customHeight="1">
      <c r="A39" s="41" t="s">
        <v>159</v>
      </c>
      <c r="B39" s="39"/>
      <c r="C39" s="42"/>
    </row>
    <row r="40" spans="1:3" ht="20.100000000000001" customHeight="1">
      <c r="A40" s="41" t="s">
        <v>159</v>
      </c>
      <c r="B40" s="39"/>
      <c r="C40" s="42"/>
    </row>
    <row r="41" spans="1:3" ht="20.100000000000001" customHeight="1">
      <c r="A41" s="41" t="s">
        <v>159</v>
      </c>
      <c r="B41" s="39"/>
      <c r="C41" s="42"/>
    </row>
    <row r="42" spans="1:3" ht="20.100000000000001" customHeight="1">
      <c r="A42" s="41" t="s">
        <v>159</v>
      </c>
      <c r="B42" s="39"/>
      <c r="C42" s="42"/>
    </row>
    <row r="43" spans="1:3" ht="20.100000000000001" customHeight="1">
      <c r="A43" s="41" t="s">
        <v>159</v>
      </c>
      <c r="B43" s="39"/>
      <c r="C43" s="42"/>
    </row>
    <row r="44" spans="1:3" ht="20.100000000000001" customHeight="1">
      <c r="A44" s="41" t="s">
        <v>159</v>
      </c>
      <c r="B44" s="39"/>
      <c r="C44" s="42"/>
    </row>
    <row r="45" spans="1:3" ht="20.100000000000001" customHeight="1">
      <c r="A45" s="41" t="s">
        <v>159</v>
      </c>
      <c r="B45" s="39"/>
      <c r="C45" s="42"/>
    </row>
    <row r="46" spans="1:3" ht="20.100000000000001" customHeight="1">
      <c r="A46" s="41" t="s">
        <v>159</v>
      </c>
      <c r="B46" s="39"/>
      <c r="C46" s="42"/>
    </row>
    <row r="47" spans="1:3" ht="20.100000000000001" customHeight="1">
      <c r="A47" s="41" t="s">
        <v>159</v>
      </c>
      <c r="B47" s="39"/>
      <c r="C47" s="42"/>
    </row>
    <row r="48" spans="1:3" ht="20.100000000000001" customHeight="1">
      <c r="A48" s="41" t="s">
        <v>159</v>
      </c>
      <c r="B48" s="39"/>
      <c r="C48" s="42"/>
    </row>
    <row r="49" spans="1:3" ht="20.100000000000001" customHeight="1">
      <c r="A49" s="41" t="s">
        <v>159</v>
      </c>
      <c r="B49" s="39"/>
      <c r="C49" s="42"/>
    </row>
    <row r="50" spans="1:3" ht="20.100000000000001" customHeight="1">
      <c r="A50" s="41" t="s">
        <v>159</v>
      </c>
      <c r="B50" s="39"/>
      <c r="C50" s="42"/>
    </row>
    <row r="51" spans="1:3" ht="20.100000000000001" customHeight="1">
      <c r="A51" s="41" t="s">
        <v>159</v>
      </c>
      <c r="B51" s="39"/>
      <c r="C51" s="42"/>
    </row>
    <row r="52" spans="1:3" ht="20.100000000000001" customHeight="1">
      <c r="A52" s="41" t="s">
        <v>159</v>
      </c>
      <c r="B52" s="39"/>
      <c r="C52" s="42"/>
    </row>
    <row r="53" spans="1:3" ht="20.100000000000001" customHeight="1">
      <c r="A53" s="41" t="s">
        <v>159</v>
      </c>
      <c r="B53" s="39"/>
      <c r="C53" s="42"/>
    </row>
    <row r="54" spans="1:3" ht="20.100000000000001" customHeight="1">
      <c r="A54" s="41" t="s">
        <v>159</v>
      </c>
      <c r="B54" s="39"/>
      <c r="C54" s="42"/>
    </row>
    <row r="55" spans="1:3" ht="20.100000000000001" customHeight="1">
      <c r="A55" s="41" t="s">
        <v>159</v>
      </c>
      <c r="B55" s="39"/>
      <c r="C55" s="42"/>
    </row>
  </sheetData>
  <dataValidations count="1">
    <dataValidation type="list" allowBlank="1" showInputMessage="1" showErrorMessage="1" sqref="A6:A55">
      <formula1>"bitte wählen,A_Stammdaten,B_KKAuf,D1_SAV,D2_SAV_Netto,D3_Mengen,D4_WAV,D5_BKZ_NAKB_SoPo,"</formula1>
    </dataValidation>
  </dataValidations>
  <pageMargins left="0.7" right="0.7" top="0.78740157499999996" bottom="0.78740157499999996" header="0.3" footer="0.3"/>
  <pageSetup paperSize="9" orientation="portrait" r:id="rId1"/>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I45"/>
  <sheetViews>
    <sheetView topLeftCell="E1" zoomScale="80" zoomScaleNormal="80" workbookViewId="0">
      <selection activeCell="F45" sqref="F45"/>
    </sheetView>
  </sheetViews>
  <sheetFormatPr baseColWidth="10" defaultColWidth="11.42578125" defaultRowHeight="15"/>
  <cols>
    <col min="1" max="1" width="118.42578125" customWidth="1"/>
    <col min="2" max="2" width="14.7109375" style="5" bestFit="1" customWidth="1"/>
    <col min="3" max="3" width="14.140625" style="5" bestFit="1" customWidth="1"/>
    <col min="4" max="4" width="49.7109375" style="5" bestFit="1" customWidth="1"/>
    <col min="5" max="5" width="74.5703125" customWidth="1"/>
    <col min="6" max="6" width="131.42578125" bestFit="1" customWidth="1"/>
    <col min="7" max="7" width="11.5703125" style="5" bestFit="1" customWidth="1"/>
    <col min="8" max="8" width="27.42578125" bestFit="1" customWidth="1"/>
    <col min="9" max="9" width="41.5703125" customWidth="1"/>
  </cols>
  <sheetData>
    <row r="1" spans="1:9">
      <c r="A1" s="206" t="s">
        <v>160</v>
      </c>
      <c r="B1" s="206" t="s">
        <v>161</v>
      </c>
      <c r="C1" s="206" t="s">
        <v>162</v>
      </c>
      <c r="D1" s="206" t="s">
        <v>163</v>
      </c>
      <c r="E1" s="206" t="s">
        <v>59</v>
      </c>
      <c r="F1" s="206" t="s">
        <v>164</v>
      </c>
      <c r="G1" s="206" t="s">
        <v>165</v>
      </c>
      <c r="H1" s="206" t="s">
        <v>166</v>
      </c>
      <c r="I1" s="206" t="s">
        <v>135</v>
      </c>
    </row>
    <row r="2" spans="1:9">
      <c r="A2" s="24" t="s">
        <v>167</v>
      </c>
      <c r="B2" s="207">
        <v>40</v>
      </c>
      <c r="C2" s="207">
        <v>50</v>
      </c>
      <c r="D2" s="207">
        <v>2024</v>
      </c>
      <c r="E2" s="208" t="s">
        <v>168</v>
      </c>
      <c r="F2" s="24" t="s">
        <v>169</v>
      </c>
      <c r="G2" s="207">
        <v>2022</v>
      </c>
      <c r="H2" s="24" t="s">
        <v>170</v>
      </c>
      <c r="I2" s="223" t="s">
        <v>114</v>
      </c>
    </row>
    <row r="3" spans="1:9">
      <c r="A3" s="24" t="s">
        <v>171</v>
      </c>
      <c r="B3" s="207">
        <v>40</v>
      </c>
      <c r="C3" s="207">
        <v>50</v>
      </c>
      <c r="D3" s="207">
        <v>2025</v>
      </c>
      <c r="E3" s="208" t="s">
        <v>172</v>
      </c>
      <c r="F3" s="24" t="s">
        <v>173</v>
      </c>
      <c r="G3" s="207">
        <v>2023</v>
      </c>
      <c r="H3" s="24" t="s">
        <v>121</v>
      </c>
      <c r="I3" s="223" t="s">
        <v>115</v>
      </c>
    </row>
    <row r="4" spans="1:9">
      <c r="A4" s="24" t="s">
        <v>174</v>
      </c>
      <c r="B4" s="207">
        <v>40</v>
      </c>
      <c r="C4" s="207">
        <v>45</v>
      </c>
      <c r="D4" s="207">
        <v>2026</v>
      </c>
      <c r="E4" s="208" t="s">
        <v>175</v>
      </c>
      <c r="F4" s="24" t="s">
        <v>176</v>
      </c>
      <c r="G4" s="207">
        <v>2024</v>
      </c>
      <c r="H4" s="24" t="s">
        <v>177</v>
      </c>
      <c r="I4" s="223" t="s">
        <v>116</v>
      </c>
    </row>
    <row r="5" spans="1:9">
      <c r="A5" s="24" t="s">
        <v>178</v>
      </c>
      <c r="B5" s="207">
        <v>40</v>
      </c>
      <c r="C5" s="207">
        <v>45</v>
      </c>
      <c r="D5" s="207">
        <v>2027</v>
      </c>
      <c r="E5" s="208" t="s">
        <v>179</v>
      </c>
      <c r="F5" s="24" t="s">
        <v>180</v>
      </c>
      <c r="G5" s="207">
        <v>2025</v>
      </c>
      <c r="H5" s="24"/>
      <c r="I5" s="223" t="s">
        <v>222</v>
      </c>
    </row>
    <row r="6" spans="1:9">
      <c r="A6" s="24" t="s">
        <v>181</v>
      </c>
      <c r="B6" s="207">
        <v>35</v>
      </c>
      <c r="C6" s="207">
        <v>45</v>
      </c>
      <c r="D6" s="207">
        <v>2028</v>
      </c>
      <c r="E6" s="208" t="s">
        <v>182</v>
      </c>
      <c r="F6" s="24" t="s">
        <v>128</v>
      </c>
      <c r="G6" s="207">
        <v>2026</v>
      </c>
      <c r="H6" s="24"/>
      <c r="I6" s="24"/>
    </row>
    <row r="7" spans="1:9">
      <c r="A7" s="24" t="s">
        <v>105</v>
      </c>
      <c r="B7" s="207">
        <v>40</v>
      </c>
      <c r="C7" s="207">
        <v>50</v>
      </c>
      <c r="D7" s="207"/>
      <c r="E7" s="207"/>
      <c r="F7" s="24" t="s">
        <v>129</v>
      </c>
      <c r="G7" s="207">
        <v>2027</v>
      </c>
      <c r="H7" s="24"/>
      <c r="I7" s="24"/>
    </row>
    <row r="8" spans="1:9">
      <c r="A8" s="24" t="s">
        <v>183</v>
      </c>
      <c r="B8" s="207">
        <v>30</v>
      </c>
      <c r="C8" s="207">
        <v>40</v>
      </c>
      <c r="D8" s="207"/>
      <c r="E8" s="207"/>
      <c r="F8" s="24" t="s">
        <v>184</v>
      </c>
      <c r="G8" s="207">
        <v>2028</v>
      </c>
      <c r="H8" s="24"/>
      <c r="I8" s="24"/>
    </row>
    <row r="9" spans="1:9">
      <c r="A9" s="24" t="s">
        <v>185</v>
      </c>
      <c r="B9" s="207">
        <v>30</v>
      </c>
      <c r="C9" s="207">
        <v>40</v>
      </c>
      <c r="D9" s="207"/>
      <c r="E9" s="207"/>
      <c r="F9" s="24"/>
      <c r="G9" s="207"/>
      <c r="H9" s="24"/>
      <c r="I9" s="24"/>
    </row>
    <row r="10" spans="1:9">
      <c r="A10" s="24" t="s">
        <v>186</v>
      </c>
      <c r="B10" s="207">
        <v>30</v>
      </c>
      <c r="C10" s="207">
        <v>35</v>
      </c>
      <c r="D10" s="207"/>
      <c r="E10" s="207"/>
      <c r="F10" s="24"/>
      <c r="G10" s="207"/>
      <c r="H10" s="24"/>
      <c r="I10" s="24"/>
    </row>
    <row r="11" spans="1:9">
      <c r="A11" s="24" t="s">
        <v>107</v>
      </c>
      <c r="B11" s="207">
        <v>35</v>
      </c>
      <c r="C11" s="207">
        <v>45</v>
      </c>
      <c r="D11" s="207"/>
      <c r="E11" s="207"/>
      <c r="F11" s="24"/>
      <c r="G11" s="207"/>
      <c r="H11" s="24"/>
      <c r="I11" s="24"/>
    </row>
    <row r="12" spans="1:9">
      <c r="A12" s="24" t="s">
        <v>106</v>
      </c>
      <c r="B12" s="207">
        <v>25</v>
      </c>
      <c r="C12" s="207">
        <v>30</v>
      </c>
      <c r="D12" s="207"/>
      <c r="E12" s="207"/>
      <c r="F12" s="24"/>
      <c r="G12" s="207"/>
      <c r="H12" s="24"/>
      <c r="I12" s="24"/>
    </row>
    <row r="13" spans="1:9">
      <c r="A13" s="24" t="s">
        <v>187</v>
      </c>
      <c r="B13" s="207">
        <v>20</v>
      </c>
      <c r="C13" s="207">
        <v>30</v>
      </c>
      <c r="D13" s="207"/>
      <c r="E13" s="207"/>
      <c r="F13" s="24"/>
      <c r="G13" s="207"/>
      <c r="H13" s="24"/>
      <c r="I13" s="24"/>
    </row>
    <row r="14" spans="1:9">
      <c r="A14" s="24" t="s">
        <v>188</v>
      </c>
      <c r="B14" s="207">
        <v>25</v>
      </c>
      <c r="C14" s="207">
        <v>35</v>
      </c>
      <c r="D14" s="207"/>
      <c r="E14" s="207"/>
      <c r="F14" s="24"/>
      <c r="G14" s="207"/>
      <c r="H14" s="24"/>
      <c r="I14" s="24"/>
    </row>
    <row r="15" spans="1:9">
      <c r="A15" s="24" t="s">
        <v>189</v>
      </c>
      <c r="B15" s="207">
        <v>25</v>
      </c>
      <c r="C15" s="207">
        <v>35</v>
      </c>
      <c r="D15" s="207"/>
      <c r="E15" s="207"/>
      <c r="F15" s="24"/>
      <c r="G15" s="207"/>
      <c r="H15" s="24"/>
      <c r="I15" s="24"/>
    </row>
    <row r="16" spans="1:9">
      <c r="A16" s="24" t="s">
        <v>190</v>
      </c>
      <c r="B16" s="207">
        <v>30</v>
      </c>
      <c r="C16" s="207">
        <v>40</v>
      </c>
      <c r="D16" s="207"/>
      <c r="E16" s="207"/>
      <c r="F16" s="24"/>
      <c r="G16" s="207"/>
      <c r="H16" s="24"/>
      <c r="I16" s="24"/>
    </row>
    <row r="17" spans="1:9">
      <c r="A17" s="24" t="s">
        <v>191</v>
      </c>
      <c r="B17" s="207">
        <v>30</v>
      </c>
      <c r="C17" s="207">
        <v>40</v>
      </c>
      <c r="D17" s="207"/>
      <c r="E17" s="207"/>
      <c r="F17" s="24"/>
      <c r="G17" s="207"/>
      <c r="H17" s="24"/>
      <c r="I17" s="24"/>
    </row>
    <row r="18" spans="1:9">
      <c r="A18" s="24" t="s">
        <v>192</v>
      </c>
      <c r="B18" s="207">
        <v>30</v>
      </c>
      <c r="C18" s="207">
        <v>50</v>
      </c>
      <c r="D18" s="207"/>
      <c r="E18" s="207"/>
      <c r="F18" s="24"/>
      <c r="G18" s="207"/>
      <c r="H18" s="24"/>
      <c r="I18" s="24"/>
    </row>
    <row r="19" spans="1:9">
      <c r="A19" s="24" t="s">
        <v>193</v>
      </c>
      <c r="B19" s="207">
        <v>25</v>
      </c>
      <c r="C19" s="207">
        <v>30</v>
      </c>
      <c r="D19" s="207"/>
      <c r="E19" s="207"/>
      <c r="F19" s="24"/>
      <c r="G19" s="207"/>
      <c r="H19" s="24"/>
      <c r="I19" s="24"/>
    </row>
    <row r="20" spans="1:9">
      <c r="A20" s="24" t="s">
        <v>194</v>
      </c>
      <c r="B20" s="207">
        <v>25</v>
      </c>
      <c r="C20" s="207">
        <v>30</v>
      </c>
      <c r="D20" s="207"/>
      <c r="E20" s="207"/>
      <c r="F20" s="24"/>
      <c r="G20" s="207"/>
      <c r="H20" s="24"/>
      <c r="I20" s="24"/>
    </row>
    <row r="21" spans="1:9">
      <c r="A21" s="24" t="s">
        <v>195</v>
      </c>
      <c r="B21" s="207">
        <v>30</v>
      </c>
      <c r="C21" s="207">
        <v>35</v>
      </c>
      <c r="D21" s="207"/>
      <c r="E21" s="207"/>
      <c r="F21" s="24"/>
      <c r="G21" s="207"/>
      <c r="H21" s="24"/>
      <c r="I21" s="24"/>
    </row>
    <row r="22" spans="1:9">
      <c r="A22" s="24" t="s">
        <v>196</v>
      </c>
      <c r="B22" s="207">
        <v>25</v>
      </c>
      <c r="C22" s="207">
        <v>30</v>
      </c>
      <c r="D22" s="207"/>
      <c r="E22" s="207"/>
      <c r="F22" s="24"/>
      <c r="G22" s="207"/>
      <c r="H22" s="24"/>
      <c r="I22" s="24"/>
    </row>
    <row r="23" spans="1:9">
      <c r="A23" s="24" t="s">
        <v>197</v>
      </c>
      <c r="B23" s="207">
        <v>30</v>
      </c>
      <c r="C23" s="207">
        <v>35</v>
      </c>
      <c r="D23" s="207"/>
      <c r="E23" s="207"/>
      <c r="F23" s="24"/>
      <c r="G23" s="207"/>
      <c r="H23" s="24"/>
      <c r="I23" s="24"/>
    </row>
    <row r="24" spans="1:9">
      <c r="A24" s="24" t="s">
        <v>198</v>
      </c>
      <c r="B24" s="207">
        <v>20</v>
      </c>
      <c r="C24" s="207">
        <v>25</v>
      </c>
      <c r="D24" s="207"/>
      <c r="E24" s="207"/>
      <c r="F24" s="24"/>
      <c r="G24" s="207"/>
      <c r="H24" s="24"/>
      <c r="I24" s="24"/>
    </row>
    <row r="25" spans="1:9">
      <c r="A25" s="24" t="s">
        <v>199</v>
      </c>
      <c r="B25" s="207">
        <v>30</v>
      </c>
      <c r="C25" s="207">
        <v>40</v>
      </c>
      <c r="D25" s="207"/>
      <c r="E25" s="207"/>
      <c r="F25" s="24"/>
      <c r="G25" s="207"/>
      <c r="H25" s="24"/>
      <c r="I25" s="24"/>
    </row>
    <row r="26" spans="1:9">
      <c r="A26" s="24" t="s">
        <v>200</v>
      </c>
      <c r="B26" s="207">
        <v>15</v>
      </c>
      <c r="C26" s="207">
        <v>25</v>
      </c>
      <c r="D26" s="207"/>
      <c r="E26" s="207"/>
      <c r="F26" s="24"/>
      <c r="G26" s="207"/>
      <c r="H26" s="24"/>
      <c r="I26" s="24"/>
    </row>
    <row r="27" spans="1:9">
      <c r="A27" s="24" t="s">
        <v>201</v>
      </c>
      <c r="B27" s="207">
        <v>25</v>
      </c>
      <c r="C27" s="207">
        <v>35</v>
      </c>
      <c r="D27" s="207"/>
      <c r="E27" s="207"/>
      <c r="F27" s="24"/>
      <c r="G27" s="207"/>
      <c r="H27" s="24"/>
      <c r="I27" s="24"/>
    </row>
    <row r="28" spans="1:9">
      <c r="A28" s="24" t="s">
        <v>202</v>
      </c>
      <c r="B28" s="207">
        <v>50</v>
      </c>
      <c r="C28" s="207">
        <v>60</v>
      </c>
      <c r="D28" s="207"/>
      <c r="E28" s="207"/>
      <c r="F28" s="24"/>
      <c r="G28" s="207"/>
      <c r="H28" s="24"/>
      <c r="I28" s="24"/>
    </row>
    <row r="29" spans="1:9">
      <c r="A29" s="24" t="s">
        <v>203</v>
      </c>
      <c r="B29" s="207">
        <v>60</v>
      </c>
      <c r="C29" s="207">
        <v>70</v>
      </c>
      <c r="D29" s="207"/>
      <c r="E29" s="207"/>
      <c r="F29" s="24"/>
      <c r="G29" s="207"/>
      <c r="H29" s="24"/>
      <c r="I29" s="24"/>
    </row>
    <row r="30" spans="1:9">
      <c r="A30" s="24" t="s">
        <v>204</v>
      </c>
      <c r="B30" s="207">
        <v>8</v>
      </c>
      <c r="C30" s="207">
        <v>10</v>
      </c>
      <c r="D30" s="207"/>
      <c r="E30" s="207"/>
      <c r="F30" s="24"/>
      <c r="G30" s="207"/>
      <c r="H30" s="24"/>
      <c r="I30" s="24"/>
    </row>
    <row r="31" spans="1:9">
      <c r="A31" s="24" t="s">
        <v>205</v>
      </c>
      <c r="B31" s="207">
        <v>14</v>
      </c>
      <c r="C31" s="207">
        <v>18</v>
      </c>
      <c r="D31" s="207"/>
      <c r="E31" s="207"/>
      <c r="F31" s="24"/>
      <c r="G31" s="207"/>
      <c r="H31" s="24"/>
      <c r="I31" s="24"/>
    </row>
    <row r="32" spans="1:9">
      <c r="A32" s="24" t="s">
        <v>206</v>
      </c>
      <c r="B32" s="207">
        <v>14</v>
      </c>
      <c r="C32" s="207">
        <v>25</v>
      </c>
      <c r="D32" s="207"/>
      <c r="E32" s="207"/>
      <c r="F32" s="24"/>
      <c r="G32" s="207"/>
      <c r="H32" s="24"/>
      <c r="I32" s="24"/>
    </row>
    <row r="33" spans="1:9">
      <c r="A33" s="24" t="s">
        <v>207</v>
      </c>
      <c r="B33" s="207">
        <v>4</v>
      </c>
      <c r="C33" s="207">
        <v>8</v>
      </c>
      <c r="D33" s="207"/>
      <c r="E33" s="207"/>
      <c r="F33" s="24"/>
      <c r="G33" s="207"/>
      <c r="H33" s="24"/>
      <c r="I33" s="24"/>
    </row>
    <row r="34" spans="1:9">
      <c r="A34" s="24" t="s">
        <v>208</v>
      </c>
      <c r="B34" s="207">
        <v>3</v>
      </c>
      <c r="C34" s="207">
        <v>5</v>
      </c>
      <c r="D34" s="207"/>
      <c r="E34" s="207"/>
      <c r="F34" s="24"/>
      <c r="G34" s="207"/>
      <c r="H34" s="24"/>
      <c r="I34" s="24"/>
    </row>
    <row r="35" spans="1:9">
      <c r="A35" s="24" t="s">
        <v>209</v>
      </c>
      <c r="B35" s="207">
        <v>5</v>
      </c>
      <c r="C35" s="207">
        <v>5</v>
      </c>
      <c r="D35" s="207"/>
      <c r="E35" s="207"/>
      <c r="F35" s="24"/>
      <c r="G35" s="207"/>
      <c r="H35" s="24"/>
      <c r="I35" s="24"/>
    </row>
    <row r="36" spans="1:9">
      <c r="A36" s="24" t="s">
        <v>210</v>
      </c>
      <c r="B36" s="207">
        <v>8</v>
      </c>
      <c r="C36" s="207">
        <v>8</v>
      </c>
      <c r="D36" s="207"/>
      <c r="E36" s="207"/>
      <c r="F36" s="24"/>
      <c r="G36" s="207"/>
      <c r="H36" s="24"/>
      <c r="I36" s="24"/>
    </row>
    <row r="37" spans="1:9">
      <c r="A37" s="24" t="s">
        <v>211</v>
      </c>
      <c r="B37" s="207">
        <v>13</v>
      </c>
      <c r="C37" s="207">
        <v>18</v>
      </c>
      <c r="D37" s="207"/>
      <c r="E37" s="24"/>
      <c r="F37" s="24"/>
      <c r="G37" s="207"/>
      <c r="H37" s="24"/>
      <c r="I37" s="24"/>
    </row>
    <row r="38" spans="1:9">
      <c r="A38" s="24" t="s">
        <v>212</v>
      </c>
      <c r="B38" s="207">
        <v>8</v>
      </c>
      <c r="C38" s="207">
        <v>13</v>
      </c>
      <c r="D38" s="207"/>
      <c r="E38" s="24"/>
      <c r="F38" s="24"/>
      <c r="G38" s="207"/>
      <c r="H38" s="24"/>
      <c r="I38" s="24"/>
    </row>
    <row r="39" spans="1:9">
      <c r="A39" s="10" t="s">
        <v>256</v>
      </c>
      <c r="B39" s="5">
        <v>23</v>
      </c>
      <c r="C39" s="5">
        <v>27</v>
      </c>
    </row>
    <row r="40" spans="1:9">
      <c r="A40" s="5"/>
    </row>
    <row r="41" spans="1:9">
      <c r="A41" s="5"/>
    </row>
    <row r="42" spans="1:9">
      <c r="A42" s="5"/>
    </row>
    <row r="43" spans="1:9">
      <c r="A43" s="5"/>
    </row>
    <row r="44" spans="1:9">
      <c r="A44" s="5"/>
    </row>
    <row r="45" spans="1:9">
      <c r="A45" s="5"/>
    </row>
  </sheetData>
  <pageMargins left="0.7" right="0.7" top="0.78740157499999996" bottom="0.78740157499999996" header="0.3" footer="0.3"/>
  <pageSetup paperSize="9"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usfüllhilfe"/>
  <dimension ref="B1:B104"/>
  <sheetViews>
    <sheetView showGridLines="0" showZeros="0" topLeftCell="A34" zoomScaleNormal="100" workbookViewId="0">
      <selection activeCell="B91" sqref="B91"/>
    </sheetView>
  </sheetViews>
  <sheetFormatPr baseColWidth="10" defaultColWidth="11.42578125" defaultRowHeight="14.25"/>
  <cols>
    <col min="1" max="1" width="1.5703125" style="24" customWidth="1"/>
    <col min="2" max="2" width="150.5703125" style="24" customWidth="1"/>
    <col min="3" max="3" width="1.5703125" style="24" customWidth="1"/>
    <col min="4" max="16384" width="11.42578125" style="24"/>
  </cols>
  <sheetData>
    <row r="1" spans="2:2" ht="15" thickBot="1"/>
    <row r="2" spans="2:2">
      <c r="B2" s="12" t="s">
        <v>0</v>
      </c>
    </row>
    <row r="3" spans="2:2">
      <c r="B3" s="13" t="s">
        <v>1</v>
      </c>
    </row>
    <row r="4" spans="2:2">
      <c r="B4" s="13" t="s">
        <v>2</v>
      </c>
    </row>
    <row r="5" spans="2:2">
      <c r="B5" s="13" t="s">
        <v>224</v>
      </c>
    </row>
    <row r="6" spans="2:2">
      <c r="B6" s="13" t="s">
        <v>225</v>
      </c>
    </row>
    <row r="7" spans="2:2">
      <c r="B7" s="13" t="s">
        <v>254</v>
      </c>
    </row>
    <row r="8" spans="2:2">
      <c r="B8" s="13" t="s">
        <v>255</v>
      </c>
    </row>
    <row r="9" spans="2:2">
      <c r="B9" s="13" t="s">
        <v>226</v>
      </c>
    </row>
    <row r="10" spans="2:2">
      <c r="B10" s="13" t="s">
        <v>3</v>
      </c>
    </row>
    <row r="11" spans="2:2">
      <c r="B11" s="14"/>
    </row>
    <row r="12" spans="2:2" ht="20.100000000000001" customHeight="1">
      <c r="B12" s="15" t="s">
        <v>4</v>
      </c>
    </row>
    <row r="13" spans="2:2" ht="20.100000000000001" customHeight="1">
      <c r="B13" s="21" t="s">
        <v>5</v>
      </c>
    </row>
    <row r="14" spans="2:2" ht="20.100000000000001" customHeight="1">
      <c r="B14" s="21"/>
    </row>
    <row r="15" spans="2:2" ht="20.100000000000001" customHeight="1">
      <c r="B15" s="22" t="s">
        <v>6</v>
      </c>
    </row>
    <row r="16" spans="2:2" ht="20.100000000000001" customHeight="1">
      <c r="B16" s="23" t="s">
        <v>7</v>
      </c>
    </row>
    <row r="17" spans="2:2" ht="20.100000000000001" customHeight="1">
      <c r="B17" s="34" t="s">
        <v>8</v>
      </c>
    </row>
    <row r="18" spans="2:2" ht="20.100000000000001" customHeight="1">
      <c r="B18" s="14"/>
    </row>
    <row r="19" spans="2:2" ht="20.100000000000001" customHeight="1">
      <c r="B19" s="15" t="s">
        <v>1</v>
      </c>
    </row>
    <row r="20" spans="2:2" ht="20.100000000000001" customHeight="1">
      <c r="B20" s="20" t="s">
        <v>9</v>
      </c>
    </row>
    <row r="21" spans="2:2" ht="20.100000000000001" customHeight="1">
      <c r="B21" s="16"/>
    </row>
    <row r="22" spans="2:2" ht="20.100000000000001" customHeight="1">
      <c r="B22" s="17" t="s">
        <v>10</v>
      </c>
    </row>
    <row r="23" spans="2:2" ht="20.100000000000001" customHeight="1">
      <c r="B23" s="16" t="s">
        <v>11</v>
      </c>
    </row>
    <row r="24" spans="2:2" ht="20.100000000000001" customHeight="1">
      <c r="B24" s="16" t="s">
        <v>12</v>
      </c>
    </row>
    <row r="25" spans="2:2" ht="20.100000000000001" customHeight="1">
      <c r="B25" s="16" t="s">
        <v>13</v>
      </c>
    </row>
    <row r="26" spans="2:2" ht="20.100000000000001" customHeight="1">
      <c r="B26" s="16" t="s">
        <v>14</v>
      </c>
    </row>
    <row r="27" spans="2:2" ht="20.100000000000001" customHeight="1">
      <c r="B27" s="16"/>
    </row>
    <row r="28" spans="2:2" ht="20.100000000000001" customHeight="1">
      <c r="B28" s="17" t="s">
        <v>15</v>
      </c>
    </row>
    <row r="29" spans="2:2" ht="20.100000000000001" customHeight="1">
      <c r="B29" s="18" t="s">
        <v>16</v>
      </c>
    </row>
    <row r="30" spans="2:2" ht="20.100000000000001" customHeight="1">
      <c r="B30" s="18"/>
    </row>
    <row r="31" spans="2:2" ht="20.100000000000001" customHeight="1">
      <c r="B31" s="17" t="s">
        <v>249</v>
      </c>
    </row>
    <row r="32" spans="2:2" ht="20.100000000000001" customHeight="1">
      <c r="B32" s="19" t="s">
        <v>250</v>
      </c>
    </row>
    <row r="33" spans="2:2" ht="57.75" customHeight="1">
      <c r="B33" s="19" t="s">
        <v>278</v>
      </c>
    </row>
    <row r="34" spans="2:2">
      <c r="B34" s="19"/>
    </row>
    <row r="35" spans="2:2">
      <c r="B35" s="17" t="s">
        <v>272</v>
      </c>
    </row>
    <row r="36" spans="2:2">
      <c r="B36" s="19" t="s">
        <v>273</v>
      </c>
    </row>
    <row r="37" spans="2:2">
      <c r="B37" s="283" t="s">
        <v>277</v>
      </c>
    </row>
    <row r="38" spans="2:2" ht="38.25">
      <c r="B38" s="283" t="s">
        <v>279</v>
      </c>
    </row>
    <row r="39" spans="2:2" ht="20.100000000000001" customHeight="1">
      <c r="B39" s="17"/>
    </row>
    <row r="40" spans="2:2" ht="20.100000000000001" customHeight="1">
      <c r="B40" s="17" t="s">
        <v>271</v>
      </c>
    </row>
    <row r="41" spans="2:2" ht="38.25">
      <c r="B41" s="19" t="s">
        <v>17</v>
      </c>
    </row>
    <row r="42" spans="2:2" ht="52.5" customHeight="1">
      <c r="B42" s="19" t="s">
        <v>18</v>
      </c>
    </row>
    <row r="43" spans="2:2" s="212" customFormat="1" ht="102">
      <c r="B43" s="19" t="s">
        <v>19</v>
      </c>
    </row>
    <row r="44" spans="2:2" ht="20.100000000000001" customHeight="1">
      <c r="B44" s="19" t="s">
        <v>20</v>
      </c>
    </row>
    <row r="45" spans="2:2" ht="20.100000000000001" customHeight="1">
      <c r="B45" s="19"/>
    </row>
    <row r="46" spans="2:2" ht="20.100000000000001" customHeight="1">
      <c r="B46" s="17" t="s">
        <v>266</v>
      </c>
    </row>
    <row r="47" spans="2:2" ht="20.100000000000001" customHeight="1">
      <c r="B47" s="16" t="s">
        <v>21</v>
      </c>
    </row>
    <row r="48" spans="2:2" ht="20.100000000000001" customHeight="1">
      <c r="B48" s="16" t="s">
        <v>227</v>
      </c>
    </row>
    <row r="49" spans="2:2" ht="20.100000000000001" customHeight="1">
      <c r="B49" s="21" t="s">
        <v>228</v>
      </c>
    </row>
    <row r="50" spans="2:2" ht="20.100000000000001" customHeight="1">
      <c r="B50" s="21" t="s">
        <v>229</v>
      </c>
    </row>
    <row r="51" spans="2:2" ht="20.100000000000001" customHeight="1">
      <c r="B51" s="15" t="s">
        <v>2</v>
      </c>
    </row>
    <row r="52" spans="2:2" ht="20.100000000000001" customHeight="1">
      <c r="B52" s="21" t="s">
        <v>22</v>
      </c>
    </row>
    <row r="53" spans="2:2" ht="20.100000000000001" customHeight="1">
      <c r="B53" s="21"/>
    </row>
    <row r="54" spans="2:2" ht="20.100000000000001" customHeight="1">
      <c r="B54" s="15" t="s">
        <v>224</v>
      </c>
    </row>
    <row r="55" spans="2:2" ht="20.100000000000001" customHeight="1">
      <c r="B55" s="21" t="s">
        <v>23</v>
      </c>
    </row>
    <row r="56" spans="2:2" ht="20.100000000000001" customHeight="1">
      <c r="B56" s="21"/>
    </row>
    <row r="57" spans="2:2" ht="20.100000000000001" customHeight="1">
      <c r="B57" s="16" t="s">
        <v>24</v>
      </c>
    </row>
    <row r="58" spans="2:2" ht="20.100000000000001" customHeight="1">
      <c r="B58" s="16" t="s">
        <v>25</v>
      </c>
    </row>
    <row r="59" spans="2:2" ht="20.100000000000001" customHeight="1">
      <c r="B59" s="16" t="s">
        <v>26</v>
      </c>
    </row>
    <row r="60" spans="2:2" ht="39.950000000000003" customHeight="1">
      <c r="B60" s="19" t="s">
        <v>27</v>
      </c>
    </row>
    <row r="61" spans="2:2" ht="18.75" customHeight="1">
      <c r="B61" s="19" t="s">
        <v>28</v>
      </c>
    </row>
    <row r="62" spans="2:2" ht="20.100000000000001" customHeight="1">
      <c r="B62" s="19" t="s">
        <v>29</v>
      </c>
    </row>
    <row r="63" spans="2:2" ht="38.25">
      <c r="B63" s="19" t="s">
        <v>30</v>
      </c>
    </row>
    <row r="64" spans="2:2">
      <c r="B64" s="19" t="s">
        <v>230</v>
      </c>
    </row>
    <row r="65" spans="2:2" ht="20.100000000000001" customHeight="1">
      <c r="B65" s="19" t="s">
        <v>231</v>
      </c>
    </row>
    <row r="66" spans="2:2" ht="20.100000000000001" customHeight="1">
      <c r="B66" s="19" t="s">
        <v>232</v>
      </c>
    </row>
    <row r="67" spans="2:2" ht="20.100000000000001" customHeight="1">
      <c r="B67" s="19" t="s">
        <v>233</v>
      </c>
    </row>
    <row r="68" spans="2:2" ht="20.100000000000001" customHeight="1">
      <c r="B68" s="19" t="s">
        <v>234</v>
      </c>
    </row>
    <row r="69" spans="2:2" ht="20.100000000000001" customHeight="1">
      <c r="B69" s="19" t="s">
        <v>235</v>
      </c>
    </row>
    <row r="70" spans="2:2" ht="20.100000000000001" customHeight="1">
      <c r="B70" s="19" t="s">
        <v>236</v>
      </c>
    </row>
    <row r="71" spans="2:2" ht="20.100000000000001" customHeight="1">
      <c r="B71" s="21"/>
    </row>
    <row r="72" spans="2:2" ht="20.100000000000001" customHeight="1">
      <c r="B72" s="15" t="s">
        <v>225</v>
      </c>
    </row>
    <row r="73" spans="2:2" ht="233.25" customHeight="1">
      <c r="B73" s="52" t="s">
        <v>252</v>
      </c>
    </row>
    <row r="74" spans="2:2">
      <c r="B74" s="15" t="s">
        <v>254</v>
      </c>
    </row>
    <row r="75" spans="2:2" ht="263.25" customHeight="1">
      <c r="B75" s="20" t="s">
        <v>253</v>
      </c>
    </row>
    <row r="76" spans="2:2" ht="20.100000000000001" customHeight="1">
      <c r="B76" s="15" t="s">
        <v>255</v>
      </c>
    </row>
    <row r="77" spans="2:2" ht="339" customHeight="1">
      <c r="B77" s="20" t="s">
        <v>237</v>
      </c>
    </row>
    <row r="78" spans="2:2">
      <c r="B78" s="16"/>
    </row>
    <row r="79" spans="2:2">
      <c r="B79" s="15" t="s">
        <v>226</v>
      </c>
    </row>
    <row r="80" spans="2:2" ht="25.5">
      <c r="B80" s="20" t="s">
        <v>31</v>
      </c>
    </row>
    <row r="81" spans="2:2">
      <c r="B81" s="16"/>
    </row>
    <row r="82" spans="2:2" ht="19.5" customHeight="1">
      <c r="B82" s="19" t="s">
        <v>238</v>
      </c>
    </row>
    <row r="83" spans="2:2" ht="19.5" customHeight="1">
      <c r="B83" s="19" t="s">
        <v>239</v>
      </c>
    </row>
    <row r="84" spans="2:2" ht="19.5" customHeight="1">
      <c r="B84" s="19" t="s">
        <v>240</v>
      </c>
    </row>
    <row r="85" spans="2:2" ht="19.5" customHeight="1">
      <c r="B85" s="19" t="s">
        <v>241</v>
      </c>
    </row>
    <row r="86" spans="2:2" ht="19.5" customHeight="1">
      <c r="B86" s="19" t="s">
        <v>242</v>
      </c>
    </row>
    <row r="87" spans="2:2" ht="19.5" customHeight="1">
      <c r="B87" s="19" t="s">
        <v>243</v>
      </c>
    </row>
    <row r="88" spans="2:2" ht="20.100000000000001" customHeight="1">
      <c r="B88" s="19"/>
    </row>
    <row r="89" spans="2:2" ht="20.100000000000001" customHeight="1">
      <c r="B89" s="289" t="s">
        <v>3</v>
      </c>
    </row>
    <row r="90" spans="2:2" ht="20.100000000000001" customHeight="1">
      <c r="B90" s="290" t="s">
        <v>285</v>
      </c>
    </row>
    <row r="91" spans="2:2" ht="20.100000000000001" customHeight="1">
      <c r="B91" s="290" t="s">
        <v>286</v>
      </c>
    </row>
    <row r="92" spans="2:2" ht="20.100000000000001" customHeight="1" thickBot="1">
      <c r="B92" s="291"/>
    </row>
    <row r="95" spans="2:2"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sheetData>
  <pageMargins left="0.70866141732283472" right="0.70866141732283472" top="0.78740157480314965" bottom="0.78740157480314965" header="0.31496062992125984" footer="0.31496062992125984"/>
  <pageSetup paperSize="9" scale="57" fitToHeight="5" orientation="portrait" r:id="rId1"/>
  <customProperties>
    <customPr name="EpmWorksheetKeyString_GUID" r:id="rId2"/>
  </customPropertie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99"/>
    <pageSetUpPr fitToPage="1"/>
  </sheetPr>
  <dimension ref="A1:K192"/>
  <sheetViews>
    <sheetView showGridLines="0" showZeros="0" topLeftCell="A37" zoomScale="80" zoomScaleNormal="80" workbookViewId="0">
      <selection activeCell="I62" sqref="I62"/>
    </sheetView>
  </sheetViews>
  <sheetFormatPr baseColWidth="10" defaultColWidth="11.42578125" defaultRowHeight="14.25"/>
  <cols>
    <col min="1" max="1" width="24.5703125" style="24" customWidth="1"/>
    <col min="2" max="2" width="38.5703125" style="24" customWidth="1"/>
    <col min="3" max="3" width="36.7109375" style="24" customWidth="1"/>
    <col min="4" max="10" width="25.5703125" style="24" customWidth="1"/>
    <col min="11" max="11" width="25.42578125" style="24" customWidth="1"/>
    <col min="12" max="16384" width="11.42578125" style="24"/>
  </cols>
  <sheetData>
    <row r="1" spans="1:4">
      <c r="A1" s="257" t="str">
        <f>Changelog!E5</f>
        <v>BNetzA_Strom_KKAuf_ÜNB_v1.1_240528</v>
      </c>
    </row>
    <row r="2" spans="1:4" ht="20.25">
      <c r="A2" s="92" t="s">
        <v>40</v>
      </c>
    </row>
    <row r="4" spans="1:4" ht="18">
      <c r="A4" s="93" t="s">
        <v>10</v>
      </c>
      <c r="B4" s="121"/>
      <c r="C4" s="118"/>
    </row>
    <row r="5" spans="1:4">
      <c r="A5" s="120" t="s">
        <v>41</v>
      </c>
      <c r="B5" s="122"/>
      <c r="C5" s="119"/>
    </row>
    <row r="6" spans="1:4">
      <c r="A6" s="96" t="s">
        <v>42</v>
      </c>
      <c r="B6" s="98"/>
      <c r="C6" s="99"/>
    </row>
    <row r="7" spans="1:4">
      <c r="A7" s="96" t="s">
        <v>43</v>
      </c>
      <c r="B7" s="100"/>
    </row>
    <row r="9" spans="1:4" ht="42.75">
      <c r="A9" s="101" t="s">
        <v>44</v>
      </c>
      <c r="B9" s="102">
        <v>2025</v>
      </c>
    </row>
    <row r="10" spans="1:4" ht="30" customHeight="1"/>
    <row r="11" spans="1:4" ht="18">
      <c r="A11" s="93" t="s">
        <v>15</v>
      </c>
      <c r="B11" s="94"/>
      <c r="C11" s="94"/>
      <c r="D11" s="95"/>
    </row>
    <row r="13" spans="1:4">
      <c r="A13" s="103" t="s">
        <v>45</v>
      </c>
      <c r="B13" s="103"/>
      <c r="C13" s="103"/>
      <c r="D13" s="104" t="s">
        <v>159</v>
      </c>
    </row>
    <row r="14" spans="1:4" ht="30" customHeight="1">
      <c r="A14" s="295" t="s">
        <v>46</v>
      </c>
      <c r="B14" s="295"/>
      <c r="C14" s="295"/>
      <c r="D14" s="104" t="s">
        <v>159</v>
      </c>
    </row>
    <row r="16" spans="1:4">
      <c r="A16" s="103" t="s">
        <v>47</v>
      </c>
      <c r="B16" s="103"/>
      <c r="C16" s="103"/>
      <c r="D16" s="104" t="s">
        <v>159</v>
      </c>
    </row>
    <row r="17" spans="1:4">
      <c r="A17" s="103" t="s">
        <v>48</v>
      </c>
      <c r="B17" s="244"/>
      <c r="C17" s="103"/>
      <c r="D17" s="104" t="s">
        <v>159</v>
      </c>
    </row>
    <row r="18" spans="1:4">
      <c r="A18" s="103"/>
      <c r="B18" s="103"/>
      <c r="C18" s="103"/>
      <c r="D18" s="103"/>
    </row>
    <row r="19" spans="1:4">
      <c r="A19" s="103" t="s">
        <v>49</v>
      </c>
      <c r="B19" s="103"/>
      <c r="C19" s="103"/>
      <c r="D19" s="104" t="s">
        <v>159</v>
      </c>
    </row>
    <row r="20" spans="1:4">
      <c r="A20" s="103" t="s">
        <v>50</v>
      </c>
      <c r="B20" s="103"/>
      <c r="C20" s="103"/>
      <c r="D20" s="104" t="s">
        <v>159</v>
      </c>
    </row>
    <row r="22" spans="1:4">
      <c r="A22" s="103" t="s">
        <v>51</v>
      </c>
      <c r="B22" s="103"/>
      <c r="C22" s="103"/>
      <c r="D22" s="104" t="s">
        <v>159</v>
      </c>
    </row>
    <row r="23" spans="1:4">
      <c r="A23" s="103" t="s">
        <v>52</v>
      </c>
      <c r="B23" s="103"/>
      <c r="C23" s="103"/>
      <c r="D23" s="104" t="s">
        <v>159</v>
      </c>
    </row>
    <row r="24" spans="1:4">
      <c r="A24" s="103"/>
      <c r="B24" s="103"/>
      <c r="C24" s="103"/>
      <c r="D24" s="103"/>
    </row>
    <row r="26" spans="1:4" ht="34.5" customHeight="1">
      <c r="A26" s="295" t="s">
        <v>213</v>
      </c>
      <c r="B26" s="295"/>
      <c r="C26" s="296"/>
      <c r="D26" s="104" t="s">
        <v>159</v>
      </c>
    </row>
    <row r="27" spans="1:4">
      <c r="A27" s="105"/>
      <c r="B27" s="105"/>
      <c r="C27" s="105"/>
      <c r="D27" s="103"/>
    </row>
    <row r="28" spans="1:4" ht="44.45" customHeight="1">
      <c r="A28" s="295" t="s">
        <v>214</v>
      </c>
      <c r="B28" s="295"/>
      <c r="C28" s="296"/>
      <c r="D28" s="106" t="s">
        <v>159</v>
      </c>
    </row>
    <row r="29" spans="1:4">
      <c r="A29" s="105"/>
      <c r="B29" s="105"/>
      <c r="C29" s="105"/>
      <c r="D29" s="103"/>
    </row>
    <row r="30" spans="1:4">
      <c r="A30" s="24" t="s">
        <v>215</v>
      </c>
      <c r="D30" s="104" t="s">
        <v>159</v>
      </c>
    </row>
    <row r="31" spans="1:4" ht="34.5" customHeight="1">
      <c r="A31" s="295" t="s">
        <v>260</v>
      </c>
      <c r="B31" s="295"/>
      <c r="C31" s="295"/>
    </row>
    <row r="32" spans="1:4">
      <c r="A32" s="105"/>
      <c r="B32" s="105"/>
      <c r="C32" s="105"/>
      <c r="D32" s="103"/>
    </row>
    <row r="33" spans="1:11">
      <c r="A33" s="221" t="s">
        <v>36</v>
      </c>
      <c r="B33" s="221" t="s">
        <v>109</v>
      </c>
      <c r="C33" s="221" t="s">
        <v>110</v>
      </c>
      <c r="D33" s="107" t="s">
        <v>56</v>
      </c>
    </row>
    <row r="34" spans="1:11">
      <c r="A34" s="108"/>
      <c r="B34" s="108"/>
      <c r="C34" s="108"/>
      <c r="D34" s="108"/>
    </row>
    <row r="35" spans="1:11">
      <c r="A35" s="108"/>
      <c r="B35" s="108"/>
      <c r="C35" s="108"/>
      <c r="D35" s="108"/>
    </row>
    <row r="36" spans="1:11">
      <c r="A36" s="108"/>
      <c r="B36" s="108"/>
      <c r="C36" s="108"/>
      <c r="D36" s="108"/>
    </row>
    <row r="37" spans="1:11">
      <c r="A37" s="108"/>
      <c r="B37" s="108"/>
      <c r="C37" s="108"/>
      <c r="D37" s="108"/>
    </row>
    <row r="38" spans="1:11">
      <c r="A38" s="108"/>
      <c r="B38" s="108"/>
      <c r="C38" s="108"/>
      <c r="D38" s="108"/>
    </row>
    <row r="39" spans="1:11">
      <c r="A39" s="108"/>
      <c r="B39" s="108"/>
      <c r="C39" s="108"/>
      <c r="D39" s="108"/>
    </row>
    <row r="40" spans="1:11">
      <c r="A40" s="108"/>
      <c r="B40" s="108"/>
      <c r="C40" s="108"/>
      <c r="D40" s="108"/>
    </row>
    <row r="41" spans="1:11">
      <c r="A41" s="108"/>
      <c r="B41" s="108"/>
      <c r="C41" s="108"/>
      <c r="D41" s="108"/>
    </row>
    <row r="42" spans="1:11">
      <c r="A42" s="108"/>
      <c r="B42" s="108"/>
      <c r="C42" s="108"/>
      <c r="D42" s="108"/>
    </row>
    <row r="43" spans="1:11">
      <c r="A43" s="108"/>
      <c r="B43" s="108"/>
      <c r="C43" s="108"/>
      <c r="D43" s="108"/>
    </row>
    <row r="44" spans="1:11">
      <c r="A44" s="108"/>
      <c r="B44" s="108"/>
      <c r="C44" s="108"/>
      <c r="D44" s="108"/>
    </row>
    <row r="45" spans="1:11">
      <c r="A45" s="108"/>
      <c r="B45" s="108"/>
      <c r="C45" s="108"/>
      <c r="D45" s="108"/>
    </row>
    <row r="46" spans="1:11">
      <c r="A46" s="233"/>
      <c r="B46" s="233"/>
      <c r="C46" s="233"/>
      <c r="D46" s="233"/>
      <c r="E46" s="223"/>
      <c r="F46" s="223"/>
      <c r="G46" s="223"/>
      <c r="H46" s="223"/>
      <c r="I46" s="223"/>
      <c r="J46" s="223"/>
      <c r="K46" s="223"/>
    </row>
    <row r="47" spans="1:11">
      <c r="A47" s="233"/>
      <c r="B47" s="233"/>
      <c r="C47" s="233"/>
      <c r="D47" s="233"/>
      <c r="E47" s="223"/>
      <c r="F47" s="223"/>
      <c r="G47" s="223"/>
      <c r="H47" s="223"/>
      <c r="I47" s="223"/>
      <c r="J47" s="223"/>
      <c r="K47" s="223"/>
    </row>
    <row r="48" spans="1:11" ht="18">
      <c r="A48" s="93" t="s">
        <v>249</v>
      </c>
      <c r="B48" s="95"/>
      <c r="C48" s="118"/>
      <c r="D48" s="118"/>
      <c r="E48" s="223"/>
      <c r="F48" s="223"/>
      <c r="G48" s="223"/>
      <c r="H48" s="223"/>
      <c r="I48" s="223"/>
      <c r="J48" s="223"/>
      <c r="K48" s="223"/>
    </row>
    <row r="49" spans="1:11" s="223" customFormat="1" ht="18">
      <c r="A49" s="234"/>
      <c r="B49" s="234"/>
      <c r="C49" s="118"/>
      <c r="D49" s="118"/>
    </row>
    <row r="50" spans="1:11" ht="28.5">
      <c r="A50" s="221" t="s">
        <v>33</v>
      </c>
      <c r="B50" s="221" t="s">
        <v>251</v>
      </c>
      <c r="C50" s="233"/>
      <c r="D50" s="233"/>
      <c r="E50" s="54" t="s">
        <v>33</v>
      </c>
      <c r="F50" s="265" t="s">
        <v>269</v>
      </c>
      <c r="G50" s="269" t="s">
        <v>270</v>
      </c>
      <c r="H50" s="223"/>
      <c r="I50" s="223"/>
      <c r="J50" s="223"/>
      <c r="K50" s="223"/>
    </row>
    <row r="51" spans="1:11">
      <c r="A51" s="264">
        <v>2022</v>
      </c>
      <c r="B51" s="266">
        <v>2.9100000000000001E-2</v>
      </c>
      <c r="C51" s="233"/>
      <c r="D51" s="233"/>
      <c r="E51" s="268">
        <v>2022</v>
      </c>
      <c r="F51" s="267">
        <f>B51</f>
        <v>2.9100000000000001E-2</v>
      </c>
      <c r="G51" s="267">
        <f>IF(E51&gt;$B$9,,VLOOKUP($B$9,$A$50:$B$57,2,0))</f>
        <v>3.8699999999999998E-2</v>
      </c>
      <c r="H51" s="223"/>
      <c r="I51" s="223"/>
      <c r="J51" s="223"/>
      <c r="K51" s="223"/>
    </row>
    <row r="52" spans="1:11">
      <c r="A52" s="264">
        <v>2023</v>
      </c>
      <c r="B52" s="266">
        <v>4.3799999999999999E-2</v>
      </c>
      <c r="C52" s="233"/>
      <c r="D52" s="233"/>
      <c r="E52" s="268">
        <v>2023</v>
      </c>
      <c r="F52" s="267">
        <f t="shared" ref="F52" si="0">B52</f>
        <v>4.3799999999999999E-2</v>
      </c>
      <c r="G52" s="267">
        <f t="shared" ref="G52" si="1">IF(E52&gt;$B$9,,VLOOKUP($B$9,$A$50:$B$57,2,0))</f>
        <v>3.8699999999999998E-2</v>
      </c>
      <c r="H52" s="223"/>
      <c r="I52" s="223"/>
      <c r="J52" s="223"/>
      <c r="K52" s="223"/>
    </row>
    <row r="53" spans="1:11">
      <c r="A53" s="264">
        <v>2024</v>
      </c>
      <c r="B53" s="266">
        <v>3.8699999999999998E-2</v>
      </c>
      <c r="C53" s="233"/>
      <c r="D53" s="233"/>
      <c r="E53" s="268">
        <v>2024</v>
      </c>
      <c r="F53" s="267">
        <f>IF(E53&gt;$B$9,,B53)</f>
        <v>3.8699999999999998E-2</v>
      </c>
      <c r="G53" s="267">
        <f>IF(E53&gt;$B$9,,VLOOKUP($B$9,$A$50:$B$57,2,0))</f>
        <v>3.8699999999999998E-2</v>
      </c>
      <c r="H53" s="223"/>
      <c r="I53" s="223"/>
      <c r="J53" s="223"/>
      <c r="K53" s="223"/>
    </row>
    <row r="54" spans="1:11">
      <c r="A54" s="264">
        <v>2025</v>
      </c>
      <c r="B54" s="266">
        <v>3.8699999999999998E-2</v>
      </c>
      <c r="C54" s="233"/>
      <c r="D54" s="233"/>
      <c r="E54" s="268">
        <v>2025</v>
      </c>
      <c r="F54" s="267">
        <f t="shared" ref="F54:F57" si="2">IF(E54&gt;$B$9,,B54)</f>
        <v>3.8699999999999998E-2</v>
      </c>
      <c r="G54" s="267">
        <f t="shared" ref="G54:G57" si="3">IF(E54&gt;$B$9,,VLOOKUP($B$9,$A$50:$B$57,2,0))</f>
        <v>3.8699999999999998E-2</v>
      </c>
      <c r="H54" s="223"/>
      <c r="I54" s="223"/>
      <c r="J54" s="223"/>
      <c r="K54" s="223"/>
    </row>
    <row r="55" spans="1:11">
      <c r="A55" s="264">
        <v>2026</v>
      </c>
      <c r="B55" s="266"/>
      <c r="C55" s="233"/>
      <c r="D55" s="233"/>
      <c r="E55" s="268">
        <v>2026</v>
      </c>
      <c r="F55" s="267">
        <f t="shared" si="2"/>
        <v>0</v>
      </c>
      <c r="G55" s="267">
        <f>IF(E55&gt;$B$9,,VLOOKUP($B$9,$A$50:$B$57,2,0))</f>
        <v>0</v>
      </c>
      <c r="H55" s="223"/>
      <c r="I55" s="223"/>
      <c r="J55" s="223"/>
      <c r="K55" s="223"/>
    </row>
    <row r="56" spans="1:11">
      <c r="A56" s="264">
        <v>2027</v>
      </c>
      <c r="B56" s="266"/>
      <c r="C56" s="233"/>
      <c r="D56" s="233"/>
      <c r="E56" s="268">
        <v>2027</v>
      </c>
      <c r="F56" s="267">
        <f t="shared" si="2"/>
        <v>0</v>
      </c>
      <c r="G56" s="267">
        <f t="shared" si="3"/>
        <v>0</v>
      </c>
      <c r="H56" s="223"/>
      <c r="I56" s="223"/>
      <c r="J56" s="223"/>
      <c r="K56" s="223"/>
    </row>
    <row r="57" spans="1:11">
      <c r="A57" s="264">
        <v>2028</v>
      </c>
      <c r="B57" s="266"/>
      <c r="C57" s="233"/>
      <c r="D57" s="233"/>
      <c r="E57" s="268">
        <v>2028</v>
      </c>
      <c r="F57" s="267">
        <f t="shared" si="2"/>
        <v>0</v>
      </c>
      <c r="G57" s="267">
        <f t="shared" si="3"/>
        <v>0</v>
      </c>
      <c r="H57" s="223"/>
      <c r="I57" s="223"/>
      <c r="J57" s="223"/>
      <c r="K57" s="223"/>
    </row>
    <row r="58" spans="1:11">
      <c r="A58" s="233"/>
      <c r="B58" s="233"/>
      <c r="C58" s="233"/>
      <c r="D58" s="233"/>
      <c r="E58" s="223"/>
      <c r="F58" s="223"/>
      <c r="G58" s="223"/>
      <c r="H58" s="223"/>
      <c r="I58" s="223"/>
      <c r="J58" s="223"/>
      <c r="K58" s="223"/>
    </row>
    <row r="59" spans="1:11">
      <c r="A59" s="233"/>
      <c r="B59" s="233"/>
      <c r="C59" s="233"/>
      <c r="D59" s="233"/>
      <c r="E59" s="223"/>
      <c r="F59" s="223"/>
      <c r="G59" s="223"/>
      <c r="H59" s="223"/>
      <c r="I59" s="223"/>
      <c r="J59" s="223"/>
      <c r="K59" s="223"/>
    </row>
    <row r="60" spans="1:11" ht="18">
      <c r="A60" s="299" t="s">
        <v>272</v>
      </c>
      <c r="B60" s="300"/>
      <c r="C60" s="301"/>
      <c r="D60" s="233"/>
      <c r="E60" s="223"/>
      <c r="F60" s="223"/>
      <c r="G60" s="223"/>
      <c r="H60" s="223"/>
      <c r="I60" s="223"/>
      <c r="J60" s="223"/>
      <c r="K60" s="223"/>
    </row>
    <row r="61" spans="1:11" ht="18">
      <c r="A61" s="234"/>
      <c r="B61" s="234"/>
      <c r="C61" s="233"/>
      <c r="D61" s="233"/>
      <c r="E61" s="223"/>
      <c r="F61" s="223"/>
      <c r="G61" s="223"/>
      <c r="H61" s="223"/>
      <c r="I61" s="223"/>
      <c r="J61" s="223"/>
      <c r="K61" s="223"/>
    </row>
    <row r="62" spans="1:11" ht="28.5">
      <c r="A62" s="259" t="s">
        <v>33</v>
      </c>
      <c r="B62" s="259" t="s">
        <v>268</v>
      </c>
      <c r="C62" s="259" t="s">
        <v>267</v>
      </c>
      <c r="D62" s="233"/>
      <c r="E62" s="54" t="s">
        <v>33</v>
      </c>
      <c r="F62" s="265" t="s">
        <v>269</v>
      </c>
      <c r="G62" s="269" t="s">
        <v>270</v>
      </c>
      <c r="H62" s="223"/>
      <c r="I62" s="223"/>
      <c r="J62" s="223"/>
      <c r="K62" s="223"/>
    </row>
    <row r="63" spans="1:11">
      <c r="A63" s="264">
        <v>2022</v>
      </c>
      <c r="B63" s="266">
        <v>5.0700000000000002E-2</v>
      </c>
      <c r="C63" s="281"/>
      <c r="D63" s="233"/>
      <c r="E63" s="268">
        <v>2022</v>
      </c>
      <c r="F63" s="267">
        <f>B63</f>
        <v>5.0700000000000002E-2</v>
      </c>
      <c r="G63" s="267">
        <f>B63</f>
        <v>5.0700000000000002E-2</v>
      </c>
      <c r="H63" s="223"/>
      <c r="I63" s="223"/>
      <c r="J63" s="223"/>
      <c r="K63" s="223"/>
    </row>
    <row r="64" spans="1:11">
      <c r="A64" s="264">
        <v>2023</v>
      </c>
      <c r="B64" s="266">
        <v>5.0700000000000002E-2</v>
      </c>
      <c r="C64" s="281"/>
      <c r="D64" s="233"/>
      <c r="E64" s="268">
        <v>2023</v>
      </c>
      <c r="F64" s="267">
        <f t="shared" ref="F64" si="4">B64</f>
        <v>5.0700000000000002E-2</v>
      </c>
      <c r="G64" s="267">
        <f>B64</f>
        <v>5.0700000000000002E-2</v>
      </c>
      <c r="H64" s="223"/>
      <c r="I64" s="223"/>
      <c r="J64" s="223"/>
      <c r="K64" s="223"/>
    </row>
    <row r="65" spans="1:11">
      <c r="A65" s="264">
        <v>2024</v>
      </c>
      <c r="B65" s="281"/>
      <c r="C65" s="266">
        <v>6.9500000000000006E-2</v>
      </c>
      <c r="D65" s="233"/>
      <c r="E65" s="268">
        <v>2024</v>
      </c>
      <c r="F65" s="267">
        <f>IF(E65&gt;$B$9,,C65)</f>
        <v>6.9500000000000006E-2</v>
      </c>
      <c r="G65" s="267">
        <f>IF(E65&gt;$B$9,,VLOOKUP($B$9,$A$62:$C$69,3,0))</f>
        <v>6.9500000000000006E-2</v>
      </c>
      <c r="H65" s="223"/>
      <c r="I65" s="223"/>
      <c r="J65" s="223"/>
      <c r="K65" s="223"/>
    </row>
    <row r="66" spans="1:11">
      <c r="A66" s="264">
        <v>2025</v>
      </c>
      <c r="B66" s="281"/>
      <c r="C66" s="266">
        <v>6.9500000000000006E-2</v>
      </c>
      <c r="D66" s="233"/>
      <c r="E66" s="268">
        <v>2025</v>
      </c>
      <c r="F66" s="267">
        <f t="shared" ref="F66:F69" si="5">IF(E66&gt;$B$9,,C66)</f>
        <v>6.9500000000000006E-2</v>
      </c>
      <c r="G66" s="267">
        <f t="shared" ref="G66:G69" si="6">IF(E66&gt;$B$9,,VLOOKUP($B$9,$A$62:$C$69,3,0))</f>
        <v>6.9500000000000006E-2</v>
      </c>
      <c r="H66" s="223"/>
      <c r="I66" s="223"/>
      <c r="J66" s="223"/>
      <c r="K66" s="223"/>
    </row>
    <row r="67" spans="1:11">
      <c r="A67" s="264">
        <v>2026</v>
      </c>
      <c r="B67" s="281"/>
      <c r="C67" s="266"/>
      <c r="D67" s="233"/>
      <c r="E67" s="268">
        <v>2026</v>
      </c>
      <c r="F67" s="267">
        <f t="shared" si="5"/>
        <v>0</v>
      </c>
      <c r="G67" s="267">
        <f t="shared" si="6"/>
        <v>0</v>
      </c>
      <c r="H67" s="223"/>
      <c r="I67" s="223"/>
      <c r="J67" s="223"/>
      <c r="K67" s="223"/>
    </row>
    <row r="68" spans="1:11">
      <c r="A68" s="264">
        <v>2027</v>
      </c>
      <c r="B68" s="281"/>
      <c r="C68" s="266"/>
      <c r="D68" s="233"/>
      <c r="E68" s="268">
        <v>2027</v>
      </c>
      <c r="F68" s="267">
        <f t="shared" si="5"/>
        <v>0</v>
      </c>
      <c r="G68" s="267">
        <f t="shared" si="6"/>
        <v>0</v>
      </c>
      <c r="H68" s="223"/>
      <c r="I68" s="223"/>
      <c r="J68" s="223"/>
      <c r="K68" s="223"/>
    </row>
    <row r="69" spans="1:11">
      <c r="A69" s="264">
        <v>2028</v>
      </c>
      <c r="B69" s="281"/>
      <c r="C69" s="266"/>
      <c r="D69" s="233"/>
      <c r="E69" s="268">
        <v>2028</v>
      </c>
      <c r="F69" s="267">
        <f t="shared" si="5"/>
        <v>0</v>
      </c>
      <c r="G69" s="267">
        <f t="shared" si="6"/>
        <v>0</v>
      </c>
      <c r="H69" s="223"/>
      <c r="I69" s="223"/>
      <c r="J69" s="223"/>
      <c r="K69" s="223"/>
    </row>
    <row r="70" spans="1:11">
      <c r="A70" s="233"/>
      <c r="B70" s="233"/>
      <c r="C70" s="233"/>
      <c r="D70" s="233"/>
      <c r="E70" s="223"/>
      <c r="F70" s="223"/>
      <c r="G70" s="223"/>
      <c r="H70" s="223"/>
      <c r="I70" s="223"/>
      <c r="J70" s="223"/>
      <c r="K70" s="223"/>
    </row>
    <row r="72" spans="1:11" ht="18">
      <c r="A72" s="93" t="s">
        <v>265</v>
      </c>
      <c r="B72" s="94"/>
      <c r="C72" s="94"/>
      <c r="D72" s="94"/>
      <c r="E72" s="95"/>
    </row>
    <row r="73" spans="1:11" ht="32.25" customHeight="1">
      <c r="A73" s="54" t="s">
        <v>57</v>
      </c>
      <c r="B73" s="297" t="s">
        <v>58</v>
      </c>
      <c r="C73" s="298"/>
      <c r="D73" s="107" t="s">
        <v>59</v>
      </c>
      <c r="E73" s="87" t="s">
        <v>60</v>
      </c>
    </row>
    <row r="74" spans="1:11">
      <c r="A74" s="97" t="s">
        <v>61</v>
      </c>
      <c r="B74" s="293" t="s">
        <v>217</v>
      </c>
      <c r="C74" s="294"/>
      <c r="D74" s="108"/>
      <c r="E74" s="109"/>
    </row>
    <row r="75" spans="1:11">
      <c r="A75" s="100"/>
      <c r="B75" s="293"/>
      <c r="C75" s="294"/>
      <c r="D75" s="108"/>
      <c r="E75" s="109"/>
    </row>
    <row r="76" spans="1:11">
      <c r="A76" s="100"/>
      <c r="B76" s="293"/>
      <c r="C76" s="294"/>
      <c r="D76" s="108"/>
      <c r="E76" s="109"/>
    </row>
    <row r="77" spans="1:11">
      <c r="A77" s="100"/>
      <c r="B77" s="293"/>
      <c r="C77" s="294"/>
      <c r="D77" s="108"/>
      <c r="E77" s="109"/>
    </row>
    <row r="78" spans="1:11">
      <c r="A78" s="100"/>
      <c r="B78" s="293"/>
      <c r="C78" s="294"/>
      <c r="D78" s="108"/>
      <c r="E78" s="109"/>
    </row>
    <row r="79" spans="1:11">
      <c r="A79" s="100"/>
      <c r="B79" s="293"/>
      <c r="C79" s="294"/>
      <c r="D79" s="108"/>
      <c r="E79" s="109"/>
    </row>
    <row r="80" spans="1:11">
      <c r="A80" s="100"/>
      <c r="B80" s="293"/>
      <c r="C80" s="294"/>
      <c r="D80" s="108"/>
      <c r="E80" s="109"/>
    </row>
    <row r="81" spans="1:11">
      <c r="A81" s="100"/>
      <c r="B81" s="293"/>
      <c r="C81" s="294"/>
      <c r="D81" s="108"/>
      <c r="E81" s="109"/>
    </row>
    <row r="82" spans="1:11">
      <c r="A82" s="100"/>
      <c r="B82" s="293"/>
      <c r="C82" s="294"/>
      <c r="D82" s="108"/>
      <c r="E82" s="109"/>
    </row>
    <row r="83" spans="1:11">
      <c r="A83" s="100"/>
      <c r="B83" s="293"/>
      <c r="C83" s="294"/>
      <c r="D83" s="108"/>
      <c r="E83" s="109"/>
    </row>
    <row r="84" spans="1:11">
      <c r="A84" s="100"/>
      <c r="B84" s="293"/>
      <c r="C84" s="294"/>
      <c r="D84" s="108"/>
      <c r="E84" s="109"/>
    </row>
    <row r="85" spans="1:11">
      <c r="A85" s="100"/>
      <c r="B85" s="293"/>
      <c r="C85" s="294"/>
      <c r="D85" s="108"/>
      <c r="E85" s="109"/>
    </row>
    <row r="86" spans="1:11">
      <c r="A86" s="100"/>
      <c r="B86" s="293"/>
      <c r="C86" s="294"/>
      <c r="D86" s="108"/>
      <c r="E86" s="109"/>
    </row>
    <row r="87" spans="1:11">
      <c r="A87" s="100"/>
      <c r="B87" s="293"/>
      <c r="C87" s="294"/>
      <c r="D87" s="108"/>
      <c r="E87" s="109"/>
    </row>
    <row r="88" spans="1:11">
      <c r="A88" s="100"/>
      <c r="B88" s="293"/>
      <c r="C88" s="294"/>
      <c r="D88" s="108"/>
      <c r="E88" s="109"/>
    </row>
    <row r="89" spans="1:11">
      <c r="A89" s="100"/>
      <c r="B89" s="293"/>
      <c r="C89" s="294"/>
      <c r="D89" s="108"/>
      <c r="E89" s="109"/>
    </row>
    <row r="90" spans="1:11">
      <c r="A90" s="100"/>
      <c r="B90" s="293"/>
      <c r="C90" s="294"/>
      <c r="D90" s="108"/>
      <c r="E90" s="109"/>
    </row>
    <row r="91" spans="1:11">
      <c r="A91" s="100"/>
      <c r="B91" s="293"/>
      <c r="C91" s="294"/>
      <c r="D91" s="108"/>
      <c r="E91" s="109"/>
    </row>
    <row r="92" spans="1:11">
      <c r="A92" s="100"/>
      <c r="B92" s="293"/>
      <c r="C92" s="294"/>
      <c r="D92" s="108"/>
      <c r="E92" s="109"/>
    </row>
    <row r="93" spans="1:11">
      <c r="A93" s="100"/>
      <c r="B93" s="293"/>
      <c r="C93" s="294"/>
      <c r="D93" s="108"/>
      <c r="E93" s="109"/>
    </row>
    <row r="94" spans="1:11">
      <c r="A94" s="100"/>
      <c r="B94" s="293"/>
      <c r="C94" s="294"/>
      <c r="D94" s="108"/>
      <c r="E94" s="109"/>
    </row>
    <row r="96" spans="1:11" ht="18">
      <c r="A96" s="292" t="s">
        <v>266</v>
      </c>
      <c r="B96" s="292"/>
      <c r="C96" s="292"/>
      <c r="D96" s="292"/>
      <c r="E96" s="292"/>
      <c r="F96" s="110"/>
      <c r="G96" s="110"/>
      <c r="H96" s="110"/>
      <c r="I96" s="110"/>
      <c r="J96" s="110"/>
      <c r="K96" s="111"/>
    </row>
    <row r="97" spans="1:11" ht="15">
      <c r="A97" s="54"/>
      <c r="B97" s="86"/>
      <c r="C97" s="86"/>
      <c r="D97" s="112">
        <v>2022</v>
      </c>
      <c r="E97" s="112">
        <v>2023</v>
      </c>
      <c r="F97" s="112">
        <v>2024</v>
      </c>
      <c r="G97" s="112">
        <v>2025</v>
      </c>
      <c r="H97" s="112">
        <v>2026</v>
      </c>
      <c r="I97" s="112">
        <v>2027</v>
      </c>
      <c r="J97" s="112">
        <v>2028</v>
      </c>
      <c r="K97" s="113" t="s">
        <v>55</v>
      </c>
    </row>
    <row r="98" spans="1:11" ht="28.5">
      <c r="A98" s="87"/>
      <c r="B98" s="107"/>
      <c r="C98" s="107"/>
      <c r="D98" s="87" t="s">
        <v>219</v>
      </c>
      <c r="E98" s="87" t="s">
        <v>219</v>
      </c>
      <c r="F98" s="87" t="s">
        <v>219</v>
      </c>
      <c r="G98" s="87" t="s">
        <v>219</v>
      </c>
      <c r="H98" s="87" t="s">
        <v>219</v>
      </c>
      <c r="I98" s="87" t="s">
        <v>219</v>
      </c>
      <c r="J98" s="87" t="s">
        <v>219</v>
      </c>
      <c r="K98" s="87" t="s">
        <v>219</v>
      </c>
    </row>
    <row r="99" spans="1:11">
      <c r="A99" s="87"/>
      <c r="B99" s="107"/>
      <c r="C99" s="107" t="s">
        <v>73</v>
      </c>
      <c r="D99" s="85">
        <f t="shared" ref="D99:K99" si="7">SUM(D102:D189)</f>
        <v>0</v>
      </c>
      <c r="E99" s="85">
        <f t="shared" si="7"/>
        <v>0</v>
      </c>
      <c r="F99" s="85">
        <f t="shared" si="7"/>
        <v>0</v>
      </c>
      <c r="G99" s="85">
        <f t="shared" si="7"/>
        <v>0</v>
      </c>
      <c r="H99" s="85">
        <f t="shared" si="7"/>
        <v>0</v>
      </c>
      <c r="I99" s="85">
        <f t="shared" si="7"/>
        <v>0</v>
      </c>
      <c r="J99" s="85">
        <f t="shared" si="7"/>
        <v>0</v>
      </c>
      <c r="K99" s="85">
        <f t="shared" si="7"/>
        <v>0</v>
      </c>
    </row>
    <row r="100" spans="1:11">
      <c r="A100" s="114"/>
      <c r="B100" s="115"/>
      <c r="C100" s="236"/>
      <c r="D100" s="236"/>
      <c r="E100" s="115"/>
      <c r="F100" s="115"/>
      <c r="G100" s="115"/>
      <c r="H100" s="115"/>
      <c r="I100" s="115"/>
      <c r="J100" s="115"/>
      <c r="K100" s="115"/>
    </row>
    <row r="101" spans="1:11" ht="28.5">
      <c r="A101" s="54" t="s">
        <v>53</v>
      </c>
      <c r="B101" s="86" t="s">
        <v>54</v>
      </c>
      <c r="C101" s="86" t="s">
        <v>218</v>
      </c>
      <c r="D101" s="87" t="s">
        <v>219</v>
      </c>
      <c r="E101" s="87" t="s">
        <v>219</v>
      </c>
      <c r="F101" s="87" t="s">
        <v>219</v>
      </c>
      <c r="G101" s="87" t="s">
        <v>219</v>
      </c>
      <c r="H101" s="87" t="s">
        <v>219</v>
      </c>
      <c r="I101" s="87" t="s">
        <v>219</v>
      </c>
      <c r="J101" s="87" t="s">
        <v>219</v>
      </c>
      <c r="K101" s="87" t="s">
        <v>219</v>
      </c>
    </row>
    <row r="102" spans="1:11" ht="15">
      <c r="A102" s="88"/>
      <c r="B102" s="89"/>
      <c r="C102" s="89"/>
      <c r="D102" s="89"/>
      <c r="E102" s="90"/>
      <c r="F102" s="90"/>
      <c r="G102" s="90"/>
      <c r="H102" s="90"/>
      <c r="I102" s="90"/>
      <c r="J102" s="90"/>
      <c r="K102" s="91">
        <f t="shared" ref="K102:K133" si="8">SUM(D102:J102)</f>
        <v>0</v>
      </c>
    </row>
    <row r="103" spans="1:11" ht="15">
      <c r="A103" s="88"/>
      <c r="B103" s="89"/>
      <c r="C103" s="89"/>
      <c r="D103" s="89"/>
      <c r="E103" s="90"/>
      <c r="F103" s="90"/>
      <c r="G103" s="90"/>
      <c r="H103" s="90"/>
      <c r="I103" s="90"/>
      <c r="J103" s="90"/>
      <c r="K103" s="91">
        <f t="shared" si="8"/>
        <v>0</v>
      </c>
    </row>
    <row r="104" spans="1:11" ht="15">
      <c r="A104" s="89"/>
      <c r="B104" s="89"/>
      <c r="C104" s="89"/>
      <c r="D104" s="89"/>
      <c r="E104" s="90"/>
      <c r="F104" s="90"/>
      <c r="G104" s="90"/>
      <c r="H104" s="90"/>
      <c r="I104" s="90"/>
      <c r="J104" s="90"/>
      <c r="K104" s="91">
        <f t="shared" si="8"/>
        <v>0</v>
      </c>
    </row>
    <row r="105" spans="1:11" ht="15">
      <c r="A105" s="89"/>
      <c r="B105" s="89"/>
      <c r="C105" s="89"/>
      <c r="D105" s="89"/>
      <c r="E105" s="90"/>
      <c r="F105" s="90"/>
      <c r="G105" s="90"/>
      <c r="H105" s="90"/>
      <c r="I105" s="90"/>
      <c r="J105" s="90"/>
      <c r="K105" s="91">
        <f t="shared" si="8"/>
        <v>0</v>
      </c>
    </row>
    <row r="106" spans="1:11" ht="15">
      <c r="A106" s="89"/>
      <c r="B106" s="89"/>
      <c r="C106" s="89"/>
      <c r="D106" s="89"/>
      <c r="E106" s="90"/>
      <c r="F106" s="90"/>
      <c r="G106" s="90"/>
      <c r="H106" s="90"/>
      <c r="I106" s="90"/>
      <c r="J106" s="90"/>
      <c r="K106" s="91">
        <f t="shared" si="8"/>
        <v>0</v>
      </c>
    </row>
    <row r="107" spans="1:11" ht="15">
      <c r="A107" s="89"/>
      <c r="B107" s="89"/>
      <c r="C107" s="89"/>
      <c r="D107" s="89"/>
      <c r="E107" s="90"/>
      <c r="F107" s="90"/>
      <c r="G107" s="90"/>
      <c r="H107" s="90"/>
      <c r="I107" s="90"/>
      <c r="J107" s="90"/>
      <c r="K107" s="91">
        <f t="shared" si="8"/>
        <v>0</v>
      </c>
    </row>
    <row r="108" spans="1:11" ht="15">
      <c r="A108" s="89"/>
      <c r="B108" s="89"/>
      <c r="C108" s="89"/>
      <c r="D108" s="89"/>
      <c r="E108" s="90"/>
      <c r="F108" s="90"/>
      <c r="G108" s="90"/>
      <c r="H108" s="90"/>
      <c r="I108" s="90"/>
      <c r="J108" s="90"/>
      <c r="K108" s="91">
        <f t="shared" si="8"/>
        <v>0</v>
      </c>
    </row>
    <row r="109" spans="1:11" ht="15">
      <c r="A109" s="89"/>
      <c r="B109" s="89"/>
      <c r="C109" s="89"/>
      <c r="D109" s="89"/>
      <c r="E109" s="90"/>
      <c r="F109" s="90"/>
      <c r="G109" s="90"/>
      <c r="H109" s="90"/>
      <c r="I109" s="90"/>
      <c r="J109" s="90"/>
      <c r="K109" s="91">
        <f t="shared" si="8"/>
        <v>0</v>
      </c>
    </row>
    <row r="110" spans="1:11" ht="15">
      <c r="A110" s="89"/>
      <c r="B110" s="89"/>
      <c r="C110" s="89"/>
      <c r="D110" s="89"/>
      <c r="E110" s="90"/>
      <c r="F110" s="90"/>
      <c r="G110" s="90"/>
      <c r="H110" s="90"/>
      <c r="I110" s="90"/>
      <c r="J110" s="90"/>
      <c r="K110" s="91">
        <f t="shared" si="8"/>
        <v>0</v>
      </c>
    </row>
    <row r="111" spans="1:11" ht="15">
      <c r="A111" s="89"/>
      <c r="B111" s="89"/>
      <c r="C111" s="89"/>
      <c r="D111" s="89"/>
      <c r="E111" s="90"/>
      <c r="F111" s="90"/>
      <c r="G111" s="90"/>
      <c r="H111" s="90"/>
      <c r="I111" s="90"/>
      <c r="J111" s="90"/>
      <c r="K111" s="91">
        <f t="shared" si="8"/>
        <v>0</v>
      </c>
    </row>
    <row r="112" spans="1:11" ht="15">
      <c r="A112" s="89"/>
      <c r="B112" s="89"/>
      <c r="C112" s="89"/>
      <c r="D112" s="89"/>
      <c r="E112" s="90"/>
      <c r="F112" s="90"/>
      <c r="G112" s="90"/>
      <c r="H112" s="90"/>
      <c r="I112" s="90"/>
      <c r="J112" s="90"/>
      <c r="K112" s="91">
        <f t="shared" si="8"/>
        <v>0</v>
      </c>
    </row>
    <row r="113" spans="1:11" ht="15">
      <c r="A113" s="89"/>
      <c r="B113" s="89"/>
      <c r="C113" s="89"/>
      <c r="D113" s="89"/>
      <c r="E113" s="90"/>
      <c r="F113" s="90"/>
      <c r="G113" s="90"/>
      <c r="H113" s="90"/>
      <c r="I113" s="90"/>
      <c r="J113" s="90"/>
      <c r="K113" s="91">
        <f t="shared" si="8"/>
        <v>0</v>
      </c>
    </row>
    <row r="114" spans="1:11" ht="15">
      <c r="A114" s="89"/>
      <c r="B114" s="89"/>
      <c r="C114" s="89"/>
      <c r="D114" s="89"/>
      <c r="E114" s="90"/>
      <c r="F114" s="90"/>
      <c r="G114" s="90"/>
      <c r="H114" s="90"/>
      <c r="I114" s="90"/>
      <c r="J114" s="90"/>
      <c r="K114" s="91">
        <f t="shared" si="8"/>
        <v>0</v>
      </c>
    </row>
    <row r="115" spans="1:11" ht="15">
      <c r="A115" s="89"/>
      <c r="B115" s="89"/>
      <c r="C115" s="89"/>
      <c r="D115" s="89"/>
      <c r="E115" s="90"/>
      <c r="F115" s="90"/>
      <c r="G115" s="90"/>
      <c r="H115" s="90"/>
      <c r="I115" s="90"/>
      <c r="J115" s="90"/>
      <c r="K115" s="91">
        <f t="shared" si="8"/>
        <v>0</v>
      </c>
    </row>
    <row r="116" spans="1:11" ht="15">
      <c r="A116" s="89"/>
      <c r="B116" s="89"/>
      <c r="C116" s="89"/>
      <c r="D116" s="89"/>
      <c r="E116" s="90"/>
      <c r="F116" s="90"/>
      <c r="G116" s="90"/>
      <c r="H116" s="90"/>
      <c r="I116" s="90"/>
      <c r="J116" s="90"/>
      <c r="K116" s="91">
        <f t="shared" si="8"/>
        <v>0</v>
      </c>
    </row>
    <row r="117" spans="1:11" ht="15">
      <c r="A117" s="89"/>
      <c r="B117" s="89"/>
      <c r="C117" s="89"/>
      <c r="D117" s="89"/>
      <c r="E117" s="90"/>
      <c r="F117" s="90"/>
      <c r="G117" s="90"/>
      <c r="H117" s="90"/>
      <c r="I117" s="90"/>
      <c r="J117" s="90"/>
      <c r="K117" s="91">
        <f t="shared" si="8"/>
        <v>0</v>
      </c>
    </row>
    <row r="118" spans="1:11" ht="15">
      <c r="A118" s="89"/>
      <c r="B118" s="89"/>
      <c r="C118" s="89"/>
      <c r="D118" s="89"/>
      <c r="E118" s="90"/>
      <c r="F118" s="90"/>
      <c r="G118" s="90"/>
      <c r="H118" s="90"/>
      <c r="I118" s="90"/>
      <c r="J118" s="90"/>
      <c r="K118" s="91">
        <f t="shared" si="8"/>
        <v>0</v>
      </c>
    </row>
    <row r="119" spans="1:11" ht="15">
      <c r="A119" s="89"/>
      <c r="B119" s="89"/>
      <c r="C119" s="89"/>
      <c r="D119" s="89"/>
      <c r="E119" s="90"/>
      <c r="F119" s="90"/>
      <c r="G119" s="90"/>
      <c r="H119" s="90"/>
      <c r="I119" s="90"/>
      <c r="J119" s="90"/>
      <c r="K119" s="91">
        <f t="shared" si="8"/>
        <v>0</v>
      </c>
    </row>
    <row r="120" spans="1:11" ht="15">
      <c r="A120" s="89"/>
      <c r="B120" s="89"/>
      <c r="C120" s="89"/>
      <c r="D120" s="89"/>
      <c r="E120" s="90"/>
      <c r="F120" s="90"/>
      <c r="G120" s="90"/>
      <c r="H120" s="90"/>
      <c r="I120" s="90"/>
      <c r="J120" s="90"/>
      <c r="K120" s="91">
        <f t="shared" si="8"/>
        <v>0</v>
      </c>
    </row>
    <row r="121" spans="1:11" ht="15">
      <c r="A121" s="89"/>
      <c r="B121" s="89"/>
      <c r="C121" s="89"/>
      <c r="D121" s="89"/>
      <c r="E121" s="90"/>
      <c r="F121" s="90"/>
      <c r="G121" s="90"/>
      <c r="H121" s="90"/>
      <c r="I121" s="90"/>
      <c r="J121" s="90"/>
      <c r="K121" s="91">
        <f t="shared" si="8"/>
        <v>0</v>
      </c>
    </row>
    <row r="122" spans="1:11" ht="15">
      <c r="A122" s="89"/>
      <c r="B122" s="89"/>
      <c r="C122" s="89"/>
      <c r="D122" s="89"/>
      <c r="E122" s="90"/>
      <c r="F122" s="90"/>
      <c r="G122" s="90"/>
      <c r="H122" s="90"/>
      <c r="I122" s="90"/>
      <c r="J122" s="90"/>
      <c r="K122" s="91">
        <f t="shared" si="8"/>
        <v>0</v>
      </c>
    </row>
    <row r="123" spans="1:11" ht="15">
      <c r="A123" s="89"/>
      <c r="B123" s="89"/>
      <c r="C123" s="89"/>
      <c r="D123" s="89"/>
      <c r="E123" s="90"/>
      <c r="F123" s="90"/>
      <c r="G123" s="90"/>
      <c r="H123" s="90"/>
      <c r="I123" s="90"/>
      <c r="J123" s="90"/>
      <c r="K123" s="91">
        <f t="shared" si="8"/>
        <v>0</v>
      </c>
    </row>
    <row r="124" spans="1:11" ht="15">
      <c r="A124" s="89"/>
      <c r="B124" s="89"/>
      <c r="C124" s="89"/>
      <c r="D124" s="89"/>
      <c r="E124" s="90"/>
      <c r="F124" s="90"/>
      <c r="G124" s="90"/>
      <c r="H124" s="90"/>
      <c r="I124" s="90"/>
      <c r="J124" s="90"/>
      <c r="K124" s="91">
        <f t="shared" si="8"/>
        <v>0</v>
      </c>
    </row>
    <row r="125" spans="1:11" ht="15">
      <c r="A125" s="89"/>
      <c r="B125" s="89"/>
      <c r="C125" s="89"/>
      <c r="D125" s="89"/>
      <c r="E125" s="90"/>
      <c r="F125" s="90"/>
      <c r="G125" s="90"/>
      <c r="H125" s="90"/>
      <c r="I125" s="90"/>
      <c r="J125" s="90"/>
      <c r="K125" s="91">
        <f t="shared" si="8"/>
        <v>0</v>
      </c>
    </row>
    <row r="126" spans="1:11" ht="15">
      <c r="A126" s="89"/>
      <c r="B126" s="89"/>
      <c r="C126" s="89"/>
      <c r="D126" s="89"/>
      <c r="E126" s="90"/>
      <c r="F126" s="90"/>
      <c r="G126" s="90"/>
      <c r="H126" s="90"/>
      <c r="I126" s="90"/>
      <c r="J126" s="90"/>
      <c r="K126" s="91">
        <f t="shared" si="8"/>
        <v>0</v>
      </c>
    </row>
    <row r="127" spans="1:11" ht="15">
      <c r="A127" s="89"/>
      <c r="B127" s="89"/>
      <c r="C127" s="89"/>
      <c r="D127" s="89"/>
      <c r="E127" s="90"/>
      <c r="F127" s="90"/>
      <c r="G127" s="90"/>
      <c r="H127" s="90"/>
      <c r="I127" s="90"/>
      <c r="J127" s="90"/>
      <c r="K127" s="91">
        <f t="shared" si="8"/>
        <v>0</v>
      </c>
    </row>
    <row r="128" spans="1:11" ht="15">
      <c r="A128" s="89"/>
      <c r="B128" s="89"/>
      <c r="C128" s="89"/>
      <c r="D128" s="89"/>
      <c r="E128" s="90"/>
      <c r="F128" s="90"/>
      <c r="G128" s="90"/>
      <c r="H128" s="90"/>
      <c r="I128" s="90"/>
      <c r="J128" s="90"/>
      <c r="K128" s="91">
        <f t="shared" si="8"/>
        <v>0</v>
      </c>
    </row>
    <row r="129" spans="1:11" ht="15">
      <c r="A129" s="89"/>
      <c r="B129" s="89"/>
      <c r="C129" s="89"/>
      <c r="D129" s="89"/>
      <c r="E129" s="90"/>
      <c r="F129" s="90"/>
      <c r="G129" s="90"/>
      <c r="H129" s="90"/>
      <c r="I129" s="90"/>
      <c r="J129" s="90"/>
      <c r="K129" s="91">
        <f t="shared" si="8"/>
        <v>0</v>
      </c>
    </row>
    <row r="130" spans="1:11" ht="15">
      <c r="A130" s="89"/>
      <c r="B130" s="89"/>
      <c r="C130" s="89"/>
      <c r="D130" s="89"/>
      <c r="E130" s="90"/>
      <c r="F130" s="90"/>
      <c r="G130" s="90"/>
      <c r="H130" s="90"/>
      <c r="I130" s="90"/>
      <c r="J130" s="90"/>
      <c r="K130" s="91">
        <f t="shared" si="8"/>
        <v>0</v>
      </c>
    </row>
    <row r="131" spans="1:11" ht="15">
      <c r="A131" s="89"/>
      <c r="B131" s="89"/>
      <c r="C131" s="89"/>
      <c r="D131" s="89"/>
      <c r="E131" s="90"/>
      <c r="F131" s="90"/>
      <c r="G131" s="90"/>
      <c r="H131" s="90"/>
      <c r="I131" s="90"/>
      <c r="J131" s="90"/>
      <c r="K131" s="91">
        <f t="shared" si="8"/>
        <v>0</v>
      </c>
    </row>
    <row r="132" spans="1:11" ht="15">
      <c r="A132" s="89"/>
      <c r="B132" s="89"/>
      <c r="C132" s="89"/>
      <c r="D132" s="89"/>
      <c r="E132" s="90"/>
      <c r="F132" s="90"/>
      <c r="G132" s="90"/>
      <c r="H132" s="90"/>
      <c r="I132" s="90"/>
      <c r="J132" s="90"/>
      <c r="K132" s="91">
        <f t="shared" si="8"/>
        <v>0</v>
      </c>
    </row>
    <row r="133" spans="1:11" ht="15">
      <c r="A133" s="89"/>
      <c r="B133" s="89"/>
      <c r="C133" s="89"/>
      <c r="D133" s="89"/>
      <c r="E133" s="90"/>
      <c r="F133" s="90"/>
      <c r="G133" s="90"/>
      <c r="H133" s="90"/>
      <c r="I133" s="90"/>
      <c r="J133" s="90"/>
      <c r="K133" s="91">
        <f t="shared" si="8"/>
        <v>0</v>
      </c>
    </row>
    <row r="134" spans="1:11" ht="15">
      <c r="A134" s="89"/>
      <c r="B134" s="89"/>
      <c r="C134" s="89"/>
      <c r="D134" s="89"/>
      <c r="E134" s="90"/>
      <c r="F134" s="90"/>
      <c r="G134" s="90"/>
      <c r="H134" s="90"/>
      <c r="I134" s="90"/>
      <c r="J134" s="90"/>
      <c r="K134" s="91">
        <f t="shared" ref="K134:K187" si="9">SUM(D134:J134)</f>
        <v>0</v>
      </c>
    </row>
    <row r="135" spans="1:11" ht="15">
      <c r="A135" s="89"/>
      <c r="B135" s="89"/>
      <c r="C135" s="89"/>
      <c r="D135" s="89"/>
      <c r="E135" s="90"/>
      <c r="F135" s="90"/>
      <c r="G135" s="90"/>
      <c r="H135" s="90"/>
      <c r="I135" s="90"/>
      <c r="J135" s="90"/>
      <c r="K135" s="91">
        <f t="shared" si="9"/>
        <v>0</v>
      </c>
    </row>
    <row r="136" spans="1:11" ht="15">
      <c r="A136" s="89"/>
      <c r="B136" s="89"/>
      <c r="C136" s="89"/>
      <c r="D136" s="89"/>
      <c r="E136" s="90"/>
      <c r="F136" s="90"/>
      <c r="G136" s="90"/>
      <c r="H136" s="90"/>
      <c r="I136" s="90"/>
      <c r="J136" s="90"/>
      <c r="K136" s="91">
        <f t="shared" si="9"/>
        <v>0</v>
      </c>
    </row>
    <row r="137" spans="1:11" ht="15">
      <c r="A137" s="89"/>
      <c r="B137" s="89"/>
      <c r="C137" s="89"/>
      <c r="D137" s="89"/>
      <c r="E137" s="90"/>
      <c r="F137" s="90"/>
      <c r="G137" s="90"/>
      <c r="H137" s="90"/>
      <c r="I137" s="90"/>
      <c r="J137" s="90"/>
      <c r="K137" s="91">
        <f t="shared" si="9"/>
        <v>0</v>
      </c>
    </row>
    <row r="138" spans="1:11" ht="15">
      <c r="A138" s="89"/>
      <c r="B138" s="89"/>
      <c r="C138" s="89"/>
      <c r="D138" s="89"/>
      <c r="E138" s="90"/>
      <c r="F138" s="90"/>
      <c r="G138" s="90"/>
      <c r="H138" s="90"/>
      <c r="I138" s="90"/>
      <c r="J138" s="90"/>
      <c r="K138" s="91">
        <f t="shared" si="9"/>
        <v>0</v>
      </c>
    </row>
    <row r="139" spans="1:11" ht="15">
      <c r="A139" s="89"/>
      <c r="B139" s="89"/>
      <c r="C139" s="89"/>
      <c r="D139" s="89"/>
      <c r="E139" s="90"/>
      <c r="F139" s="90"/>
      <c r="G139" s="90"/>
      <c r="H139" s="90"/>
      <c r="I139" s="90"/>
      <c r="J139" s="90"/>
      <c r="K139" s="91">
        <f t="shared" si="9"/>
        <v>0</v>
      </c>
    </row>
    <row r="140" spans="1:11" ht="15">
      <c r="A140" s="89"/>
      <c r="B140" s="89"/>
      <c r="C140" s="89"/>
      <c r="D140" s="89"/>
      <c r="E140" s="90"/>
      <c r="F140" s="90"/>
      <c r="G140" s="90"/>
      <c r="H140" s="90"/>
      <c r="I140" s="90"/>
      <c r="J140" s="90"/>
      <c r="K140" s="91">
        <f t="shared" si="9"/>
        <v>0</v>
      </c>
    </row>
    <row r="141" spans="1:11" ht="15">
      <c r="A141" s="89"/>
      <c r="B141" s="89"/>
      <c r="C141" s="89"/>
      <c r="D141" s="89"/>
      <c r="E141" s="90"/>
      <c r="F141" s="90"/>
      <c r="G141" s="90"/>
      <c r="H141" s="90"/>
      <c r="I141" s="90"/>
      <c r="J141" s="90"/>
      <c r="K141" s="91">
        <f t="shared" si="9"/>
        <v>0</v>
      </c>
    </row>
    <row r="142" spans="1:11" ht="15">
      <c r="A142" s="89"/>
      <c r="B142" s="89"/>
      <c r="C142" s="89"/>
      <c r="D142" s="89"/>
      <c r="E142" s="90"/>
      <c r="F142" s="90"/>
      <c r="G142" s="90"/>
      <c r="H142" s="90"/>
      <c r="I142" s="90"/>
      <c r="J142" s="90"/>
      <c r="K142" s="91">
        <f t="shared" si="9"/>
        <v>0</v>
      </c>
    </row>
    <row r="143" spans="1:11" ht="15">
      <c r="A143" s="89"/>
      <c r="B143" s="89"/>
      <c r="C143" s="89"/>
      <c r="D143" s="89"/>
      <c r="E143" s="90"/>
      <c r="F143" s="90"/>
      <c r="G143" s="90"/>
      <c r="H143" s="90"/>
      <c r="I143" s="90"/>
      <c r="J143" s="90"/>
      <c r="K143" s="91">
        <f t="shared" si="9"/>
        <v>0</v>
      </c>
    </row>
    <row r="144" spans="1:11" ht="15">
      <c r="A144" s="89"/>
      <c r="B144" s="89"/>
      <c r="C144" s="89"/>
      <c r="D144" s="89"/>
      <c r="E144" s="90"/>
      <c r="F144" s="90"/>
      <c r="G144" s="90"/>
      <c r="H144" s="90"/>
      <c r="I144" s="90"/>
      <c r="J144" s="90"/>
      <c r="K144" s="91">
        <f t="shared" si="9"/>
        <v>0</v>
      </c>
    </row>
    <row r="145" spans="1:11" ht="15">
      <c r="A145" s="89"/>
      <c r="B145" s="89"/>
      <c r="C145" s="89"/>
      <c r="D145" s="89"/>
      <c r="E145" s="90"/>
      <c r="F145" s="90"/>
      <c r="G145" s="90"/>
      <c r="H145" s="90"/>
      <c r="I145" s="90"/>
      <c r="J145" s="90"/>
      <c r="K145" s="91"/>
    </row>
    <row r="146" spans="1:11" ht="15">
      <c r="A146" s="89"/>
      <c r="B146" s="89"/>
      <c r="C146" s="89"/>
      <c r="D146" s="89"/>
      <c r="E146" s="90"/>
      <c r="F146" s="90"/>
      <c r="G146" s="90"/>
      <c r="H146" s="90"/>
      <c r="I146" s="90"/>
      <c r="J146" s="90"/>
      <c r="K146" s="91"/>
    </row>
    <row r="147" spans="1:11" ht="15">
      <c r="A147" s="89"/>
      <c r="B147" s="89"/>
      <c r="C147" s="89"/>
      <c r="D147" s="89"/>
      <c r="E147" s="90"/>
      <c r="F147" s="90"/>
      <c r="G147" s="90"/>
      <c r="H147" s="90"/>
      <c r="I147" s="90"/>
      <c r="J147" s="90"/>
      <c r="K147" s="91"/>
    </row>
    <row r="148" spans="1:11" ht="15">
      <c r="A148" s="89"/>
      <c r="B148" s="89"/>
      <c r="C148" s="89"/>
      <c r="D148" s="89"/>
      <c r="E148" s="90"/>
      <c r="F148" s="90"/>
      <c r="G148" s="90"/>
      <c r="H148" s="90"/>
      <c r="I148" s="90"/>
      <c r="J148" s="90"/>
      <c r="K148" s="91"/>
    </row>
    <row r="149" spans="1:11" ht="15">
      <c r="A149" s="89"/>
      <c r="B149" s="89"/>
      <c r="C149" s="89"/>
      <c r="D149" s="89"/>
      <c r="E149" s="90"/>
      <c r="F149" s="90"/>
      <c r="G149" s="90"/>
      <c r="H149" s="90"/>
      <c r="I149" s="90"/>
      <c r="J149" s="90"/>
      <c r="K149" s="91"/>
    </row>
    <row r="150" spans="1:11" ht="15">
      <c r="A150" s="89"/>
      <c r="B150" s="89"/>
      <c r="C150" s="89"/>
      <c r="D150" s="89"/>
      <c r="E150" s="90"/>
      <c r="F150" s="90"/>
      <c r="G150" s="90"/>
      <c r="H150" s="90"/>
      <c r="I150" s="90"/>
      <c r="J150" s="90"/>
      <c r="K150" s="91"/>
    </row>
    <row r="151" spans="1:11" ht="15">
      <c r="A151" s="89"/>
      <c r="B151" s="89"/>
      <c r="C151" s="89"/>
      <c r="D151" s="89"/>
      <c r="E151" s="90"/>
      <c r="F151" s="90"/>
      <c r="G151" s="90"/>
      <c r="H151" s="90"/>
      <c r="I151" s="90"/>
      <c r="J151" s="90"/>
      <c r="K151" s="91"/>
    </row>
    <row r="152" spans="1:11" ht="15">
      <c r="A152" s="89"/>
      <c r="B152" s="89"/>
      <c r="C152" s="89"/>
      <c r="D152" s="89"/>
      <c r="E152" s="90"/>
      <c r="F152" s="90"/>
      <c r="G152" s="90"/>
      <c r="H152" s="90"/>
      <c r="I152" s="90"/>
      <c r="J152" s="90"/>
      <c r="K152" s="91"/>
    </row>
    <row r="153" spans="1:11" ht="15">
      <c r="A153" s="89"/>
      <c r="B153" s="89"/>
      <c r="C153" s="89"/>
      <c r="D153" s="89"/>
      <c r="E153" s="90"/>
      <c r="F153" s="90"/>
      <c r="G153" s="90"/>
      <c r="H153" s="90"/>
      <c r="I153" s="90"/>
      <c r="J153" s="90"/>
      <c r="K153" s="91"/>
    </row>
    <row r="154" spans="1:11" ht="15">
      <c r="A154" s="89"/>
      <c r="B154" s="89"/>
      <c r="C154" s="89"/>
      <c r="D154" s="89"/>
      <c r="E154" s="90"/>
      <c r="F154" s="90"/>
      <c r="G154" s="90"/>
      <c r="H154" s="90"/>
      <c r="I154" s="90"/>
      <c r="J154" s="90"/>
      <c r="K154" s="91"/>
    </row>
    <row r="155" spans="1:11" ht="15">
      <c r="A155" s="89"/>
      <c r="B155" s="89"/>
      <c r="C155" s="89"/>
      <c r="D155" s="89"/>
      <c r="E155" s="90"/>
      <c r="F155" s="90"/>
      <c r="G155" s="90"/>
      <c r="H155" s="90"/>
      <c r="I155" s="90"/>
      <c r="J155" s="90"/>
      <c r="K155" s="91"/>
    </row>
    <row r="156" spans="1:11" ht="15">
      <c r="A156" s="89"/>
      <c r="B156" s="89"/>
      <c r="C156" s="89"/>
      <c r="D156" s="89"/>
      <c r="E156" s="90"/>
      <c r="F156" s="90"/>
      <c r="G156" s="90"/>
      <c r="H156" s="90"/>
      <c r="I156" s="90"/>
      <c r="J156" s="90"/>
      <c r="K156" s="91"/>
    </row>
    <row r="157" spans="1:11" ht="15">
      <c r="A157" s="89"/>
      <c r="B157" s="89"/>
      <c r="C157" s="89"/>
      <c r="D157" s="89"/>
      <c r="E157" s="90"/>
      <c r="F157" s="90"/>
      <c r="G157" s="90"/>
      <c r="H157" s="90"/>
      <c r="I157" s="90"/>
      <c r="J157" s="90"/>
      <c r="K157" s="91"/>
    </row>
    <row r="158" spans="1:11" ht="15">
      <c r="A158" s="89"/>
      <c r="B158" s="89"/>
      <c r="C158" s="89"/>
      <c r="D158" s="89"/>
      <c r="E158" s="90"/>
      <c r="F158" s="90"/>
      <c r="G158" s="90"/>
      <c r="H158" s="90"/>
      <c r="I158" s="90"/>
      <c r="J158" s="90"/>
      <c r="K158" s="91"/>
    </row>
    <row r="159" spans="1:11" ht="15">
      <c r="A159" s="89"/>
      <c r="B159" s="89"/>
      <c r="C159" s="89"/>
      <c r="D159" s="89"/>
      <c r="E159" s="90"/>
      <c r="F159" s="90"/>
      <c r="G159" s="90"/>
      <c r="H159" s="90"/>
      <c r="I159" s="90"/>
      <c r="J159" s="90"/>
      <c r="K159" s="91"/>
    </row>
    <row r="160" spans="1:11" ht="15">
      <c r="A160" s="89"/>
      <c r="B160" s="89"/>
      <c r="C160" s="89"/>
      <c r="D160" s="89"/>
      <c r="E160" s="90"/>
      <c r="F160" s="90"/>
      <c r="G160" s="90"/>
      <c r="H160" s="90"/>
      <c r="I160" s="90"/>
      <c r="J160" s="90"/>
      <c r="K160" s="91"/>
    </row>
    <row r="161" spans="1:11" ht="15">
      <c r="A161" s="89"/>
      <c r="B161" s="89"/>
      <c r="C161" s="89"/>
      <c r="D161" s="89"/>
      <c r="E161" s="90"/>
      <c r="F161" s="90"/>
      <c r="G161" s="90"/>
      <c r="H161" s="90"/>
      <c r="I161" s="90"/>
      <c r="J161" s="90"/>
      <c r="K161" s="91"/>
    </row>
    <row r="162" spans="1:11" ht="15">
      <c r="A162" s="89"/>
      <c r="B162" s="89"/>
      <c r="C162" s="89"/>
      <c r="D162" s="89"/>
      <c r="E162" s="90"/>
      <c r="F162" s="90"/>
      <c r="G162" s="90"/>
      <c r="H162" s="90"/>
      <c r="I162" s="90"/>
      <c r="J162" s="90"/>
      <c r="K162" s="91"/>
    </row>
    <row r="163" spans="1:11" ht="15">
      <c r="A163" s="89"/>
      <c r="B163" s="89"/>
      <c r="C163" s="89"/>
      <c r="D163" s="89"/>
      <c r="E163" s="90"/>
      <c r="F163" s="90"/>
      <c r="G163" s="90"/>
      <c r="H163" s="90"/>
      <c r="I163" s="90"/>
      <c r="J163" s="90"/>
      <c r="K163" s="91"/>
    </row>
    <row r="164" spans="1:11" ht="15">
      <c r="A164" s="89"/>
      <c r="B164" s="89"/>
      <c r="C164" s="89"/>
      <c r="D164" s="89"/>
      <c r="E164" s="90"/>
      <c r="F164" s="90"/>
      <c r="G164" s="90"/>
      <c r="H164" s="90"/>
      <c r="I164" s="90"/>
      <c r="J164" s="90"/>
      <c r="K164" s="91"/>
    </row>
    <row r="165" spans="1:11" ht="15">
      <c r="A165" s="89"/>
      <c r="B165" s="89"/>
      <c r="C165" s="89"/>
      <c r="D165" s="89"/>
      <c r="E165" s="90"/>
      <c r="F165" s="90"/>
      <c r="G165" s="90"/>
      <c r="H165" s="90"/>
      <c r="I165" s="90"/>
      <c r="J165" s="90"/>
      <c r="K165" s="91"/>
    </row>
    <row r="166" spans="1:11" ht="15">
      <c r="A166" s="89"/>
      <c r="B166" s="89"/>
      <c r="C166" s="89"/>
      <c r="D166" s="89"/>
      <c r="E166" s="90"/>
      <c r="F166" s="90"/>
      <c r="G166" s="90"/>
      <c r="H166" s="90"/>
      <c r="I166" s="90"/>
      <c r="J166" s="90"/>
      <c r="K166" s="91"/>
    </row>
    <row r="167" spans="1:11" ht="15">
      <c r="A167" s="89"/>
      <c r="B167" s="89"/>
      <c r="C167" s="89"/>
      <c r="D167" s="89"/>
      <c r="E167" s="90"/>
      <c r="F167" s="90"/>
      <c r="G167" s="90"/>
      <c r="H167" s="90"/>
      <c r="I167" s="90"/>
      <c r="J167" s="90"/>
      <c r="K167" s="91">
        <f t="shared" si="9"/>
        <v>0</v>
      </c>
    </row>
    <row r="168" spans="1:11" ht="15">
      <c r="A168" s="89"/>
      <c r="B168" s="89"/>
      <c r="C168" s="89"/>
      <c r="D168" s="89"/>
      <c r="E168" s="90"/>
      <c r="F168" s="90"/>
      <c r="G168" s="90"/>
      <c r="H168" s="90"/>
      <c r="I168" s="90"/>
      <c r="J168" s="90"/>
      <c r="K168" s="91">
        <f t="shared" si="9"/>
        <v>0</v>
      </c>
    </row>
    <row r="169" spans="1:11" ht="15">
      <c r="A169" s="89"/>
      <c r="B169" s="89"/>
      <c r="C169" s="89"/>
      <c r="D169" s="89"/>
      <c r="E169" s="90"/>
      <c r="F169" s="90"/>
      <c r="G169" s="90"/>
      <c r="H169" s="90"/>
      <c r="I169" s="90"/>
      <c r="J169" s="90"/>
      <c r="K169" s="91">
        <f t="shared" si="9"/>
        <v>0</v>
      </c>
    </row>
    <row r="170" spans="1:11" ht="15">
      <c r="A170" s="89"/>
      <c r="B170" s="89"/>
      <c r="C170" s="89"/>
      <c r="D170" s="89"/>
      <c r="E170" s="90"/>
      <c r="F170" s="90"/>
      <c r="G170" s="90"/>
      <c r="H170" s="90"/>
      <c r="I170" s="90"/>
      <c r="J170" s="90"/>
      <c r="K170" s="91">
        <f t="shared" si="9"/>
        <v>0</v>
      </c>
    </row>
    <row r="171" spans="1:11" ht="15">
      <c r="A171" s="89"/>
      <c r="B171" s="89"/>
      <c r="C171" s="89"/>
      <c r="D171" s="89"/>
      <c r="E171" s="90"/>
      <c r="F171" s="90"/>
      <c r="G171" s="90"/>
      <c r="H171" s="90"/>
      <c r="I171" s="90"/>
      <c r="J171" s="90"/>
      <c r="K171" s="91">
        <f t="shared" si="9"/>
        <v>0</v>
      </c>
    </row>
    <row r="172" spans="1:11" ht="15">
      <c r="A172" s="89"/>
      <c r="B172" s="89"/>
      <c r="C172" s="89"/>
      <c r="D172" s="89"/>
      <c r="E172" s="90"/>
      <c r="F172" s="90"/>
      <c r="G172" s="90"/>
      <c r="H172" s="90"/>
      <c r="I172" s="90"/>
      <c r="J172" s="90"/>
      <c r="K172" s="91">
        <f t="shared" si="9"/>
        <v>0</v>
      </c>
    </row>
    <row r="173" spans="1:11" ht="15">
      <c r="A173" s="89"/>
      <c r="B173" s="89"/>
      <c r="C173" s="89"/>
      <c r="D173" s="89"/>
      <c r="E173" s="90"/>
      <c r="F173" s="90"/>
      <c r="G173" s="90"/>
      <c r="H173" s="90"/>
      <c r="I173" s="90"/>
      <c r="J173" s="90"/>
      <c r="K173" s="91">
        <f t="shared" si="9"/>
        <v>0</v>
      </c>
    </row>
    <row r="174" spans="1:11" ht="15">
      <c r="A174" s="89"/>
      <c r="B174" s="89"/>
      <c r="C174" s="89"/>
      <c r="D174" s="89"/>
      <c r="E174" s="90"/>
      <c r="F174" s="90"/>
      <c r="G174" s="90"/>
      <c r="H174" s="90"/>
      <c r="I174" s="90"/>
      <c r="J174" s="90"/>
      <c r="K174" s="91">
        <f t="shared" si="9"/>
        <v>0</v>
      </c>
    </row>
    <row r="175" spans="1:11" ht="15">
      <c r="A175" s="89"/>
      <c r="B175" s="89"/>
      <c r="C175" s="89"/>
      <c r="D175" s="89"/>
      <c r="E175" s="90"/>
      <c r="F175" s="90"/>
      <c r="G175" s="90"/>
      <c r="H175" s="90"/>
      <c r="I175" s="90"/>
      <c r="J175" s="90"/>
      <c r="K175" s="91">
        <f t="shared" si="9"/>
        <v>0</v>
      </c>
    </row>
    <row r="176" spans="1:11" ht="15">
      <c r="A176" s="89"/>
      <c r="B176" s="89"/>
      <c r="C176" s="89"/>
      <c r="D176" s="89"/>
      <c r="E176" s="90"/>
      <c r="F176" s="90"/>
      <c r="G176" s="90"/>
      <c r="H176" s="90"/>
      <c r="I176" s="90"/>
      <c r="J176" s="90"/>
      <c r="K176" s="91">
        <f t="shared" si="9"/>
        <v>0</v>
      </c>
    </row>
    <row r="177" spans="1:11" ht="15">
      <c r="A177" s="89"/>
      <c r="B177" s="89"/>
      <c r="C177" s="89"/>
      <c r="D177" s="89"/>
      <c r="E177" s="90"/>
      <c r="F177" s="90"/>
      <c r="G177" s="90"/>
      <c r="H177" s="90"/>
      <c r="I177" s="90"/>
      <c r="J177" s="90"/>
      <c r="K177" s="91">
        <f t="shared" si="9"/>
        <v>0</v>
      </c>
    </row>
    <row r="178" spans="1:11" ht="15">
      <c r="A178" s="89"/>
      <c r="B178" s="89"/>
      <c r="C178" s="89"/>
      <c r="D178" s="89"/>
      <c r="E178" s="90"/>
      <c r="F178" s="90"/>
      <c r="G178" s="90"/>
      <c r="H178" s="90"/>
      <c r="I178" s="90"/>
      <c r="J178" s="90"/>
      <c r="K178" s="91">
        <f t="shared" si="9"/>
        <v>0</v>
      </c>
    </row>
    <row r="179" spans="1:11" ht="15">
      <c r="A179" s="89"/>
      <c r="B179" s="89"/>
      <c r="C179" s="89"/>
      <c r="D179" s="89"/>
      <c r="E179" s="90"/>
      <c r="F179" s="90"/>
      <c r="G179" s="90"/>
      <c r="H179" s="90"/>
      <c r="I179" s="90"/>
      <c r="J179" s="90"/>
      <c r="K179" s="91">
        <f t="shared" si="9"/>
        <v>0</v>
      </c>
    </row>
    <row r="180" spans="1:11" ht="15">
      <c r="A180" s="89"/>
      <c r="B180" s="89"/>
      <c r="C180" s="89"/>
      <c r="D180" s="89"/>
      <c r="E180" s="90"/>
      <c r="F180" s="90"/>
      <c r="G180" s="90"/>
      <c r="H180" s="90"/>
      <c r="I180" s="90"/>
      <c r="J180" s="90"/>
      <c r="K180" s="91">
        <f t="shared" si="9"/>
        <v>0</v>
      </c>
    </row>
    <row r="181" spans="1:11" ht="15">
      <c r="A181" s="89"/>
      <c r="B181" s="89"/>
      <c r="C181" s="89"/>
      <c r="D181" s="89"/>
      <c r="E181" s="90"/>
      <c r="F181" s="90"/>
      <c r="G181" s="90"/>
      <c r="H181" s="90"/>
      <c r="I181" s="90"/>
      <c r="J181" s="90"/>
      <c r="K181" s="91">
        <f t="shared" si="9"/>
        <v>0</v>
      </c>
    </row>
    <row r="182" spans="1:11" ht="15">
      <c r="A182" s="89"/>
      <c r="B182" s="89"/>
      <c r="C182" s="89"/>
      <c r="D182" s="89"/>
      <c r="E182" s="90"/>
      <c r="F182" s="90"/>
      <c r="G182" s="90"/>
      <c r="H182" s="90"/>
      <c r="I182" s="90"/>
      <c r="J182" s="90"/>
      <c r="K182" s="91">
        <f t="shared" si="9"/>
        <v>0</v>
      </c>
    </row>
    <row r="183" spans="1:11" ht="15">
      <c r="A183" s="89"/>
      <c r="B183" s="89"/>
      <c r="C183" s="89"/>
      <c r="D183" s="89"/>
      <c r="E183" s="90"/>
      <c r="F183" s="90"/>
      <c r="G183" s="90"/>
      <c r="H183" s="90"/>
      <c r="I183" s="90"/>
      <c r="J183" s="90"/>
      <c r="K183" s="91">
        <f t="shared" si="9"/>
        <v>0</v>
      </c>
    </row>
    <row r="184" spans="1:11" ht="15">
      <c r="A184" s="89"/>
      <c r="B184" s="89"/>
      <c r="C184" s="89"/>
      <c r="D184" s="89"/>
      <c r="E184" s="90"/>
      <c r="F184" s="90"/>
      <c r="G184" s="90"/>
      <c r="H184" s="90"/>
      <c r="I184" s="90"/>
      <c r="J184" s="90"/>
      <c r="K184" s="91">
        <f t="shared" si="9"/>
        <v>0</v>
      </c>
    </row>
    <row r="185" spans="1:11" ht="15">
      <c r="A185" s="89"/>
      <c r="B185" s="89"/>
      <c r="C185" s="89"/>
      <c r="D185" s="89"/>
      <c r="E185" s="90"/>
      <c r="F185" s="90"/>
      <c r="G185" s="90"/>
      <c r="H185" s="90"/>
      <c r="I185" s="90"/>
      <c r="J185" s="90"/>
      <c r="K185" s="91">
        <f t="shared" si="9"/>
        <v>0</v>
      </c>
    </row>
    <row r="186" spans="1:11" ht="15">
      <c r="A186" s="89"/>
      <c r="B186" s="89"/>
      <c r="C186" s="89"/>
      <c r="D186" s="89"/>
      <c r="E186" s="90"/>
      <c r="F186" s="90"/>
      <c r="G186" s="90"/>
      <c r="H186" s="90"/>
      <c r="I186" s="90"/>
      <c r="J186" s="90"/>
      <c r="K186" s="91">
        <f t="shared" si="9"/>
        <v>0</v>
      </c>
    </row>
    <row r="187" spans="1:11" ht="15">
      <c r="A187" s="89"/>
      <c r="B187" s="89"/>
      <c r="C187" s="89"/>
      <c r="D187" s="89"/>
      <c r="E187" s="90"/>
      <c r="F187" s="90"/>
      <c r="G187" s="90"/>
      <c r="H187" s="90"/>
      <c r="I187" s="90"/>
      <c r="J187" s="90"/>
      <c r="K187" s="91">
        <f t="shared" si="9"/>
        <v>0</v>
      </c>
    </row>
    <row r="188" spans="1:11" ht="15">
      <c r="A188" s="89"/>
      <c r="B188" s="89"/>
      <c r="C188" s="89"/>
      <c r="D188" s="89"/>
      <c r="E188" s="90"/>
      <c r="F188" s="90"/>
      <c r="G188" s="90"/>
      <c r="H188" s="90"/>
      <c r="I188" s="90"/>
      <c r="J188" s="90"/>
      <c r="K188" s="91">
        <f t="shared" ref="K188:K189" si="10">SUM(D188:J188)</f>
        <v>0</v>
      </c>
    </row>
    <row r="189" spans="1:11" ht="15">
      <c r="A189" s="89"/>
      <c r="B189" s="89"/>
      <c r="C189" s="89"/>
      <c r="D189" s="89"/>
      <c r="E189" s="90"/>
      <c r="F189" s="90"/>
      <c r="G189" s="90"/>
      <c r="H189" s="90"/>
      <c r="I189" s="90"/>
      <c r="J189" s="90"/>
      <c r="K189" s="91">
        <f t="shared" si="10"/>
        <v>0</v>
      </c>
    </row>
    <row r="190" spans="1:11" ht="15">
      <c r="A190" s="116"/>
      <c r="B190" s="117"/>
      <c r="C190" s="117"/>
      <c r="D190" s="117"/>
      <c r="E190" s="117"/>
    </row>
    <row r="192" spans="1:11">
      <c r="A192" s="24" t="s">
        <v>216</v>
      </c>
    </row>
  </sheetData>
  <sheetProtection formatCells="0" formatColumns="0" formatRows="0" insertHyperlinks="0"/>
  <mergeCells count="28">
    <mergeCell ref="A31:C31"/>
    <mergeCell ref="A14:C14"/>
    <mergeCell ref="A26:C26"/>
    <mergeCell ref="A28:C28"/>
    <mergeCell ref="B74:C74"/>
    <mergeCell ref="B73:C73"/>
    <mergeCell ref="A60:C60"/>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A96:E96"/>
    <mergeCell ref="B90:C90"/>
    <mergeCell ref="B91:C91"/>
    <mergeCell ref="B92:C92"/>
    <mergeCell ref="B93:C93"/>
    <mergeCell ref="B94:C94"/>
  </mergeCells>
  <conditionalFormatting sqref="A102:A103">
    <cfRule type="cellIs" dxfId="120" priority="10" operator="equal">
      <formula>0</formula>
    </cfRule>
    <cfRule type="cellIs" dxfId="119" priority="11" operator="lessThan">
      <formula>2017</formula>
    </cfRule>
  </conditionalFormatting>
  <conditionalFormatting sqref="D102:D166 D172:D189">
    <cfRule type="expression" dxfId="118" priority="9">
      <formula>D97&lt;=$B$9-2</formula>
    </cfRule>
  </conditionalFormatting>
  <conditionalFormatting sqref="E102:E189">
    <cfRule type="expression" dxfId="117" priority="8">
      <formula>$E$97&lt;=$B$9-2</formula>
    </cfRule>
  </conditionalFormatting>
  <conditionalFormatting sqref="F102:F189">
    <cfRule type="expression" dxfId="116" priority="7">
      <formula>$F$97&lt;=$B$9-2</formula>
    </cfRule>
  </conditionalFormatting>
  <conditionalFormatting sqref="G102:G189">
    <cfRule type="expression" dxfId="115" priority="6">
      <formula>$G$97&lt;=$B$9-2</formula>
    </cfRule>
  </conditionalFormatting>
  <conditionalFormatting sqref="H102:H189">
    <cfRule type="expression" dxfId="114" priority="4">
      <formula>$H$97&lt;=$B$9-2</formula>
    </cfRule>
  </conditionalFormatting>
  <conditionalFormatting sqref="I102:I189">
    <cfRule type="expression" dxfId="113" priority="2">
      <formula>$I$97&lt;=$B$9-2</formula>
    </cfRule>
  </conditionalFormatting>
  <conditionalFormatting sqref="J102:J189">
    <cfRule type="expression" dxfId="112" priority="1">
      <formula>$J$97&lt;=$B$9-2</formula>
    </cfRule>
  </conditionalFormatting>
  <conditionalFormatting sqref="D167:D171">
    <cfRule type="expression" dxfId="111" priority="63">
      <formula>D140&lt;=$B$9-2</formula>
    </cfRule>
  </conditionalFormatting>
  <dataValidations xWindow="268" yWindow="515" count="11">
    <dataValidation allowBlank="1" showInputMessage="1" showErrorMessage="1" promptTitle="Firma" prompt="Geben Sie hier bitte die Firma einschließlich Rechtsform an." sqref="B5"/>
    <dataValidation allowBlank="1" showInputMessage="1" showErrorMessage="1" promptTitle="Firma des Verpächters" prompt="Geben Sie hier die Firma des Verpächters ein." sqref="B74"/>
    <dataValidation allowBlank="1" showErrorMessage="1" sqref="B75:C94 A74:A94"/>
    <dataValidation type="whole" allowBlank="1" showInputMessage="1" showErrorMessage="1"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6 D30">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sqref="C8:D8">
      <formula1>0</formula1>
      <formula2>1000</formula2>
    </dataValidation>
    <dataValidation type="list" allowBlank="1" showInputMessage="1" showErrorMessage="1" sqref="D74:D94">
      <formula1>Kategorie</formula1>
    </dataValidation>
    <dataValidation type="list" allowBlank="1" showInputMessage="1" showErrorMessage="1" sqref="D28">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 allowBlank="1" showInputMessage="1" showErrorMessage="1" promptTitle="Netznummer" prompt="Geben Sie hier ihre Netznummer ein_x000a_" sqref="B7"/>
  </dataValidations>
  <pageMargins left="0.70866141732283472" right="0.70866141732283472" top="0.78740157480314965" bottom="0.78740157480314965" header="0.31496062992125984" footer="0.31496062992125984"/>
  <pageSetup paperSize="9" scale="28" fitToHeight="0"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pageSetUpPr fitToPage="1"/>
  </sheetPr>
  <dimension ref="A1:T105"/>
  <sheetViews>
    <sheetView showGridLines="0" showZeros="0" tabSelected="1" zoomScale="80" zoomScaleNormal="80" workbookViewId="0">
      <pane ySplit="7" topLeftCell="A8" activePane="bottomLeft" state="frozen"/>
      <selection activeCell="B29" sqref="B29"/>
      <selection pane="bottomLeft" activeCell="C6" sqref="C6"/>
    </sheetView>
  </sheetViews>
  <sheetFormatPr baseColWidth="10" defaultColWidth="11.42578125" defaultRowHeight="14.25"/>
  <cols>
    <col min="1" max="1" width="7.28515625" style="24" bestFit="1" customWidth="1"/>
    <col min="2" max="2" width="68.5703125" style="24" hidden="1" customWidth="1"/>
    <col min="3" max="3" width="35.5703125" style="24" customWidth="1"/>
    <col min="4" max="4" width="12.42578125" style="24" bestFit="1" customWidth="1"/>
    <col min="5" max="8" width="17.5703125" style="24" customWidth="1"/>
    <col min="9" max="9" width="17.5703125" style="57" customWidth="1"/>
    <col min="10" max="10" width="18.5703125" style="57" bestFit="1" customWidth="1"/>
    <col min="11" max="13" width="17.5703125" style="57" customWidth="1"/>
    <col min="14" max="14" width="18.5703125" style="57" bestFit="1" customWidth="1"/>
    <col min="15" max="16" width="17.5703125" style="57" customWidth="1"/>
    <col min="17" max="17" width="18.5703125" style="57" bestFit="1" customWidth="1"/>
    <col min="18" max="18" width="17.5703125" style="57" customWidth="1"/>
    <col min="19" max="19" width="18.42578125" style="57" bestFit="1" customWidth="1"/>
    <col min="20" max="20" width="17.5703125" style="57" customWidth="1"/>
    <col min="21" max="16384" width="11.42578125" style="24"/>
  </cols>
  <sheetData>
    <row r="1" spans="1:20" s="284" customFormat="1" ht="20.100000000000001" customHeight="1">
      <c r="A1" s="285" t="s">
        <v>284</v>
      </c>
      <c r="B1" s="164" t="s">
        <v>62</v>
      </c>
      <c r="I1" s="286"/>
      <c r="J1" s="286"/>
      <c r="K1" s="286"/>
      <c r="L1" s="287"/>
      <c r="M1" s="288"/>
      <c r="N1" s="288"/>
      <c r="O1" s="288"/>
      <c r="P1" s="288"/>
      <c r="Q1" s="288"/>
      <c r="R1" s="288"/>
      <c r="S1" s="288"/>
      <c r="T1" s="288"/>
    </row>
    <row r="2" spans="1:20" ht="51.75" customHeight="1" thickBot="1">
      <c r="I2" s="310" t="s">
        <v>63</v>
      </c>
      <c r="J2" s="312"/>
      <c r="K2" s="317" t="s">
        <v>64</v>
      </c>
      <c r="L2" s="318"/>
      <c r="M2" s="310" t="s">
        <v>274</v>
      </c>
      <c r="N2" s="311"/>
      <c r="O2" s="312"/>
      <c r="P2" s="310" t="s">
        <v>275</v>
      </c>
      <c r="Q2" s="311"/>
      <c r="R2" s="312"/>
      <c r="S2" s="313" t="s">
        <v>276</v>
      </c>
      <c r="T2" s="314"/>
    </row>
    <row r="3" spans="1:20" ht="45">
      <c r="D3" s="82"/>
      <c r="E3" s="83" t="s">
        <v>65</v>
      </c>
      <c r="F3" s="76" t="s">
        <v>66</v>
      </c>
      <c r="G3" s="76" t="s">
        <v>67</v>
      </c>
      <c r="H3" s="77" t="s">
        <v>63</v>
      </c>
      <c r="I3" s="59" t="s">
        <v>68</v>
      </c>
      <c r="J3" s="9" t="s">
        <v>69</v>
      </c>
      <c r="K3" s="9" t="s">
        <v>70</v>
      </c>
      <c r="L3" s="9" t="s">
        <v>66</v>
      </c>
      <c r="M3" s="9" t="s">
        <v>68</v>
      </c>
      <c r="N3" s="9" t="s">
        <v>69</v>
      </c>
      <c r="O3" s="9" t="s">
        <v>71</v>
      </c>
      <c r="P3" s="9" t="s">
        <v>68</v>
      </c>
      <c r="Q3" s="9" t="s">
        <v>69</v>
      </c>
      <c r="R3" s="9" t="s">
        <v>71</v>
      </c>
      <c r="S3" s="315"/>
      <c r="T3" s="316"/>
    </row>
    <row r="4" spans="1:20" ht="30" customHeight="1" thickBot="1">
      <c r="C4" s="71"/>
      <c r="D4" s="84" t="s">
        <v>73</v>
      </c>
      <c r="E4" s="85">
        <f>SUM(E8:E105)</f>
        <v>0</v>
      </c>
      <c r="F4" s="85">
        <f t="shared" ref="F4:T4" si="0">SUM(F8:F105)</f>
        <v>0</v>
      </c>
      <c r="G4" s="85">
        <f t="shared" si="0"/>
        <v>0</v>
      </c>
      <c r="H4" s="85">
        <f t="shared" si="0"/>
        <v>0</v>
      </c>
      <c r="I4" s="85">
        <f t="shared" si="0"/>
        <v>0</v>
      </c>
      <c r="J4" s="85">
        <f t="shared" si="0"/>
        <v>0</v>
      </c>
      <c r="K4" s="85">
        <f t="shared" si="0"/>
        <v>0</v>
      </c>
      <c r="L4" s="85">
        <f t="shared" si="0"/>
        <v>0</v>
      </c>
      <c r="M4" s="85">
        <f t="shared" si="0"/>
        <v>0</v>
      </c>
      <c r="N4" s="85">
        <f t="shared" si="0"/>
        <v>0</v>
      </c>
      <c r="O4" s="85">
        <f t="shared" si="0"/>
        <v>0</v>
      </c>
      <c r="P4" s="85">
        <f t="shared" si="0"/>
        <v>0</v>
      </c>
      <c r="Q4" s="85">
        <f t="shared" si="0"/>
        <v>0</v>
      </c>
      <c r="R4" s="85">
        <f t="shared" si="0"/>
        <v>0</v>
      </c>
      <c r="S4" s="85">
        <f t="shared" si="0"/>
        <v>0</v>
      </c>
      <c r="T4" s="85">
        <f t="shared" si="0"/>
        <v>0</v>
      </c>
    </row>
    <row r="5" spans="1:20" ht="15">
      <c r="D5" s="81"/>
      <c r="E5" s="29"/>
      <c r="F5" s="29"/>
      <c r="G5" s="72"/>
      <c r="H5" s="73"/>
      <c r="I5" s="26"/>
      <c r="J5" s="25"/>
      <c r="K5" s="25"/>
      <c r="L5" s="25"/>
      <c r="M5" s="26"/>
      <c r="N5" s="25"/>
      <c r="O5" s="27"/>
      <c r="P5" s="25"/>
      <c r="Q5" s="25"/>
      <c r="R5" s="27"/>
      <c r="S5" s="28"/>
      <c r="T5" s="28"/>
    </row>
    <row r="6" spans="1:20" ht="15" thickBot="1">
      <c r="D6" s="74"/>
      <c r="G6" s="72"/>
      <c r="H6" s="72"/>
      <c r="I6" s="30"/>
      <c r="J6" s="31"/>
      <c r="K6" s="31"/>
      <c r="L6" s="31"/>
      <c r="M6" s="30"/>
      <c r="N6" s="31"/>
      <c r="O6" s="32"/>
      <c r="P6" s="31"/>
      <c r="Q6" s="60"/>
      <c r="R6" s="32"/>
      <c r="S6" s="24"/>
      <c r="T6" s="24"/>
    </row>
    <row r="7" spans="1:20" ht="45.75" thickBot="1">
      <c r="A7" s="56" t="s">
        <v>57</v>
      </c>
      <c r="B7" s="56" t="s">
        <v>57</v>
      </c>
      <c r="C7" s="56" t="s">
        <v>58</v>
      </c>
      <c r="D7" s="75" t="s">
        <v>118</v>
      </c>
      <c r="E7" s="225" t="s">
        <v>65</v>
      </c>
      <c r="F7" s="226" t="s">
        <v>66</v>
      </c>
      <c r="G7" s="227" t="s">
        <v>67</v>
      </c>
      <c r="H7" s="228" t="s">
        <v>63</v>
      </c>
      <c r="I7" s="62" t="s">
        <v>68</v>
      </c>
      <c r="J7" s="61" t="s">
        <v>69</v>
      </c>
      <c r="K7" s="61" t="s">
        <v>70</v>
      </c>
      <c r="L7" s="61" t="s">
        <v>66</v>
      </c>
      <c r="M7" s="61" t="s">
        <v>68</v>
      </c>
      <c r="N7" s="61" t="s">
        <v>69</v>
      </c>
      <c r="O7" s="61" t="s">
        <v>71</v>
      </c>
      <c r="P7" s="61" t="s">
        <v>68</v>
      </c>
      <c r="Q7" s="61" t="s">
        <v>69</v>
      </c>
      <c r="R7" s="61" t="s">
        <v>71</v>
      </c>
      <c r="S7" s="61" t="s">
        <v>72</v>
      </c>
      <c r="T7" s="280" t="s">
        <v>66</v>
      </c>
    </row>
    <row r="8" spans="1:20">
      <c r="A8" s="305" t="str">
        <f>A_Stammdaten!A74</f>
        <v>ÜNB</v>
      </c>
      <c r="B8" s="63" t="str">
        <f>A$8</f>
        <v>ÜNB</v>
      </c>
      <c r="C8" s="302" t="str">
        <f>A_Stammdaten!B$74</f>
        <v>Bei der NetzID=ÜNB handelt es sich stets um das originäre Netz des Netzbetreibers.</v>
      </c>
      <c r="D8" s="78">
        <v>2022</v>
      </c>
      <c r="E8" s="224">
        <f>SUM(F8:H8)</f>
        <v>0</v>
      </c>
      <c r="F8" s="224">
        <f>L8+T8</f>
        <v>0</v>
      </c>
      <c r="G8" s="147">
        <f>_xlfn.IFNA((K8*VLOOKUP(D8,A_Stammdaten!$E$63:$G$69,3,0)+S8*VLOOKUP(D8,A_Stammdaten!$E$63:$G$69,2,0))*0.4*0.035*VLOOKUP(B8,A_Stammdaten!$A$74:$E$94,5,0),0)</f>
        <v>0</v>
      </c>
      <c r="H8" s="145">
        <f>I8+J8</f>
        <v>0</v>
      </c>
      <c r="I8" s="270">
        <f>SUMIFS(D1_SAV!$T$5:$T$210,D1_SAV!$A$5:$A$210,$B8,D1_SAV!$C$5:$C$210,$D8)</f>
        <v>0</v>
      </c>
      <c r="J8" s="63">
        <f>SUMIFS(D4_WAV!$J$6:$J$52,D4_WAV!$A$6:$A$52,$B8,D4_WAV!$C$6:$C$52,D8)
-SUMIFS(D4_WAV!$J$6:$J$52,D4_WAV!$A$6:$A$52,$B8,D4_WAV!$B$6:$B$52,"Geschäfts- oder Firmenwert",D4_WAV!$C$6:$C$52,D8)</f>
        <v>0</v>
      </c>
      <c r="K8" s="63">
        <f>AVERAGE(SUMIFS(D4_WAV!$I$5:$I$52,D4_WAV!$A$5:$A$52,B_KKAuf!$B8,D4_WAV!$C$5:$C$52,B_KKAuf!D8,D4_WAV!$B$5:$B$52,"geleistete Anzahlungen und Anlagen im Bau des Sachanlagevermögens"),SUMIFS(D4_WAV!$K$5:$K$52,D4_WAV!$A$5:$A$52,B_KKAuf!$B8,D4_WAV!$C$5:$C$52,B_KKAuf!D8,D4_WAV!$B$5:$B$52,"geleistete Anzahlungen und Anlagen im Bau des Sachanlagevermögens"))
+AVERAGE(SUMIFS(D4_WAV!$I$5:$I$52,D4_WAV!$A$5:$A$52,B_KKAuf!$B8,D4_WAV!$C$5:$C$52,B_KKAuf!D8,D4_WAV!$B$5:$B$52,"geleistete Anzahlungen auf immaterielle Vermögensgegenstände"),SUMIFS(D4_WAV!$K$5:$K$52,D4_WAV!$A$5:$A$52,B_KKAuf!$B8,D4_WAV!$C$5:$C$52,B_KKAuf!D8,D4_WAV!$B$5:$B$52,"geleistete Anzahlungen auf immaterielle Vermögensgegenstände"))</f>
        <v>0</v>
      </c>
      <c r="L8" s="63">
        <f>$K8*(0.4*VLOOKUP(D8,A_Stammdaten!$E$63:$G$69,3,0)+0.6*VLOOKUP(A_Stammdaten!$B$9,A_Stammdaten!$A$51:$B$57,2,0))</f>
        <v>0</v>
      </c>
      <c r="M8" s="63">
        <f>SUMIFS(D1_SAV!$S$5:$S$210,D1_SAV!$A$5:$A$210,$B8,D1_SAV!$C$5:$C$210,B_KKAuf!$D8)</f>
        <v>0</v>
      </c>
      <c r="N8" s="63">
        <f>SUMIFS(D4_WAV!$I$5:$I$52,D4_WAV!$A$5:$A$52,$B8,D4_WAV!$C$5:$C$52,$D8,D4_WAV!$B$5:$B$52,"&lt;&gt;"&amp;"geleistete Anzahlungen auf immaterielle Vermögensgegenstände",D4_WAV!$B$5:$B$52,"&lt;&gt;"&amp;"geleistete Anzahlungen und Anlagen im Bau des Sachanlagevermögens",D4_WAV!$B$5:$B$52,"&lt;&gt;"&amp;"Geschäfts- oder Firmenwert")</f>
        <v>0</v>
      </c>
      <c r="O8" s="63">
        <f>SUMIFS(D5_BKZ_NAKB_SoPo!$H$5:$H$54,D5_BKZ_NAKB_SoPo!$A$5:$A$54,$B8,D5_BKZ_NAKB_SoPo!$C$5:$C$54,B_KKAuf!$D8)</f>
        <v>0</v>
      </c>
      <c r="P8" s="63">
        <f>SUMIFS(D1_SAV!$U$5:$U$210,D1_SAV!$A$5:$A$210,$B8,D1_SAV!$C$5:$C$210,B_KKAuf!$D8)</f>
        <v>0</v>
      </c>
      <c r="Q8" s="63">
        <f>SUMIFS(D4_WAV!$K$5:$K$52,D4_WAV!$A$5:$A$52,$B8,D4_WAV!$C$5:$C$52,$D8,D4_WAV!$B$5:$B$52,"&lt;&gt;"&amp;"geleistete Anzahlungen auf immaterielle Vermögensgegenstände",D4_WAV!$B$5:$B$52,"&lt;&gt;"&amp;"geleistete Anzahlungen und Anlagen im Bau des Sachanlagevermögens",D4_WAV!$B$5:$B$52,"&lt;&gt;"&amp;"Geschäfts- oder Firmenwert")</f>
        <v>0</v>
      </c>
      <c r="R8" s="63">
        <f>SUMIFS(D5_BKZ_NAKB_SoPo!$I$5:$I$54,D5_BKZ_NAKB_SoPo!$A$5:$A$54,$B8,D5_BKZ_NAKB_SoPo!$C$5:$C$54,B_KKAuf!$D8)</f>
        <v>0</v>
      </c>
      <c r="S8" s="273">
        <f>AVERAGE(SUM(M8:N8,-O8),SUM(P8:Q8,-R8))</f>
        <v>0</v>
      </c>
      <c r="T8" s="66">
        <f>$S8*(0.4*VLOOKUP(D8,A_Stammdaten!$E$63:$G$69,2,0)+0.6*VLOOKUP($D8,A_Stammdaten!$A$51:$B$57,2,0))</f>
        <v>0</v>
      </c>
    </row>
    <row r="9" spans="1:20">
      <c r="A9" s="308"/>
      <c r="B9" s="33" t="str">
        <f t="shared" ref="B9:B14" si="1">A$8</f>
        <v>ÜNB</v>
      </c>
      <c r="C9" s="303"/>
      <c r="D9" s="79">
        <v>2023</v>
      </c>
      <c r="E9" s="146">
        <f t="shared" ref="E9:E11" si="2">SUM(F9:H9)</f>
        <v>0</v>
      </c>
      <c r="F9" s="146">
        <f t="shared" ref="F9:F11" si="3">L9+T9</f>
        <v>0</v>
      </c>
      <c r="G9" s="147">
        <f>_xlfn.IFNA((K9*VLOOKUP(D9,A_Stammdaten!$E$63:$G$69,3,0)+S9*VLOOKUP(D9,A_Stammdaten!$E$63:$G$69,2,0))*0.4*0.035*VLOOKUP(B9,A_Stammdaten!$A$74:$E$94,5,0),0)</f>
        <v>0</v>
      </c>
      <c r="H9" s="148">
        <f t="shared" ref="H9:H11" si="4">I9+J9</f>
        <v>0</v>
      </c>
      <c r="I9" s="271">
        <f>SUMIFS(D1_SAV!$T$5:$T$210,D1_SAV!$A$5:$A$210,$B9,D1_SAV!$C$5:$C$210,$D9)</f>
        <v>0</v>
      </c>
      <c r="J9" s="58">
        <f>SUMIFS(D4_WAV!$J$6:$J$52,D4_WAV!$A$6:$A$52,$B9,D4_WAV!$C$6:$C$52,D9)
-SUMIFS(D4_WAV!$J$6:$J$52,D4_WAV!$A$6:$A$52,$B9,D4_WAV!$B$6:$B$52,"Geschäfts- oder Firmenwert",D4_WAV!$C$6:$C$52,D9)</f>
        <v>0</v>
      </c>
      <c r="K9" s="33">
        <f>AVERAGE(SUMIFS(D4_WAV!$I$5:$I$52,D4_WAV!$A$5:$A$52,B_KKAuf!$B9,D4_WAV!$C$5:$C$52,B_KKAuf!D9,D4_WAV!$B$5:$B$52,"geleistete Anzahlungen und Anlagen im Bau des Sachanlagevermögens"),SUMIFS(D4_WAV!$K$5:$K$52,D4_WAV!$A$5:$A$52,B_KKAuf!$B9,D4_WAV!$C$5:$C$52,B_KKAuf!D9,D4_WAV!$B$5:$B$52,"geleistete Anzahlungen und Anlagen im Bau des Sachanlagevermögens"))
+AVERAGE(SUMIFS(D4_WAV!$I$5:$I$52,D4_WAV!$A$5:$A$52,B_KKAuf!$B9,D4_WAV!$C$5:$C$52,B_KKAuf!D9,D4_WAV!$B$5:$B$52,"geleistete Anzahlungen auf immaterielle Vermögensgegenstände"),SUMIFS(D4_WAV!$K$5:$K$52,D4_WAV!$A$5:$A$52,B_KKAuf!$B9,D4_WAV!$C$5:$C$52,B_KKAuf!D9,D4_WAV!$B$5:$B$52,"geleistete Anzahlungen auf immaterielle Vermögensgegenstände"))</f>
        <v>0</v>
      </c>
      <c r="L9" s="33">
        <f>$K9*(0.4*VLOOKUP(D9,A_Stammdaten!$E$63:$G$69,3,0)+0.6*VLOOKUP(A_Stammdaten!$B$9,A_Stammdaten!$A$51:$B$57,2,0))</f>
        <v>0</v>
      </c>
      <c r="M9" s="33">
        <f>SUMIFS(D1_SAV!$S$5:$S$210,D1_SAV!$A$5:$A$210,$B9,D1_SAV!$C$5:$C$210,B_KKAuf!$D9)</f>
        <v>0</v>
      </c>
      <c r="N9" s="33">
        <f>SUMIFS(D4_WAV!$I$5:$I$52,D4_WAV!$A$5:$A$52,$B9,D4_WAV!$C$5:$C$52,$D9,D4_WAV!$B$5:$B$52,"&lt;&gt;"&amp;"geleistete Anzahlungen auf immaterielle Vermögensgegenstände",D4_WAV!$B$5:$B$52,"&lt;&gt;"&amp;"geleistete Anzahlungen und Anlagen im Bau des Sachanlagevermögens",D4_WAV!$B$5:$B$52,"&lt;&gt;"&amp;"Geschäfts- oder Firmenwert")</f>
        <v>0</v>
      </c>
      <c r="O9" s="33">
        <f>SUMIFS(D5_BKZ_NAKB_SoPo!$H$5:$H$54,D5_BKZ_NAKB_SoPo!$A$5:$A$54,$B9,D5_BKZ_NAKB_SoPo!$C$5:$C$54,B_KKAuf!$D9)</f>
        <v>0</v>
      </c>
      <c r="P9" s="33">
        <f>SUMIFS(D1_SAV!$U$5:$U$210,D1_SAV!$A$5:$A$210,$B9,D1_SAV!$C$5:$C$210,B_KKAuf!$D9)</f>
        <v>0</v>
      </c>
      <c r="Q9" s="33">
        <f>SUMIFS(D4_WAV!$K$5:$K$52,D4_WAV!$A$5:$A$52,$B9,D4_WAV!$C$5:$C$52,$D9,D4_WAV!$B$5:$B$52,"&lt;&gt;"&amp;"geleistete Anzahlungen auf immaterielle Vermögensgegenstände",D4_WAV!$B$5:$B$52,"&lt;&gt;"&amp;"geleistete Anzahlungen und Anlagen im Bau des Sachanlagevermögens",D4_WAV!$B$5:$B$52,"&lt;&gt;"&amp;"Geschäfts- oder Firmenwert")</f>
        <v>0</v>
      </c>
      <c r="R9" s="33">
        <f>SUMIFS(D5_BKZ_NAKB_SoPo!$I$5:$I$54,D5_BKZ_NAKB_SoPo!$A$5:$A$54,$B9,D5_BKZ_NAKB_SoPo!$C$5:$C$54,B_KKAuf!$D9)</f>
        <v>0</v>
      </c>
      <c r="S9" s="274">
        <f t="shared" ref="S9:S15" si="5">AVERAGE(SUM(M9:N9,-O9),SUM(P9:Q9,-R9))</f>
        <v>0</v>
      </c>
      <c r="T9" s="67">
        <f>$S9*(0.4*VLOOKUP(D9,A_Stammdaten!$E$63:$G$69,2,0)+0.6*VLOOKUP($D9,A_Stammdaten!$A$51:$B$57,2,0))</f>
        <v>0</v>
      </c>
    </row>
    <row r="10" spans="1:20">
      <c r="A10" s="308"/>
      <c r="B10" s="33" t="str">
        <f t="shared" si="1"/>
        <v>ÜNB</v>
      </c>
      <c r="C10" s="303"/>
      <c r="D10" s="79">
        <v>2024</v>
      </c>
      <c r="E10" s="146">
        <f t="shared" si="2"/>
        <v>0</v>
      </c>
      <c r="F10" s="146">
        <f t="shared" si="3"/>
        <v>0</v>
      </c>
      <c r="G10" s="282">
        <f>_xlfn.IFNA((K10*VLOOKUP(D10,A_Stammdaten!$E$63:$G$69,3,0)+S10*VLOOKUP(D10,A_Stammdaten!$E$63:$G$69,2,0))*0.4*0.035*VLOOKUP(B10,A_Stammdaten!$A$74:$E$94,5,0),0)</f>
        <v>0</v>
      </c>
      <c r="H10" s="148">
        <f t="shared" si="4"/>
        <v>0</v>
      </c>
      <c r="I10" s="271">
        <f>SUMIFS(D1_SAV!$T$5:$T$210,D1_SAV!$A$5:$A$210,$B10,D1_SAV!$C$5:$C$210,$D10)</f>
        <v>0</v>
      </c>
      <c r="J10" s="58">
        <f>SUMIFS(D4_WAV!$J$6:$J$52,D4_WAV!$A$6:$A$52,$B10,D4_WAV!$C$6:$C$52,D10)
-SUMIFS(D4_WAV!$J$6:$J$52,D4_WAV!$A$6:$A$52,$B10,D4_WAV!$B$6:$B$52,"Geschäfts- oder Firmenwert",D4_WAV!$C$6:$C$52,D10)</f>
        <v>0</v>
      </c>
      <c r="K10" s="33">
        <f>AVERAGE(SUMIFS(D4_WAV!$I$5:$I$52,D4_WAV!$A$5:$A$52,B_KKAuf!$B10,D4_WAV!$C$5:$C$52,B_KKAuf!D10,D4_WAV!$B$5:$B$52,"geleistete Anzahlungen und Anlagen im Bau des Sachanlagevermögens"),SUMIFS(D4_WAV!$K$5:$K$52,D4_WAV!$A$5:$A$52,B_KKAuf!$B10,D4_WAV!$C$5:$C$52,B_KKAuf!D10,D4_WAV!$B$5:$B$52,"geleistete Anzahlungen und Anlagen im Bau des Sachanlagevermögens"))
+AVERAGE(SUMIFS(D4_WAV!$I$5:$I$52,D4_WAV!$A$5:$A$52,B_KKAuf!$B10,D4_WAV!$C$5:$C$52,B_KKAuf!D10,D4_WAV!$B$5:$B$52,"geleistete Anzahlungen auf immaterielle Vermögensgegenstände"),SUMIFS(D4_WAV!$K$5:$K$52,D4_WAV!$A$5:$A$52,B_KKAuf!$B10,D4_WAV!$C$5:$C$52,B_KKAuf!D10,D4_WAV!$B$5:$B$52,"geleistete Anzahlungen auf immaterielle Vermögensgegenstände"))</f>
        <v>0</v>
      </c>
      <c r="L10" s="33">
        <f>$K10*(0.4*VLOOKUP(D10,A_Stammdaten!$E$63:$G$69,3,0)+0.6*VLOOKUP(A_Stammdaten!$B$9,A_Stammdaten!$A$51:$B$57,2,0))</f>
        <v>0</v>
      </c>
      <c r="M10" s="33">
        <f>SUMIFS(D1_SAV!$S$5:$S$210,D1_SAV!$A$5:$A$210,$B10,D1_SAV!$C$5:$C$210,B_KKAuf!$D10)</f>
        <v>0</v>
      </c>
      <c r="N10" s="33">
        <f>SUMIFS(D4_WAV!$I$5:$I$52,D4_WAV!$A$5:$A$52,$B10,D4_WAV!$C$5:$C$52,$D10,D4_WAV!$B$5:$B$52,"&lt;&gt;"&amp;"geleistete Anzahlungen auf immaterielle Vermögensgegenstände",D4_WAV!$B$5:$B$52,"&lt;&gt;"&amp;"geleistete Anzahlungen und Anlagen im Bau des Sachanlagevermögens",D4_WAV!$B$5:$B$52,"&lt;&gt;"&amp;"Geschäfts- oder Firmenwert")</f>
        <v>0</v>
      </c>
      <c r="O10" s="33">
        <f>SUMIFS(D5_BKZ_NAKB_SoPo!$H$5:$H$54,D5_BKZ_NAKB_SoPo!$A$5:$A$54,$B10,D5_BKZ_NAKB_SoPo!$C$5:$C$54,B_KKAuf!$D10)</f>
        <v>0</v>
      </c>
      <c r="P10" s="33">
        <f>SUMIFS(D1_SAV!$U$5:$U$210,D1_SAV!$A$5:$A$210,$B10,D1_SAV!$C$5:$C$210,B_KKAuf!$D10)</f>
        <v>0</v>
      </c>
      <c r="Q10" s="33">
        <f>SUMIFS(D4_WAV!$K$5:$K$52,D4_WAV!$A$5:$A$52,$B10,D4_WAV!$C$5:$C$52,$D10,D4_WAV!$B$5:$B$52,"&lt;&gt;"&amp;"geleistete Anzahlungen auf immaterielle Vermögensgegenstände",D4_WAV!$B$5:$B$52,"&lt;&gt;"&amp;"geleistete Anzahlungen und Anlagen im Bau des Sachanlagevermögens",D4_WAV!$B$5:$B$52,"&lt;&gt;"&amp;"Geschäfts- oder Firmenwert")</f>
        <v>0</v>
      </c>
      <c r="R10" s="33">
        <f>SUMIFS(D5_BKZ_NAKB_SoPo!$I$5:$I$54,D5_BKZ_NAKB_SoPo!$A$5:$A$54,$B10,D5_BKZ_NAKB_SoPo!$C$5:$C$54,B_KKAuf!$D10)</f>
        <v>0</v>
      </c>
      <c r="S10" s="274">
        <f t="shared" si="5"/>
        <v>0</v>
      </c>
      <c r="T10" s="67">
        <f>$S10*(0.4*VLOOKUP(D10,A_Stammdaten!$E$63:$G$69,2,0)+0.6*VLOOKUP($D10,A_Stammdaten!$A$51:$B$57,2,0))</f>
        <v>0</v>
      </c>
    </row>
    <row r="11" spans="1:20">
      <c r="A11" s="308"/>
      <c r="B11" s="33" t="str">
        <f t="shared" si="1"/>
        <v>ÜNB</v>
      </c>
      <c r="C11" s="303"/>
      <c r="D11" s="79">
        <v>2025</v>
      </c>
      <c r="E11" s="146">
        <f t="shared" si="2"/>
        <v>0</v>
      </c>
      <c r="F11" s="146">
        <f t="shared" si="3"/>
        <v>0</v>
      </c>
      <c r="G11" s="147">
        <f>_xlfn.IFNA((K11*VLOOKUP(D11,A_Stammdaten!$E$63:$G$69,3,0)+S11*VLOOKUP(D11,A_Stammdaten!$E$63:$G$69,2,0))*0.4*0.035*VLOOKUP(B11,A_Stammdaten!$A$74:$E$94,5,0),0)</f>
        <v>0</v>
      </c>
      <c r="H11" s="148">
        <f t="shared" si="4"/>
        <v>0</v>
      </c>
      <c r="I11" s="271">
        <f>SUMIFS(D1_SAV!$T$5:$T$210,D1_SAV!$A$5:$A$210,$B11,D1_SAV!$C$5:$C$210,$D11)</f>
        <v>0</v>
      </c>
      <c r="J11" s="33">
        <f>SUMIFS(D4_WAV!$J$6:$J$52,D4_WAV!$A$6:$A$52,$B11,D4_WAV!$C$6:$C$52,D11)
-SUMIFS(D4_WAV!$J$6:$J$52,D4_WAV!$A$6:$A$52,$B11,D4_WAV!$B$6:$B$52,"Geschäfts- oder Firmenwert",D4_WAV!$C$6:$C$52,D11)</f>
        <v>0</v>
      </c>
      <c r="K11" s="33">
        <f>AVERAGE(SUMIFS(D4_WAV!$I$5:$I$52,D4_WAV!$A$5:$A$52,B_KKAuf!$B11,D4_WAV!$C$5:$C$52,B_KKAuf!D11,D4_WAV!$B$5:$B$52,"geleistete Anzahlungen und Anlagen im Bau des Sachanlagevermögens"),SUMIFS(D4_WAV!$K$5:$K$52,D4_WAV!$A$5:$A$52,B_KKAuf!$B11,D4_WAV!$C$5:$C$52,B_KKAuf!D11,D4_WAV!$B$5:$B$52,"geleistete Anzahlungen und Anlagen im Bau des Sachanlagevermögens"))
+AVERAGE(SUMIFS(D4_WAV!$I$5:$I$52,D4_WAV!$A$5:$A$52,B_KKAuf!$B11,D4_WAV!$C$5:$C$52,B_KKAuf!D11,D4_WAV!$B$5:$B$52,"geleistete Anzahlungen auf immaterielle Vermögensgegenstände"),SUMIFS(D4_WAV!$K$5:$K$52,D4_WAV!$A$5:$A$52,B_KKAuf!$B11,D4_WAV!$C$5:$C$52,B_KKAuf!D11,D4_WAV!$B$5:$B$52,"geleistete Anzahlungen auf immaterielle Vermögensgegenstände"))</f>
        <v>0</v>
      </c>
      <c r="L11" s="33">
        <f>$K11*(0.4*VLOOKUP(D11,A_Stammdaten!$E$63:$G$69,3,0)+0.6*VLOOKUP(A_Stammdaten!$B$9,A_Stammdaten!$A$51:$B$57,2,0))</f>
        <v>0</v>
      </c>
      <c r="M11" s="33">
        <f>SUMIFS(D1_SAV!$S$5:$S$210,D1_SAV!$A$5:$A$210,$B11,D1_SAV!$C$5:$C$210,B_KKAuf!$D11)</f>
        <v>0</v>
      </c>
      <c r="N11" s="33">
        <f>SUMIFS(D4_WAV!$I$5:$I$52,D4_WAV!$A$5:$A$52,$B11,D4_WAV!$C$5:$C$52,$D11,D4_WAV!$B$5:$B$52,"&lt;&gt;"&amp;"geleistete Anzahlungen auf immaterielle Vermögensgegenstände",D4_WAV!$B$5:$B$52,"&lt;&gt;"&amp;"geleistete Anzahlungen und Anlagen im Bau des Sachanlagevermögens",D4_WAV!$B$5:$B$52,"&lt;&gt;"&amp;"Geschäfts- oder Firmenwert")</f>
        <v>0</v>
      </c>
      <c r="O11" s="33">
        <f>SUMIFS(D5_BKZ_NAKB_SoPo!$H$5:$H$54,D5_BKZ_NAKB_SoPo!$A$5:$A$54,$B11,D5_BKZ_NAKB_SoPo!$C$5:$C$54,B_KKAuf!$D11)</f>
        <v>0</v>
      </c>
      <c r="P11" s="33">
        <f>SUMIFS(D1_SAV!$U$5:$U$210,D1_SAV!$A$5:$A$210,$B11,D1_SAV!$C$5:$C$210,B_KKAuf!$D11)</f>
        <v>0</v>
      </c>
      <c r="Q11" s="33">
        <f>SUMIFS(D4_WAV!$K$5:$K$52,D4_WAV!$A$5:$A$52,$B11,D4_WAV!$C$5:$C$52,$D11,D4_WAV!$B$5:$B$52,"&lt;&gt;"&amp;"geleistete Anzahlungen auf immaterielle Vermögensgegenstände",D4_WAV!$B$5:$B$52,"&lt;&gt;"&amp;"geleistete Anzahlungen und Anlagen im Bau des Sachanlagevermögens",D4_WAV!$B$5:$B$52,"&lt;&gt;"&amp;"Geschäfts- oder Firmenwert")</f>
        <v>0</v>
      </c>
      <c r="R11" s="33">
        <f>SUMIFS(D5_BKZ_NAKB_SoPo!$I$5:$I$54,D5_BKZ_NAKB_SoPo!$A$5:$A$54,$B11,D5_BKZ_NAKB_SoPo!$C$5:$C$54,B_KKAuf!$D11)</f>
        <v>0</v>
      </c>
      <c r="S11" s="274">
        <f t="shared" si="5"/>
        <v>0</v>
      </c>
      <c r="T11" s="67">
        <f>$S11*(0.4*VLOOKUP(D11,A_Stammdaten!$E$63:$G$69,2,0)+0.6*VLOOKUP($D11,A_Stammdaten!$A$51:$B$57,2,0))</f>
        <v>0</v>
      </c>
    </row>
    <row r="12" spans="1:20">
      <c r="A12" s="308"/>
      <c r="B12" s="33" t="str">
        <f t="shared" si="1"/>
        <v>ÜNB</v>
      </c>
      <c r="C12" s="303"/>
      <c r="D12" s="79">
        <v>2026</v>
      </c>
      <c r="E12" s="146">
        <f t="shared" ref="E12:E70" si="6">SUM(F12:H12)</f>
        <v>0</v>
      </c>
      <c r="F12" s="146">
        <f t="shared" ref="F12:F70" si="7">L12+T12</f>
        <v>0</v>
      </c>
      <c r="G12" s="147">
        <f>_xlfn.IFNA((K12*VLOOKUP(D12,A_Stammdaten!$E$63:$G$69,3,0)+S12*VLOOKUP(D12,A_Stammdaten!$E$63:$G$69,2,0))*0.4*0.035*VLOOKUP(B12,A_Stammdaten!$A$74:$E$94,5,0),0)</f>
        <v>0</v>
      </c>
      <c r="H12" s="148">
        <f t="shared" ref="H12:H70" si="8">I12+J12</f>
        <v>0</v>
      </c>
      <c r="I12" s="271">
        <f>SUMIFS(D1_SAV!$T$5:$T$210,D1_SAV!$A$5:$A$210,$B12,D1_SAV!$C$5:$C$210,$D12)</f>
        <v>0</v>
      </c>
      <c r="J12" s="33">
        <f>SUMIFS(D4_WAV!$J$6:$J$52,D4_WAV!$A$6:$A$52,$B12,D4_WAV!$C$6:$C$52,D12)
-SUMIFS(D4_WAV!$J$6:$J$52,D4_WAV!$A$6:$A$52,$B12,D4_WAV!$B$6:$B$52,"Geschäfts- oder Firmenwert",D4_WAV!$C$6:$C$52,D12)</f>
        <v>0</v>
      </c>
      <c r="K12" s="33">
        <f>AVERAGE(SUMIFS(D4_WAV!$I$5:$I$52,D4_WAV!$A$5:$A$52,B_KKAuf!$B12,D4_WAV!$C$5:$C$52,B_KKAuf!D12,D4_WAV!$B$5:$B$52,"geleistete Anzahlungen und Anlagen im Bau des Sachanlagevermögens"),SUMIFS(D4_WAV!$K$5:$K$52,D4_WAV!$A$5:$A$52,B_KKAuf!$B12,D4_WAV!$C$5:$C$52,B_KKAuf!D12,D4_WAV!$B$5:$B$52,"geleistete Anzahlungen und Anlagen im Bau des Sachanlagevermögens"))
+AVERAGE(SUMIFS(D4_WAV!$I$5:$I$52,D4_WAV!$A$5:$A$52,B_KKAuf!$B12,D4_WAV!$C$5:$C$52,B_KKAuf!D12,D4_WAV!$B$5:$B$52,"geleistete Anzahlungen auf immaterielle Vermögensgegenstände"),SUMIFS(D4_WAV!$K$5:$K$52,D4_WAV!$A$5:$A$52,B_KKAuf!$B12,D4_WAV!$C$5:$C$52,B_KKAuf!D12,D4_WAV!$B$5:$B$52,"geleistete Anzahlungen auf immaterielle Vermögensgegenstände"))</f>
        <v>0</v>
      </c>
      <c r="L12" s="33">
        <f>$K12*(0.4*VLOOKUP(D12,A_Stammdaten!$E$63:$G$69,3,0)+0.6*VLOOKUP(A_Stammdaten!$B$9,A_Stammdaten!$A$51:$B$57,2,0))</f>
        <v>0</v>
      </c>
      <c r="M12" s="33">
        <f>SUMIFS(D1_SAV!$S$5:$S$210,D1_SAV!$A$5:$A$210,$B12,D1_SAV!$C$5:$C$210,B_KKAuf!$D12)</f>
        <v>0</v>
      </c>
      <c r="N12" s="33">
        <f>SUMIFS(D4_WAV!$I$5:$I$52,D4_WAV!$A$5:$A$52,$B12,D4_WAV!$C$5:$C$52,$D12,D4_WAV!$B$5:$B$52,"&lt;&gt;"&amp;"geleistete Anzahlungen auf immaterielle Vermögensgegenstände",D4_WAV!$B$5:$B$52,"&lt;&gt;"&amp;"geleistete Anzahlungen und Anlagen im Bau des Sachanlagevermögens",D4_WAV!$B$5:$B$52,"&lt;&gt;"&amp;"Geschäfts- oder Firmenwert")</f>
        <v>0</v>
      </c>
      <c r="O12" s="33">
        <f>SUMIFS(D5_BKZ_NAKB_SoPo!$H$5:$H$54,D5_BKZ_NAKB_SoPo!$A$5:$A$54,$B12,D5_BKZ_NAKB_SoPo!$C$5:$C$54,B_KKAuf!$D12)</f>
        <v>0</v>
      </c>
      <c r="P12" s="33">
        <f>SUMIFS(D1_SAV!$U$5:$U$210,D1_SAV!$A$5:$A$210,$B12,D1_SAV!$C$5:$C$210,B_KKAuf!$D12)</f>
        <v>0</v>
      </c>
      <c r="Q12" s="33">
        <f>SUMIFS(D4_WAV!$K$5:$K$52,D4_WAV!$A$5:$A$52,$B12,D4_WAV!$C$5:$C$52,$D12,D4_WAV!$B$5:$B$52,"&lt;&gt;"&amp;"geleistete Anzahlungen auf immaterielle Vermögensgegenstände",D4_WAV!$B$5:$B$52,"&lt;&gt;"&amp;"geleistete Anzahlungen und Anlagen im Bau des Sachanlagevermögens",D4_WAV!$B$5:$B$52,"&lt;&gt;"&amp;"Geschäfts- oder Firmenwert")</f>
        <v>0</v>
      </c>
      <c r="R12" s="33">
        <f>SUMIFS(D5_BKZ_NAKB_SoPo!$I$5:$I$54,D5_BKZ_NAKB_SoPo!$A$5:$A$54,$B12,D5_BKZ_NAKB_SoPo!$C$5:$C$54,B_KKAuf!$D12)</f>
        <v>0</v>
      </c>
      <c r="S12" s="274">
        <f t="shared" si="5"/>
        <v>0</v>
      </c>
      <c r="T12" s="67">
        <f>$S12*(0.4*VLOOKUP(D12,A_Stammdaten!$E$63:$G$69,2,0)+0.6*VLOOKUP($D12,A_Stammdaten!$A$51:$B$57,2,0))</f>
        <v>0</v>
      </c>
    </row>
    <row r="13" spans="1:20">
      <c r="A13" s="308"/>
      <c r="B13" s="33" t="str">
        <f t="shared" si="1"/>
        <v>ÜNB</v>
      </c>
      <c r="C13" s="303"/>
      <c r="D13" s="79">
        <v>2027</v>
      </c>
      <c r="E13" s="146">
        <f t="shared" si="6"/>
        <v>0</v>
      </c>
      <c r="F13" s="146">
        <f t="shared" si="7"/>
        <v>0</v>
      </c>
      <c r="G13" s="147">
        <f>_xlfn.IFNA((K13*VLOOKUP(D13,A_Stammdaten!$E$63:$G$69,3,0)+S13*VLOOKUP(D13,A_Stammdaten!$E$63:$G$69,2,0))*0.4*0.035*VLOOKUP(B13,A_Stammdaten!$A$74:$E$94,5,0),0)</f>
        <v>0</v>
      </c>
      <c r="H13" s="148">
        <f t="shared" si="8"/>
        <v>0</v>
      </c>
      <c r="I13" s="271">
        <f>SUMIFS(D1_SAV!$T$5:$T$210,D1_SAV!$A$5:$A$210,$B13,D1_SAV!$C$5:$C$210,$D13)</f>
        <v>0</v>
      </c>
      <c r="J13" s="33">
        <f>SUMIFS(D4_WAV!$J$6:$J$52,D4_WAV!$A$6:$A$52,$B13,D4_WAV!$C$6:$C$52,D13)
-SUMIFS(D4_WAV!$J$6:$J$52,D4_WAV!$A$6:$A$52,$B13,D4_WAV!$B$6:$B$52,"Geschäfts- oder Firmenwert",D4_WAV!$C$6:$C$52,D13)</f>
        <v>0</v>
      </c>
      <c r="K13" s="33">
        <f>AVERAGE(SUMIFS(D4_WAV!$I$5:$I$52,D4_WAV!$A$5:$A$52,B_KKAuf!$B13,D4_WAV!$C$5:$C$52,B_KKAuf!D13,D4_WAV!$B$5:$B$52,"geleistete Anzahlungen und Anlagen im Bau des Sachanlagevermögens"),SUMIFS(D4_WAV!$K$5:$K$52,D4_WAV!$A$5:$A$52,B_KKAuf!$B13,D4_WAV!$C$5:$C$52,B_KKAuf!D13,D4_WAV!$B$5:$B$52,"geleistete Anzahlungen und Anlagen im Bau des Sachanlagevermögens"))
+AVERAGE(SUMIFS(D4_WAV!$I$5:$I$52,D4_WAV!$A$5:$A$52,B_KKAuf!$B13,D4_WAV!$C$5:$C$52,B_KKAuf!D13,D4_WAV!$B$5:$B$52,"geleistete Anzahlungen auf immaterielle Vermögensgegenstände"),SUMIFS(D4_WAV!$K$5:$K$52,D4_WAV!$A$5:$A$52,B_KKAuf!$B13,D4_WAV!$C$5:$C$52,B_KKAuf!D13,D4_WAV!$B$5:$B$52,"geleistete Anzahlungen auf immaterielle Vermögensgegenstände"))</f>
        <v>0</v>
      </c>
      <c r="L13" s="33">
        <f>$K13*(0.4*VLOOKUP(D13,A_Stammdaten!$E$63:$G$69,3,0)+0.6*VLOOKUP(A_Stammdaten!$B$9,A_Stammdaten!$A$51:$B$57,2,0))</f>
        <v>0</v>
      </c>
      <c r="M13" s="33">
        <f>SUMIFS(D1_SAV!$S$5:$S$210,D1_SAV!$A$5:$A$210,$B13,D1_SAV!$C$5:$C$210,B_KKAuf!$D13)</f>
        <v>0</v>
      </c>
      <c r="N13" s="33">
        <f>SUMIFS(D4_WAV!$I$5:$I$52,D4_WAV!$A$5:$A$52,$B13,D4_WAV!$C$5:$C$52,$D13,D4_WAV!$B$5:$B$52,"&lt;&gt;"&amp;"geleistete Anzahlungen auf immaterielle Vermögensgegenstände",D4_WAV!$B$5:$B$52,"&lt;&gt;"&amp;"geleistete Anzahlungen und Anlagen im Bau des Sachanlagevermögens",D4_WAV!$B$5:$B$52,"&lt;&gt;"&amp;"Geschäfts- oder Firmenwert")</f>
        <v>0</v>
      </c>
      <c r="O13" s="33">
        <f>SUMIFS(D5_BKZ_NAKB_SoPo!$H$5:$H$54,D5_BKZ_NAKB_SoPo!$A$5:$A$54,$B13,D5_BKZ_NAKB_SoPo!$C$5:$C$54,B_KKAuf!$D13)</f>
        <v>0</v>
      </c>
      <c r="P13" s="33">
        <f>SUMIFS(D1_SAV!$U$5:$U$210,D1_SAV!$A$5:$A$210,$B13,D1_SAV!$C$5:$C$210,B_KKAuf!$D13)</f>
        <v>0</v>
      </c>
      <c r="Q13" s="33">
        <f>SUMIFS(D4_WAV!$K$5:$K$52,D4_WAV!$A$5:$A$52,$B13,D4_WAV!$C$5:$C$52,$D13,D4_WAV!$B$5:$B$52,"&lt;&gt;"&amp;"geleistete Anzahlungen auf immaterielle Vermögensgegenstände",D4_WAV!$B$5:$B$52,"&lt;&gt;"&amp;"geleistete Anzahlungen und Anlagen im Bau des Sachanlagevermögens",D4_WAV!$B$5:$B$52,"&lt;&gt;"&amp;"Geschäfts- oder Firmenwert")</f>
        <v>0</v>
      </c>
      <c r="R13" s="33">
        <f>SUMIFS(D5_BKZ_NAKB_SoPo!$I$5:$I$54,D5_BKZ_NAKB_SoPo!$A$5:$A$54,$B13,D5_BKZ_NAKB_SoPo!$C$5:$C$54,B_KKAuf!$D13)</f>
        <v>0</v>
      </c>
      <c r="S13" s="274">
        <f t="shared" si="5"/>
        <v>0</v>
      </c>
      <c r="T13" s="67">
        <f>$S13*(0.4*VLOOKUP(D13,A_Stammdaten!$E$63:$G$69,2,0)+0.6*VLOOKUP($D13,A_Stammdaten!$A$51:$B$57,2,0))</f>
        <v>0</v>
      </c>
    </row>
    <row r="14" spans="1:20" ht="15" thickBot="1">
      <c r="A14" s="309"/>
      <c r="B14" s="68" t="str">
        <f t="shared" si="1"/>
        <v>ÜNB</v>
      </c>
      <c r="C14" s="304"/>
      <c r="D14" s="80">
        <v>2028</v>
      </c>
      <c r="E14" s="149">
        <f t="shared" si="6"/>
        <v>0</v>
      </c>
      <c r="F14" s="149">
        <f t="shared" si="7"/>
        <v>0</v>
      </c>
      <c r="G14" s="150">
        <f>_xlfn.IFNA((K14*VLOOKUP(D14,A_Stammdaten!$E$63:$G$69,3,0)+S14*VLOOKUP(D14,A_Stammdaten!$E$63:$G$69,2,0))*0.4*0.035*VLOOKUP(B14,A_Stammdaten!$A$74:$E$94,5,0),0)</f>
        <v>0</v>
      </c>
      <c r="H14" s="151">
        <f t="shared" si="8"/>
        <v>0</v>
      </c>
      <c r="I14" s="272">
        <f>SUMIFS(D1_SAV!$T$5:$T$210,D1_SAV!$A$5:$A$210,$B14,D1_SAV!$C$5:$C$210,$D14)</f>
        <v>0</v>
      </c>
      <c r="J14" s="68">
        <f>SUMIFS(D4_WAV!$J$6:$J$52,D4_WAV!$A$6:$A$52,$B14,D4_WAV!$C$6:$C$52,D14)
-SUMIFS(D4_WAV!$J$6:$J$52,D4_WAV!$A$6:$A$52,$B14,D4_WAV!$B$6:$B$52,"Geschäfts- oder Firmenwert",D4_WAV!$C$6:$C$52,D14)</f>
        <v>0</v>
      </c>
      <c r="K14" s="68">
        <f>AVERAGE(SUMIFS(D4_WAV!$I$5:$I$52,D4_WAV!$A$5:$A$52,B_KKAuf!$B14,D4_WAV!$C$5:$C$52,B_KKAuf!D14,D4_WAV!$B$5:$B$52,"geleistete Anzahlungen und Anlagen im Bau des Sachanlagevermögens"),SUMIFS(D4_WAV!$K$5:$K$52,D4_WAV!$A$5:$A$52,B_KKAuf!$B14,D4_WAV!$C$5:$C$52,B_KKAuf!D14,D4_WAV!$B$5:$B$52,"geleistete Anzahlungen und Anlagen im Bau des Sachanlagevermögens"))
+AVERAGE(SUMIFS(D4_WAV!$I$5:$I$52,D4_WAV!$A$5:$A$52,B_KKAuf!$B14,D4_WAV!$C$5:$C$52,B_KKAuf!D14,D4_WAV!$B$5:$B$52,"geleistete Anzahlungen auf immaterielle Vermögensgegenstände"),SUMIFS(D4_WAV!$K$5:$K$52,D4_WAV!$A$5:$A$52,B_KKAuf!$B14,D4_WAV!$C$5:$C$52,B_KKAuf!D14,D4_WAV!$B$5:$B$52,"geleistete Anzahlungen auf immaterielle Vermögensgegenstände"))</f>
        <v>0</v>
      </c>
      <c r="L14" s="68">
        <f>$K14*(0.4*VLOOKUP(D14,A_Stammdaten!$E$63:$G$69,3,0)+0.6*VLOOKUP(A_Stammdaten!$B$9,A_Stammdaten!$A$51:$B$57,2,0))</f>
        <v>0</v>
      </c>
      <c r="M14" s="68">
        <f>SUMIFS(D1_SAV!$S$5:$S$210,D1_SAV!$A$5:$A$210,$B14,D1_SAV!$C$5:$C$210,B_KKAuf!$D14)</f>
        <v>0</v>
      </c>
      <c r="N14" s="68">
        <f>SUMIFS(D4_WAV!$I$5:$I$52,D4_WAV!$A$5:$A$52,$B14,D4_WAV!$C$5:$C$52,$D14,D4_WAV!$B$5:$B$52,"&lt;&gt;"&amp;"geleistete Anzahlungen auf immaterielle Vermögensgegenstände",D4_WAV!$B$5:$B$52,"&lt;&gt;"&amp;"geleistete Anzahlungen und Anlagen im Bau des Sachanlagevermögens",D4_WAV!$B$5:$B$52,"&lt;&gt;"&amp;"Geschäfts- oder Firmenwert")</f>
        <v>0</v>
      </c>
      <c r="O14" s="68">
        <f>SUMIFS(D5_BKZ_NAKB_SoPo!$H$5:$H$54,D5_BKZ_NAKB_SoPo!$A$5:$A$54,$B14,D5_BKZ_NAKB_SoPo!$C$5:$C$54,B_KKAuf!$D14)</f>
        <v>0</v>
      </c>
      <c r="P14" s="68">
        <f>SUMIFS(D1_SAV!$U$5:$U$210,D1_SAV!$A$5:$A$210,$B14,D1_SAV!$C$5:$C$210,B_KKAuf!$D14)</f>
        <v>0</v>
      </c>
      <c r="Q14" s="68">
        <f>SUMIFS(D4_WAV!$K$5:$K$52,D4_WAV!$A$5:$A$52,$B14,D4_WAV!$C$5:$C$52,$D14,D4_WAV!$B$5:$B$52,"&lt;&gt;"&amp;"geleistete Anzahlungen auf immaterielle Vermögensgegenstände",D4_WAV!$B$5:$B$52,"&lt;&gt;"&amp;"geleistete Anzahlungen und Anlagen im Bau des Sachanlagevermögens",D4_WAV!$B$5:$B$52,"&lt;&gt;"&amp;"Geschäfts- oder Firmenwert")</f>
        <v>0</v>
      </c>
      <c r="R14" s="68">
        <f>SUMIFS(D5_BKZ_NAKB_SoPo!$I$5:$I$54,D5_BKZ_NAKB_SoPo!$A$5:$A$54,$B14,D5_BKZ_NAKB_SoPo!$C$5:$C$54,B_KKAuf!$D14)</f>
        <v>0</v>
      </c>
      <c r="S14" s="275">
        <f t="shared" si="5"/>
        <v>0</v>
      </c>
      <c r="T14" s="70">
        <f>$S14*(0.4*VLOOKUP(D14,A_Stammdaten!$E$63:$G$69,2,0)+0.6*VLOOKUP($D14,A_Stammdaten!$A$51:$B$57,2,0))</f>
        <v>0</v>
      </c>
    </row>
    <row r="15" spans="1:20" ht="14.25" customHeight="1">
      <c r="A15" s="305">
        <f>A_Stammdaten!A75</f>
        <v>0</v>
      </c>
      <c r="B15" s="63">
        <f>A$15</f>
        <v>0</v>
      </c>
      <c r="C15" s="302">
        <f>A_Stammdaten!B$75</f>
        <v>0</v>
      </c>
      <c r="D15" s="78">
        <v>2022</v>
      </c>
      <c r="E15" s="144">
        <f t="shared" si="6"/>
        <v>0</v>
      </c>
      <c r="F15" s="144">
        <f t="shared" si="7"/>
        <v>0</v>
      </c>
      <c r="G15" s="152">
        <f>_xlfn.IFNA((K15*VLOOKUP(D15,A_Stammdaten!$E$63:$G$69,3,0)+S15*VLOOKUP(D15,A_Stammdaten!$E$63:$G$69,2,0))*0.4*0.035*VLOOKUP(B15,A_Stammdaten!$A$74:$E$94,5,0),0)</f>
        <v>0</v>
      </c>
      <c r="H15" s="153">
        <f t="shared" si="8"/>
        <v>0</v>
      </c>
      <c r="I15" s="277">
        <f>SUMIFS(D1_SAV!$T$5:$T$210,D1_SAV!$A$5:$A$210,$B15,D1_SAV!$C$5:$C$210,$D15)</f>
        <v>0</v>
      </c>
      <c r="J15" s="278">
        <f>SUMIFS(D4_WAV!$J$6:$J$52,D4_WAV!$A$6:$A$52,$B15,D4_WAV!$C$6:$C$52,D15)
-SUMIFS(D4_WAV!$J$6:$J$52,D4_WAV!$A$6:$A$52,$B15,D4_WAV!$B$6:$B$52,"Geschäfts- oder Firmenwert",D4_WAV!$C$6:$C$52,D15)</f>
        <v>0</v>
      </c>
      <c r="K15" s="279">
        <f>AVERAGE(SUMIFS(D4_WAV!$I$5:$I$52,D4_WAV!$A$5:$A$52,B_KKAuf!$B15,D4_WAV!$C$5:$C$52,B_KKAuf!D15,D4_WAV!$B$5:$B$52,"geleistete Anzahlungen und Anlagen im Bau des Sachanlagevermögens"),SUMIFS(D4_WAV!$K$5:$K$52,D4_WAV!$A$5:$A$52,B_KKAuf!$B15,D4_WAV!$C$5:$C$52,B_KKAuf!D15,D4_WAV!$B$5:$B$52,"geleistete Anzahlungen und Anlagen im Bau des Sachanlagevermögens"))
+AVERAGE(SUMIFS(D4_WAV!$I$5:$I$52,D4_WAV!$A$5:$A$52,B_KKAuf!$B15,D4_WAV!$C$5:$C$52,B_KKAuf!D15,D4_WAV!$B$5:$B$52,"geleistete Anzahlungen auf immaterielle Vermögensgegenstände"),SUMIFS(D4_WAV!$K$5:$K$52,D4_WAV!$A$5:$A$52,B_KKAuf!$B15,D4_WAV!$C$5:$C$52,B_KKAuf!D15,D4_WAV!$B$5:$B$52,"geleistete Anzahlungen auf immaterielle Vermögensgegenstände"))</f>
        <v>0</v>
      </c>
      <c r="L15" s="279">
        <f>$K15*(0.4*VLOOKUP(D15,A_Stammdaten!$E$63:$G$69,3,0)+0.6*VLOOKUP(A_Stammdaten!$B$9,A_Stammdaten!$A$51:$B$57,2,0))</f>
        <v>0</v>
      </c>
      <c r="M15" s="279">
        <f>SUMIFS(D1_SAV!$S$5:$S$210,D1_SAV!$A$5:$A$210,$B15,D1_SAV!$C$5:$C$210,B_KKAuf!$D15)</f>
        <v>0</v>
      </c>
      <c r="N15" s="279">
        <f>SUMIFS(D4_WAV!$I$5:$I$52,D4_WAV!$A$5:$A$52,$B15,D4_WAV!$C$5:$C$52,$D15,D4_WAV!$B$5:$B$52,"&lt;&gt;"&amp;"geleistete Anzahlungen auf immaterielle Vermögensgegenstände",D4_WAV!$B$5:$B$52,"&lt;&gt;"&amp;"geleistete Anzahlungen und Anlagen im Bau des Sachanlagevermögens",D4_WAV!$B$5:$B$52,"&lt;&gt;"&amp;"Geschäfts- oder Firmenwert")</f>
        <v>0</v>
      </c>
      <c r="O15" s="279">
        <f>SUMIFS(D5_BKZ_NAKB_SoPo!$H$5:$H$54,D5_BKZ_NAKB_SoPo!$A$5:$A$54,$B15,D5_BKZ_NAKB_SoPo!$C$5:$C$54,B_KKAuf!$D15)</f>
        <v>0</v>
      </c>
      <c r="P15" s="279">
        <f>SUMIFS(D1_SAV!$U$5:$U$210,D1_SAV!$A$5:$A$210,$B15,D1_SAV!$C$5:$C$210,B_KKAuf!$D15)</f>
        <v>0</v>
      </c>
      <c r="Q15" s="279">
        <f>SUMIFS(D4_WAV!$K$5:$K$52,D4_WAV!$A$5:$A$52,$B15,D4_WAV!$C$5:$C$52,$D15,D4_WAV!$B$5:$B$52,"&lt;&gt;"&amp;"geleistete Anzahlungen auf immaterielle Vermögensgegenstände",D4_WAV!$B$5:$B$52,"&lt;&gt;"&amp;"geleistete Anzahlungen und Anlagen im Bau des Sachanlagevermögens",D4_WAV!$B$5:$B$52,"&lt;&gt;"&amp;"Geschäfts- oder Firmenwert")</f>
        <v>0</v>
      </c>
      <c r="R15" s="279">
        <f>SUMIFS(D5_BKZ_NAKB_SoPo!$I$5:$I$54,D5_BKZ_NAKB_SoPo!$A$5:$A$54,$B15,D5_BKZ_NAKB_SoPo!$C$5:$C$54,B_KKAuf!$D15)</f>
        <v>0</v>
      </c>
      <c r="S15" s="279">
        <f t="shared" si="5"/>
        <v>0</v>
      </c>
      <c r="T15" s="276">
        <f>$S15*(0.4*VLOOKUP(D15,A_Stammdaten!$E$63:$G$69,2,0)+0.6*VLOOKUP($D15,A_Stammdaten!$A$51:$B$57,2,0))</f>
        <v>0</v>
      </c>
    </row>
    <row r="16" spans="1:20">
      <c r="A16" s="308"/>
      <c r="B16" s="33">
        <f t="shared" ref="B16:B21" si="9">A$15</f>
        <v>0</v>
      </c>
      <c r="C16" s="303"/>
      <c r="D16" s="79">
        <v>2023</v>
      </c>
      <c r="E16" s="146">
        <f t="shared" si="6"/>
        <v>0</v>
      </c>
      <c r="F16" s="146">
        <f t="shared" si="7"/>
        <v>0</v>
      </c>
      <c r="G16" s="147">
        <f>_xlfn.IFNA((K16*VLOOKUP(D16,A_Stammdaten!$E$63:$G$69,3,0)+S16*VLOOKUP(D16,A_Stammdaten!$E$63:$G$69,2,0))*0.4*0.035*VLOOKUP(B16,A_Stammdaten!$A$74:$E$94,5,0),0)</f>
        <v>0</v>
      </c>
      <c r="H16" s="148">
        <f t="shared" si="8"/>
        <v>0</v>
      </c>
      <c r="I16" s="53">
        <f>SUMIFS(D1_SAV!$T$5:$T$210,D1_SAV!$A$5:$A$210,$B16,D1_SAV!$C$5:$C$210,$D16)</f>
        <v>0</v>
      </c>
      <c r="J16" s="58">
        <f>SUMIFS(D4_WAV!$J$6:$J$52,D4_WAV!$A$6:$A$52,$B16,D4_WAV!$C$6:$C$52,D16)
-SUMIFS(D4_WAV!$J$6:$J$52,D4_WAV!$A$6:$A$52,$B16,D4_WAV!$B$6:$B$52,"Geschäfts- oder Firmenwert",D4_WAV!$C$6:$C$52,D16)</f>
        <v>0</v>
      </c>
      <c r="K16" s="33">
        <f>AVERAGE(SUMIFS(D4_WAV!$I$5:$I$52,D4_WAV!$A$5:$A$52,B_KKAuf!$B16,D4_WAV!$C$5:$C$52,B_KKAuf!D16,D4_WAV!$B$5:$B$52,"geleistete Anzahlungen und Anlagen im Bau des Sachanlagevermögens"),SUMIFS(D4_WAV!$K$5:$K$52,D4_WAV!$A$5:$A$52,B_KKAuf!$B16,D4_WAV!$C$5:$C$52,B_KKAuf!D16,D4_WAV!$B$5:$B$52,"geleistete Anzahlungen und Anlagen im Bau des Sachanlagevermögens"))
+AVERAGE(SUMIFS(D4_WAV!$I$5:$I$52,D4_WAV!$A$5:$A$52,B_KKAuf!$B16,D4_WAV!$C$5:$C$52,B_KKAuf!D16,D4_WAV!$B$5:$B$52,"geleistete Anzahlungen auf immaterielle Vermögensgegenstände"),SUMIFS(D4_WAV!$K$5:$K$52,D4_WAV!$A$5:$A$52,B_KKAuf!$B16,D4_WAV!$C$5:$C$52,B_KKAuf!D16,D4_WAV!$B$5:$B$52,"geleistete Anzahlungen auf immaterielle Vermögensgegenstände"))</f>
        <v>0</v>
      </c>
      <c r="L16" s="33">
        <f>$K16*(0.4*VLOOKUP(D16,A_Stammdaten!$E$63:$G$69,3,0)+0.6*VLOOKUP(A_Stammdaten!$B$9,A_Stammdaten!$A$51:$B$57,2,0))</f>
        <v>0</v>
      </c>
      <c r="M16" s="33">
        <f>SUMIFS(D1_SAV!$S$5:$S$210,D1_SAV!$A$5:$A$210,$B16,D1_SAV!$C$5:$C$210,B_KKAuf!$D16)</f>
        <v>0</v>
      </c>
      <c r="N16" s="33">
        <f>SUMIFS(D4_WAV!$I$5:$I$52,D4_WAV!$A$5:$A$52,$B16,D4_WAV!$C$5:$C$52,$D16,D4_WAV!$B$5:$B$52,"&lt;&gt;"&amp;"geleistete Anzahlungen auf immaterielle Vermögensgegenstände",D4_WAV!$B$5:$B$52,"&lt;&gt;"&amp;"geleistete Anzahlungen und Anlagen im Bau des Sachanlagevermögens",D4_WAV!$B$5:$B$52,"&lt;&gt;"&amp;"Geschäfts- oder Firmenwert")</f>
        <v>0</v>
      </c>
      <c r="O16" s="33">
        <f>SUMIFS(D5_BKZ_NAKB_SoPo!$H$5:$H$54,D5_BKZ_NAKB_SoPo!$A$5:$A$54,$B16,D5_BKZ_NAKB_SoPo!$C$5:$C$54,B_KKAuf!$D16)</f>
        <v>0</v>
      </c>
      <c r="P16" s="33">
        <f>SUMIFS(D1_SAV!$U$5:$U$210,D1_SAV!$A$5:$A$210,$B16,D1_SAV!$C$5:$C$210,B_KKAuf!$D16)</f>
        <v>0</v>
      </c>
      <c r="Q16" s="33">
        <f>SUMIFS(D4_WAV!$K$5:$K$52,D4_WAV!$A$5:$A$52,$B16,D4_WAV!$C$5:$C$52,$D16,D4_WAV!$B$5:$B$52,"&lt;&gt;"&amp;"geleistete Anzahlungen auf immaterielle Vermögensgegenstände",D4_WAV!$B$5:$B$52,"&lt;&gt;"&amp;"geleistete Anzahlungen und Anlagen im Bau des Sachanlagevermögens",D4_WAV!$B$5:$B$52,"&lt;&gt;"&amp;"Geschäfts- oder Firmenwert")</f>
        <v>0</v>
      </c>
      <c r="R16" s="33">
        <f>SUMIFS(D5_BKZ_NAKB_SoPo!$I$5:$I$54,D5_BKZ_NAKB_SoPo!$A$5:$A$54,$B16,D5_BKZ_NAKB_SoPo!$C$5:$C$54,B_KKAuf!$D16)</f>
        <v>0</v>
      </c>
      <c r="S16" s="33">
        <f t="shared" ref="S16:S79" si="10">AVERAGE(SUM(M16:N16,-O16),SUM(P16:Q16,-R16))</f>
        <v>0</v>
      </c>
      <c r="T16" s="67">
        <f>$S16*(0.4*VLOOKUP(D16,A_Stammdaten!$E$63:$G$69,2,0)+0.6*VLOOKUP($D16,A_Stammdaten!$A$51:$B$57,2,0))</f>
        <v>0</v>
      </c>
    </row>
    <row r="17" spans="1:20">
      <c r="A17" s="308"/>
      <c r="B17" s="33">
        <f t="shared" si="9"/>
        <v>0</v>
      </c>
      <c r="C17" s="303"/>
      <c r="D17" s="79">
        <v>2024</v>
      </c>
      <c r="E17" s="146">
        <f t="shared" si="6"/>
        <v>0</v>
      </c>
      <c r="F17" s="146">
        <f t="shared" si="7"/>
        <v>0</v>
      </c>
      <c r="G17" s="147">
        <f>_xlfn.IFNA((K17*VLOOKUP(D17,A_Stammdaten!$E$63:$G$69,3,0)+S17*VLOOKUP(D17,A_Stammdaten!$E$63:$G$69,2,0))*0.4*0.035*VLOOKUP(B17,A_Stammdaten!$A$74:$E$94,5,0),0)</f>
        <v>0</v>
      </c>
      <c r="H17" s="148">
        <f t="shared" si="8"/>
        <v>0</v>
      </c>
      <c r="I17" s="53">
        <f>SUMIFS(D1_SAV!$T$5:$T$210,D1_SAV!$A$5:$A$210,$B17,D1_SAV!$C$5:$C$210,$D17)</f>
        <v>0</v>
      </c>
      <c r="J17" s="58">
        <f>SUMIFS(D4_WAV!$J$6:$J$52,D4_WAV!$A$6:$A$52,$B17,D4_WAV!$C$6:$C$52,D17)
-SUMIFS(D4_WAV!$J$6:$J$52,D4_WAV!$A$6:$A$52,$B17,D4_WAV!$B$6:$B$52,"Geschäfts- oder Firmenwert",D4_WAV!$C$6:$C$52,D17)</f>
        <v>0</v>
      </c>
      <c r="K17" s="33">
        <f>AVERAGE(SUMIFS(D4_WAV!$I$5:$I$52,D4_WAV!$A$5:$A$52,B_KKAuf!$B17,D4_WAV!$C$5:$C$52,B_KKAuf!D17,D4_WAV!$B$5:$B$52,"geleistete Anzahlungen und Anlagen im Bau des Sachanlagevermögens"),SUMIFS(D4_WAV!$K$5:$K$52,D4_WAV!$A$5:$A$52,B_KKAuf!$B17,D4_WAV!$C$5:$C$52,B_KKAuf!D17,D4_WAV!$B$5:$B$52,"geleistete Anzahlungen und Anlagen im Bau des Sachanlagevermögens"))
+AVERAGE(SUMIFS(D4_WAV!$I$5:$I$52,D4_WAV!$A$5:$A$52,B_KKAuf!$B17,D4_WAV!$C$5:$C$52,B_KKAuf!D17,D4_WAV!$B$5:$B$52,"geleistete Anzahlungen auf immaterielle Vermögensgegenstände"),SUMIFS(D4_WAV!$K$5:$K$52,D4_WAV!$A$5:$A$52,B_KKAuf!$B17,D4_WAV!$C$5:$C$52,B_KKAuf!D17,D4_WAV!$B$5:$B$52,"geleistete Anzahlungen auf immaterielle Vermögensgegenstände"))</f>
        <v>0</v>
      </c>
      <c r="L17" s="33">
        <f>$K17*(0.4*VLOOKUP(D17,A_Stammdaten!$E$63:$G$69,3,0)+0.6*VLOOKUP(A_Stammdaten!$B$9,A_Stammdaten!$A$51:$B$57,2,0))</f>
        <v>0</v>
      </c>
      <c r="M17" s="33">
        <f>SUMIFS(D1_SAV!$S$5:$S$210,D1_SAV!$A$5:$A$210,$B17,D1_SAV!$C$5:$C$210,B_KKAuf!$D17)</f>
        <v>0</v>
      </c>
      <c r="N17" s="33">
        <f>SUMIFS(D4_WAV!$I$5:$I$52,D4_WAV!$A$5:$A$52,$B17,D4_WAV!$C$5:$C$52,$D17,D4_WAV!$B$5:$B$52,"&lt;&gt;"&amp;"geleistete Anzahlungen auf immaterielle Vermögensgegenstände",D4_WAV!$B$5:$B$52,"&lt;&gt;"&amp;"geleistete Anzahlungen und Anlagen im Bau des Sachanlagevermögens",D4_WAV!$B$5:$B$52,"&lt;&gt;"&amp;"Geschäfts- oder Firmenwert")</f>
        <v>0</v>
      </c>
      <c r="O17" s="33">
        <f>SUMIFS(D5_BKZ_NAKB_SoPo!$H$5:$H$54,D5_BKZ_NAKB_SoPo!$A$5:$A$54,$B17,D5_BKZ_NAKB_SoPo!$C$5:$C$54,B_KKAuf!$D17)</f>
        <v>0</v>
      </c>
      <c r="P17" s="33">
        <f>SUMIFS(D1_SAV!$U$5:$U$210,D1_SAV!$A$5:$A$210,$B17,D1_SAV!$C$5:$C$210,B_KKAuf!$D17)</f>
        <v>0</v>
      </c>
      <c r="Q17" s="33">
        <f>SUMIFS(D4_WAV!$K$5:$K$52,D4_WAV!$A$5:$A$52,$B17,D4_WAV!$C$5:$C$52,$D17,D4_WAV!$B$5:$B$52,"&lt;&gt;"&amp;"geleistete Anzahlungen auf immaterielle Vermögensgegenstände",D4_WAV!$B$5:$B$52,"&lt;&gt;"&amp;"geleistete Anzahlungen und Anlagen im Bau des Sachanlagevermögens",D4_WAV!$B$5:$B$52,"&lt;&gt;"&amp;"Geschäfts- oder Firmenwert")</f>
        <v>0</v>
      </c>
      <c r="R17" s="33">
        <f>SUMIFS(D5_BKZ_NAKB_SoPo!$I$5:$I$54,D5_BKZ_NAKB_SoPo!$A$5:$A$54,$B17,D5_BKZ_NAKB_SoPo!$C$5:$C$54,B_KKAuf!$D17)</f>
        <v>0</v>
      </c>
      <c r="S17" s="33">
        <f t="shared" si="10"/>
        <v>0</v>
      </c>
      <c r="T17" s="67">
        <f>$S17*(0.4*VLOOKUP(D17,A_Stammdaten!$E$63:$G$69,2,0)+0.6*VLOOKUP($D17,A_Stammdaten!$A$51:$B$57,2,0))</f>
        <v>0</v>
      </c>
    </row>
    <row r="18" spans="1:20">
      <c r="A18" s="308"/>
      <c r="B18" s="33">
        <f t="shared" si="9"/>
        <v>0</v>
      </c>
      <c r="C18" s="303"/>
      <c r="D18" s="79">
        <v>2025</v>
      </c>
      <c r="E18" s="146">
        <f t="shared" si="6"/>
        <v>0</v>
      </c>
      <c r="F18" s="146">
        <f t="shared" si="7"/>
        <v>0</v>
      </c>
      <c r="G18" s="147">
        <f>_xlfn.IFNA((K18*VLOOKUP(D18,A_Stammdaten!$E$63:$G$69,3,0)+S18*VLOOKUP(D18,A_Stammdaten!$E$63:$G$69,2,0))*0.4*0.035*VLOOKUP(B18,A_Stammdaten!$A$74:$E$94,5,0),0)</f>
        <v>0</v>
      </c>
      <c r="H18" s="148">
        <f t="shared" si="8"/>
        <v>0</v>
      </c>
      <c r="I18" s="53">
        <f>SUMIFS(D1_SAV!$T$5:$T$210,D1_SAV!$A$5:$A$210,$B18,D1_SAV!$C$5:$C$210,$D18)</f>
        <v>0</v>
      </c>
      <c r="J18" s="33">
        <f>SUMIFS(D4_WAV!$J$6:$J$52,D4_WAV!$A$6:$A$52,$B18,D4_WAV!$C$6:$C$52,D18)
-SUMIFS(D4_WAV!$J$6:$J$52,D4_WAV!$A$6:$A$52,$B18,D4_WAV!$B$6:$B$52,"Geschäfts- oder Firmenwert",D4_WAV!$C$6:$C$52,D18)</f>
        <v>0</v>
      </c>
      <c r="K18" s="33">
        <f>AVERAGE(SUMIFS(D4_WAV!$I$5:$I$52,D4_WAV!$A$5:$A$52,B_KKAuf!$B18,D4_WAV!$C$5:$C$52,B_KKAuf!D18,D4_WAV!$B$5:$B$52,"geleistete Anzahlungen und Anlagen im Bau des Sachanlagevermögens"),SUMIFS(D4_WAV!$K$5:$K$52,D4_WAV!$A$5:$A$52,B_KKAuf!$B18,D4_WAV!$C$5:$C$52,B_KKAuf!D18,D4_WAV!$B$5:$B$52,"geleistete Anzahlungen und Anlagen im Bau des Sachanlagevermögens"))
+AVERAGE(SUMIFS(D4_WAV!$I$5:$I$52,D4_WAV!$A$5:$A$52,B_KKAuf!$B18,D4_WAV!$C$5:$C$52,B_KKAuf!D18,D4_WAV!$B$5:$B$52,"geleistete Anzahlungen auf immaterielle Vermögensgegenstände"),SUMIFS(D4_WAV!$K$5:$K$52,D4_WAV!$A$5:$A$52,B_KKAuf!$B18,D4_WAV!$C$5:$C$52,B_KKAuf!D18,D4_WAV!$B$5:$B$52,"geleistete Anzahlungen auf immaterielle Vermögensgegenstände"))</f>
        <v>0</v>
      </c>
      <c r="L18" s="33">
        <f>$K18*(0.4*VLOOKUP(D18,A_Stammdaten!$E$63:$G$69,3,0)+0.6*VLOOKUP(A_Stammdaten!$B$9,A_Stammdaten!$A$51:$B$57,2,0))</f>
        <v>0</v>
      </c>
      <c r="M18" s="33">
        <f>SUMIFS(D1_SAV!$S$5:$S$210,D1_SAV!$A$5:$A$210,$B18,D1_SAV!$C$5:$C$210,B_KKAuf!$D18)</f>
        <v>0</v>
      </c>
      <c r="N18" s="33">
        <f>SUMIFS(D4_WAV!$I$5:$I$52,D4_WAV!$A$5:$A$52,$B18,D4_WAV!$C$5:$C$52,$D18,D4_WAV!$B$5:$B$52,"&lt;&gt;"&amp;"geleistete Anzahlungen auf immaterielle Vermögensgegenstände",D4_WAV!$B$5:$B$52,"&lt;&gt;"&amp;"geleistete Anzahlungen und Anlagen im Bau des Sachanlagevermögens",D4_WAV!$B$5:$B$52,"&lt;&gt;"&amp;"Geschäfts- oder Firmenwert")</f>
        <v>0</v>
      </c>
      <c r="O18" s="33">
        <f>SUMIFS(D5_BKZ_NAKB_SoPo!$H$5:$H$54,D5_BKZ_NAKB_SoPo!$A$5:$A$54,$B18,D5_BKZ_NAKB_SoPo!$C$5:$C$54,B_KKAuf!$D18)</f>
        <v>0</v>
      </c>
      <c r="P18" s="33">
        <f>SUMIFS(D1_SAV!$U$5:$U$210,D1_SAV!$A$5:$A$210,$B18,D1_SAV!$C$5:$C$210,B_KKAuf!$D18)</f>
        <v>0</v>
      </c>
      <c r="Q18" s="33">
        <f>SUMIFS(D4_WAV!$K$5:$K$52,D4_WAV!$A$5:$A$52,$B18,D4_WAV!$C$5:$C$52,$D18,D4_WAV!$B$5:$B$52,"&lt;&gt;"&amp;"geleistete Anzahlungen auf immaterielle Vermögensgegenstände",D4_WAV!$B$5:$B$52,"&lt;&gt;"&amp;"geleistete Anzahlungen und Anlagen im Bau des Sachanlagevermögens",D4_WAV!$B$5:$B$52,"&lt;&gt;"&amp;"Geschäfts- oder Firmenwert")</f>
        <v>0</v>
      </c>
      <c r="R18" s="33">
        <f>SUMIFS(D5_BKZ_NAKB_SoPo!$I$5:$I$54,D5_BKZ_NAKB_SoPo!$A$5:$A$54,$B18,D5_BKZ_NAKB_SoPo!$C$5:$C$54,B_KKAuf!$D18)</f>
        <v>0</v>
      </c>
      <c r="S18" s="33">
        <f t="shared" si="10"/>
        <v>0</v>
      </c>
      <c r="T18" s="67">
        <f>$S18*(0.4*VLOOKUP(D18,A_Stammdaten!$E$63:$G$69,2,0)+0.6*VLOOKUP($D18,A_Stammdaten!$A$51:$B$57,2,0))</f>
        <v>0</v>
      </c>
    </row>
    <row r="19" spans="1:20">
      <c r="A19" s="308"/>
      <c r="B19" s="33">
        <f t="shared" si="9"/>
        <v>0</v>
      </c>
      <c r="C19" s="303"/>
      <c r="D19" s="79">
        <v>2026</v>
      </c>
      <c r="E19" s="146">
        <f t="shared" si="6"/>
        <v>0</v>
      </c>
      <c r="F19" s="146">
        <f t="shared" si="7"/>
        <v>0</v>
      </c>
      <c r="G19" s="147">
        <f>_xlfn.IFNA((K19*VLOOKUP(D19,A_Stammdaten!$E$63:$G$69,3,0)+S19*VLOOKUP(D19,A_Stammdaten!$E$63:$G$69,2,0))*0.4*0.035*VLOOKUP(B19,A_Stammdaten!$A$74:$E$94,5,0),0)</f>
        <v>0</v>
      </c>
      <c r="H19" s="148">
        <f t="shared" si="8"/>
        <v>0</v>
      </c>
      <c r="I19" s="53">
        <f>SUMIFS(D1_SAV!$T$5:$T$210,D1_SAV!$A$5:$A$210,$B19,D1_SAV!$C$5:$C$210,$D19)</f>
        <v>0</v>
      </c>
      <c r="J19" s="33">
        <f>SUMIFS(D4_WAV!$J$6:$J$52,D4_WAV!$A$6:$A$52,$B19,D4_WAV!$C$6:$C$52,D19)
-SUMIFS(D4_WAV!$J$6:$J$52,D4_WAV!$A$6:$A$52,$B19,D4_WAV!$B$6:$B$52,"Geschäfts- oder Firmenwert",D4_WAV!$C$6:$C$52,D19)</f>
        <v>0</v>
      </c>
      <c r="K19" s="33">
        <f>AVERAGE(SUMIFS(D4_WAV!$I$5:$I$52,D4_WAV!$A$5:$A$52,B_KKAuf!$B19,D4_WAV!$C$5:$C$52,B_KKAuf!D19,D4_WAV!$B$5:$B$52,"geleistete Anzahlungen und Anlagen im Bau des Sachanlagevermögens"),SUMIFS(D4_WAV!$K$5:$K$52,D4_WAV!$A$5:$A$52,B_KKAuf!$B19,D4_WAV!$C$5:$C$52,B_KKAuf!D19,D4_WAV!$B$5:$B$52,"geleistete Anzahlungen und Anlagen im Bau des Sachanlagevermögens"))
+AVERAGE(SUMIFS(D4_WAV!$I$5:$I$52,D4_WAV!$A$5:$A$52,B_KKAuf!$B19,D4_WAV!$C$5:$C$52,B_KKAuf!D19,D4_WAV!$B$5:$B$52,"geleistete Anzahlungen auf immaterielle Vermögensgegenstände"),SUMIFS(D4_WAV!$K$5:$K$52,D4_WAV!$A$5:$A$52,B_KKAuf!$B19,D4_WAV!$C$5:$C$52,B_KKAuf!D19,D4_WAV!$B$5:$B$52,"geleistete Anzahlungen auf immaterielle Vermögensgegenstände"))</f>
        <v>0</v>
      </c>
      <c r="L19" s="33">
        <f>$K19*(0.4*VLOOKUP(D19,A_Stammdaten!$E$63:$G$69,3,0)+0.6*VLOOKUP(A_Stammdaten!$B$9,A_Stammdaten!$A$51:$B$57,2,0))</f>
        <v>0</v>
      </c>
      <c r="M19" s="33">
        <f>SUMIFS(D1_SAV!$S$5:$S$210,D1_SAV!$A$5:$A$210,$B19,D1_SAV!$C$5:$C$210,B_KKAuf!$D19)</f>
        <v>0</v>
      </c>
      <c r="N19" s="33">
        <f>SUMIFS(D4_WAV!$I$5:$I$52,D4_WAV!$A$5:$A$52,$B19,D4_WAV!$C$5:$C$52,$D19,D4_WAV!$B$5:$B$52,"&lt;&gt;"&amp;"geleistete Anzahlungen auf immaterielle Vermögensgegenstände",D4_WAV!$B$5:$B$52,"&lt;&gt;"&amp;"geleistete Anzahlungen und Anlagen im Bau des Sachanlagevermögens",D4_WAV!$B$5:$B$52,"&lt;&gt;"&amp;"Geschäfts- oder Firmenwert")</f>
        <v>0</v>
      </c>
      <c r="O19" s="33">
        <f>SUMIFS(D5_BKZ_NAKB_SoPo!$H$5:$H$54,D5_BKZ_NAKB_SoPo!$A$5:$A$54,$B19,D5_BKZ_NAKB_SoPo!$C$5:$C$54,B_KKAuf!$D19)</f>
        <v>0</v>
      </c>
      <c r="P19" s="33">
        <f>SUMIFS(D1_SAV!$U$5:$U$210,D1_SAV!$A$5:$A$210,$B19,D1_SAV!$C$5:$C$210,B_KKAuf!$D19)</f>
        <v>0</v>
      </c>
      <c r="Q19" s="33">
        <f>SUMIFS(D4_WAV!$K$5:$K$52,D4_WAV!$A$5:$A$52,$B19,D4_WAV!$C$5:$C$52,$D19,D4_WAV!$B$5:$B$52,"&lt;&gt;"&amp;"geleistete Anzahlungen auf immaterielle Vermögensgegenstände",D4_WAV!$B$5:$B$52,"&lt;&gt;"&amp;"geleistete Anzahlungen und Anlagen im Bau des Sachanlagevermögens",D4_WAV!$B$5:$B$52,"&lt;&gt;"&amp;"Geschäfts- oder Firmenwert")</f>
        <v>0</v>
      </c>
      <c r="R19" s="33">
        <f>SUMIFS(D5_BKZ_NAKB_SoPo!$I$5:$I$54,D5_BKZ_NAKB_SoPo!$A$5:$A$54,$B19,D5_BKZ_NAKB_SoPo!$C$5:$C$54,B_KKAuf!$D19)</f>
        <v>0</v>
      </c>
      <c r="S19" s="33">
        <f t="shared" si="10"/>
        <v>0</v>
      </c>
      <c r="T19" s="67">
        <f>$S19*(0.4*VLOOKUP(D19,A_Stammdaten!$E$63:$G$69,2,0)+0.6*VLOOKUP($D19,A_Stammdaten!$A$51:$B$57,2,0))</f>
        <v>0</v>
      </c>
    </row>
    <row r="20" spans="1:20">
      <c r="A20" s="308"/>
      <c r="B20" s="33">
        <f t="shared" si="9"/>
        <v>0</v>
      </c>
      <c r="C20" s="303"/>
      <c r="D20" s="79">
        <v>2027</v>
      </c>
      <c r="E20" s="146">
        <f t="shared" si="6"/>
        <v>0</v>
      </c>
      <c r="F20" s="146">
        <f t="shared" si="7"/>
        <v>0</v>
      </c>
      <c r="G20" s="147">
        <f>_xlfn.IFNA((K20*VLOOKUP(D20,A_Stammdaten!$E$63:$G$69,3,0)+S20*VLOOKUP(D20,A_Stammdaten!$E$63:$G$69,2,0))*0.4*0.035*VLOOKUP(B20,A_Stammdaten!$A$74:$E$94,5,0),0)</f>
        <v>0</v>
      </c>
      <c r="H20" s="148">
        <f t="shared" si="8"/>
        <v>0</v>
      </c>
      <c r="I20" s="53">
        <f>SUMIFS(D1_SAV!$T$5:$T$210,D1_SAV!$A$5:$A$210,$B20,D1_SAV!$C$5:$C$210,$D20)</f>
        <v>0</v>
      </c>
      <c r="J20" s="33">
        <f>SUMIFS(D4_WAV!$J$6:$J$52,D4_WAV!$A$6:$A$52,$B20,D4_WAV!$C$6:$C$52,D20)
-SUMIFS(D4_WAV!$J$6:$J$52,D4_WAV!$A$6:$A$52,$B20,D4_WAV!$B$6:$B$52,"Geschäfts- oder Firmenwert",D4_WAV!$C$6:$C$52,D20)</f>
        <v>0</v>
      </c>
      <c r="K20" s="33">
        <f>AVERAGE(SUMIFS(D4_WAV!$I$5:$I$52,D4_WAV!$A$5:$A$52,B_KKAuf!$B20,D4_WAV!$C$5:$C$52,B_KKAuf!D20,D4_WAV!$B$5:$B$52,"geleistete Anzahlungen und Anlagen im Bau des Sachanlagevermögens"),SUMIFS(D4_WAV!$K$5:$K$52,D4_WAV!$A$5:$A$52,B_KKAuf!$B20,D4_WAV!$C$5:$C$52,B_KKAuf!D20,D4_WAV!$B$5:$B$52,"geleistete Anzahlungen und Anlagen im Bau des Sachanlagevermögens"))
+AVERAGE(SUMIFS(D4_WAV!$I$5:$I$52,D4_WAV!$A$5:$A$52,B_KKAuf!$B20,D4_WAV!$C$5:$C$52,B_KKAuf!D20,D4_WAV!$B$5:$B$52,"geleistete Anzahlungen auf immaterielle Vermögensgegenstände"),SUMIFS(D4_WAV!$K$5:$K$52,D4_WAV!$A$5:$A$52,B_KKAuf!$B20,D4_WAV!$C$5:$C$52,B_KKAuf!D20,D4_WAV!$B$5:$B$52,"geleistete Anzahlungen auf immaterielle Vermögensgegenstände"))</f>
        <v>0</v>
      </c>
      <c r="L20" s="33">
        <f>$K20*(0.4*VLOOKUP(D20,A_Stammdaten!$E$63:$G$69,3,0)+0.6*VLOOKUP(A_Stammdaten!$B$9,A_Stammdaten!$A$51:$B$57,2,0))</f>
        <v>0</v>
      </c>
      <c r="M20" s="33">
        <f>SUMIFS(D1_SAV!$S$5:$S$210,D1_SAV!$A$5:$A$210,$B20,D1_SAV!$C$5:$C$210,B_KKAuf!$D20)</f>
        <v>0</v>
      </c>
      <c r="N20" s="33">
        <f>SUMIFS(D4_WAV!$I$5:$I$52,D4_WAV!$A$5:$A$52,$B20,D4_WAV!$C$5:$C$52,$D20,D4_WAV!$B$5:$B$52,"&lt;&gt;"&amp;"geleistete Anzahlungen auf immaterielle Vermögensgegenstände",D4_WAV!$B$5:$B$52,"&lt;&gt;"&amp;"geleistete Anzahlungen und Anlagen im Bau des Sachanlagevermögens",D4_WAV!$B$5:$B$52,"&lt;&gt;"&amp;"Geschäfts- oder Firmenwert")</f>
        <v>0</v>
      </c>
      <c r="O20" s="33">
        <f>SUMIFS(D5_BKZ_NAKB_SoPo!$H$5:$H$54,D5_BKZ_NAKB_SoPo!$A$5:$A$54,$B20,D5_BKZ_NAKB_SoPo!$C$5:$C$54,B_KKAuf!$D20)</f>
        <v>0</v>
      </c>
      <c r="P20" s="33">
        <f>SUMIFS(D1_SAV!$U$5:$U$210,D1_SAV!$A$5:$A$210,$B20,D1_SAV!$C$5:$C$210,B_KKAuf!$D20)</f>
        <v>0</v>
      </c>
      <c r="Q20" s="33">
        <f>SUMIFS(D4_WAV!$K$5:$K$52,D4_WAV!$A$5:$A$52,$B20,D4_WAV!$C$5:$C$52,$D20,D4_WAV!$B$5:$B$52,"&lt;&gt;"&amp;"geleistete Anzahlungen auf immaterielle Vermögensgegenstände",D4_WAV!$B$5:$B$52,"&lt;&gt;"&amp;"geleistete Anzahlungen und Anlagen im Bau des Sachanlagevermögens",D4_WAV!$B$5:$B$52,"&lt;&gt;"&amp;"Geschäfts- oder Firmenwert")</f>
        <v>0</v>
      </c>
      <c r="R20" s="33">
        <f>SUMIFS(D5_BKZ_NAKB_SoPo!$I$5:$I$54,D5_BKZ_NAKB_SoPo!$A$5:$A$54,$B20,D5_BKZ_NAKB_SoPo!$C$5:$C$54,B_KKAuf!$D20)</f>
        <v>0</v>
      </c>
      <c r="S20" s="33">
        <f t="shared" si="10"/>
        <v>0</v>
      </c>
      <c r="T20" s="67">
        <f>$S20*(0.4*VLOOKUP(D20,A_Stammdaten!$E$63:$G$69,2,0)+0.6*VLOOKUP($D20,A_Stammdaten!$A$51:$B$57,2,0))</f>
        <v>0</v>
      </c>
    </row>
    <row r="21" spans="1:20" ht="15" thickBot="1">
      <c r="A21" s="309"/>
      <c r="B21" s="68">
        <f t="shared" si="9"/>
        <v>0</v>
      </c>
      <c r="C21" s="304"/>
      <c r="D21" s="80">
        <v>2028</v>
      </c>
      <c r="E21" s="149">
        <f t="shared" si="6"/>
        <v>0</v>
      </c>
      <c r="F21" s="149">
        <f t="shared" si="7"/>
        <v>0</v>
      </c>
      <c r="G21" s="150">
        <f>_xlfn.IFNA((K21*VLOOKUP(D21,A_Stammdaten!$E$63:$G$69,3,0)+S21*VLOOKUP(D21,A_Stammdaten!$E$63:$G$69,2,0))*0.4*0.035*VLOOKUP(B21,A_Stammdaten!$A$74:$E$94,5,0),0)</f>
        <v>0</v>
      </c>
      <c r="H21" s="151">
        <f t="shared" si="8"/>
        <v>0</v>
      </c>
      <c r="I21" s="69">
        <f>SUMIFS(D1_SAV!$T$5:$T$210,D1_SAV!$A$5:$A$210,$B21,D1_SAV!$C$5:$C$210,$D21)</f>
        <v>0</v>
      </c>
      <c r="J21" s="68">
        <f>SUMIFS(D4_WAV!$J$6:$J$52,D4_WAV!$A$6:$A$52,$B21,D4_WAV!$C$6:$C$52,D21)
-SUMIFS(D4_WAV!$J$6:$J$52,D4_WAV!$A$6:$A$52,$B21,D4_WAV!$B$6:$B$52,"Geschäfts- oder Firmenwert",D4_WAV!$C$6:$C$52,D21)</f>
        <v>0</v>
      </c>
      <c r="K21" s="68">
        <f>AVERAGE(SUMIFS(D4_WAV!$I$5:$I$52,D4_WAV!$A$5:$A$52,B_KKAuf!$B21,D4_WAV!$C$5:$C$52,B_KKAuf!D21,D4_WAV!$B$5:$B$52,"geleistete Anzahlungen und Anlagen im Bau des Sachanlagevermögens"),SUMIFS(D4_WAV!$K$5:$K$52,D4_WAV!$A$5:$A$52,B_KKAuf!$B21,D4_WAV!$C$5:$C$52,B_KKAuf!D21,D4_WAV!$B$5:$B$52,"geleistete Anzahlungen und Anlagen im Bau des Sachanlagevermögens"))
+AVERAGE(SUMIFS(D4_WAV!$I$5:$I$52,D4_WAV!$A$5:$A$52,B_KKAuf!$B21,D4_WAV!$C$5:$C$52,B_KKAuf!D21,D4_WAV!$B$5:$B$52,"geleistete Anzahlungen auf immaterielle Vermögensgegenstände"),SUMIFS(D4_WAV!$K$5:$K$52,D4_WAV!$A$5:$A$52,B_KKAuf!$B21,D4_WAV!$C$5:$C$52,B_KKAuf!D21,D4_WAV!$B$5:$B$52,"geleistete Anzahlungen auf immaterielle Vermögensgegenstände"))</f>
        <v>0</v>
      </c>
      <c r="L21" s="68">
        <f>$K21*(0.4*VLOOKUP(D21,A_Stammdaten!$E$63:$G$69,3,0)+0.6*VLOOKUP(A_Stammdaten!$B$9,A_Stammdaten!$A$51:$B$57,2,0))</f>
        <v>0</v>
      </c>
      <c r="M21" s="68">
        <f>SUMIFS(D1_SAV!$S$5:$S$210,D1_SAV!$A$5:$A$210,$B21,D1_SAV!$C$5:$C$210,B_KKAuf!$D21)</f>
        <v>0</v>
      </c>
      <c r="N21" s="68">
        <f>SUMIFS(D4_WAV!$I$5:$I$52,D4_WAV!$A$5:$A$52,$B21,D4_WAV!$C$5:$C$52,$D21,D4_WAV!$B$5:$B$52,"&lt;&gt;"&amp;"geleistete Anzahlungen auf immaterielle Vermögensgegenstände",D4_WAV!$B$5:$B$52,"&lt;&gt;"&amp;"geleistete Anzahlungen und Anlagen im Bau des Sachanlagevermögens",D4_WAV!$B$5:$B$52,"&lt;&gt;"&amp;"Geschäfts- oder Firmenwert")</f>
        <v>0</v>
      </c>
      <c r="O21" s="68">
        <f>SUMIFS(D5_BKZ_NAKB_SoPo!$H$5:$H$54,D5_BKZ_NAKB_SoPo!$A$5:$A$54,$B21,D5_BKZ_NAKB_SoPo!$C$5:$C$54,B_KKAuf!$D21)</f>
        <v>0</v>
      </c>
      <c r="P21" s="68">
        <f>SUMIFS(D1_SAV!$U$5:$U$210,D1_SAV!$A$5:$A$210,$B21,D1_SAV!$C$5:$C$210,B_KKAuf!$D21)</f>
        <v>0</v>
      </c>
      <c r="Q21" s="68">
        <f>SUMIFS(D4_WAV!$K$5:$K$52,D4_WAV!$A$5:$A$52,$B21,D4_WAV!$C$5:$C$52,$D21,D4_WAV!$B$5:$B$52,"&lt;&gt;"&amp;"geleistete Anzahlungen auf immaterielle Vermögensgegenstände",D4_WAV!$B$5:$B$52,"&lt;&gt;"&amp;"geleistete Anzahlungen und Anlagen im Bau des Sachanlagevermögens",D4_WAV!$B$5:$B$52,"&lt;&gt;"&amp;"Geschäfts- oder Firmenwert")</f>
        <v>0</v>
      </c>
      <c r="R21" s="68">
        <f>SUMIFS(D5_BKZ_NAKB_SoPo!$I$5:$I$54,D5_BKZ_NAKB_SoPo!$A$5:$A$54,$B21,D5_BKZ_NAKB_SoPo!$C$5:$C$54,B_KKAuf!$D21)</f>
        <v>0</v>
      </c>
      <c r="S21" s="68">
        <f t="shared" si="10"/>
        <v>0</v>
      </c>
      <c r="T21" s="70">
        <f>$S21*(0.4*VLOOKUP(D21,A_Stammdaten!$E$63:$G$69,2,0)+0.6*VLOOKUP($D21,A_Stammdaten!$A$51:$B$57,2,0))</f>
        <v>0</v>
      </c>
    </row>
    <row r="22" spans="1:20">
      <c r="A22" s="305">
        <f>A_Stammdaten!A76</f>
        <v>0</v>
      </c>
      <c r="B22" s="63">
        <f>A$22</f>
        <v>0</v>
      </c>
      <c r="C22" s="302">
        <f>A_Stammdaten!B$76</f>
        <v>0</v>
      </c>
      <c r="D22" s="78">
        <v>2022</v>
      </c>
      <c r="E22" s="144">
        <f t="shared" si="6"/>
        <v>0</v>
      </c>
      <c r="F22" s="144">
        <f t="shared" si="7"/>
        <v>0</v>
      </c>
      <c r="G22" s="152">
        <f>_xlfn.IFNA((K22*VLOOKUP(D22,A_Stammdaten!$E$63:$G$69,3,0)+S22*VLOOKUP(D22,A_Stammdaten!$E$63:$G$69,2,0))*0.4*0.035*VLOOKUP(B22,A_Stammdaten!$A$74:$E$94,5,0),0)</f>
        <v>0</v>
      </c>
      <c r="H22" s="153">
        <f t="shared" si="8"/>
        <v>0</v>
      </c>
      <c r="I22" s="64">
        <f>SUMIFS(D1_SAV!$T$5:$T$210,D1_SAV!$A$5:$A$210,$B22,D1_SAV!$C$5:$C$210,$D22)</f>
        <v>0</v>
      </c>
      <c r="J22" s="65">
        <f>SUMIFS(D4_WAV!$J$6:$J$52,D4_WAV!$A$6:$A$52,$B22,D4_WAV!$C$6:$C$52,D22)
-SUMIFS(D4_WAV!$J$6:$J$52,D4_WAV!$A$6:$A$52,$B22,D4_WAV!$B$6:$B$52,"Geschäfts- oder Firmenwert",D4_WAV!$C$6:$C$52,D22)</f>
        <v>0</v>
      </c>
      <c r="K22" s="63">
        <f>AVERAGE(SUMIFS(D4_WAV!$I$5:$I$52,D4_WAV!$A$5:$A$52,B_KKAuf!$B22,D4_WAV!$C$5:$C$52,B_KKAuf!D22,D4_WAV!$B$5:$B$52,"geleistete Anzahlungen und Anlagen im Bau des Sachanlagevermögens"),SUMIFS(D4_WAV!$K$5:$K$52,D4_WAV!$A$5:$A$52,B_KKAuf!$B22,D4_WAV!$C$5:$C$52,B_KKAuf!D22,D4_WAV!$B$5:$B$52,"geleistete Anzahlungen und Anlagen im Bau des Sachanlagevermögens"))
+AVERAGE(SUMIFS(D4_WAV!$I$5:$I$52,D4_WAV!$A$5:$A$52,B_KKAuf!$B22,D4_WAV!$C$5:$C$52,B_KKAuf!D22,D4_WAV!$B$5:$B$52,"geleistete Anzahlungen auf immaterielle Vermögensgegenstände"),SUMIFS(D4_WAV!$K$5:$K$52,D4_WAV!$A$5:$A$52,B_KKAuf!$B22,D4_WAV!$C$5:$C$52,B_KKAuf!D22,D4_WAV!$B$5:$B$52,"geleistete Anzahlungen auf immaterielle Vermögensgegenstände"))</f>
        <v>0</v>
      </c>
      <c r="L22" s="63">
        <f>$K22*(0.4*VLOOKUP(D22,A_Stammdaten!$E$63:$G$69,3,0)+0.6*VLOOKUP(A_Stammdaten!$B$9,A_Stammdaten!$A$51:$B$57,2,0))</f>
        <v>0</v>
      </c>
      <c r="M22" s="63">
        <f>SUMIFS(D1_SAV!$S$5:$S$210,D1_SAV!$A$5:$A$210,$B22,D1_SAV!$C$5:$C$210,B_KKAuf!$D22)</f>
        <v>0</v>
      </c>
      <c r="N22" s="63">
        <f>SUMIFS(D4_WAV!$I$5:$I$52,D4_WAV!$A$5:$A$52,$B22,D4_WAV!$C$5:$C$52,$D22,D4_WAV!$B$5:$B$52,"&lt;&gt;"&amp;"geleistete Anzahlungen auf immaterielle Vermögensgegenstände",D4_WAV!$B$5:$B$52,"&lt;&gt;"&amp;"geleistete Anzahlungen und Anlagen im Bau des Sachanlagevermögens",D4_WAV!$B$5:$B$52,"&lt;&gt;"&amp;"Geschäfts- oder Firmenwert")</f>
        <v>0</v>
      </c>
      <c r="O22" s="63">
        <f>SUMIFS(D5_BKZ_NAKB_SoPo!$H$5:$H$54,D5_BKZ_NAKB_SoPo!$A$5:$A$54,$B22,D5_BKZ_NAKB_SoPo!$C$5:$C$54,B_KKAuf!$D22)</f>
        <v>0</v>
      </c>
      <c r="P22" s="63">
        <f>SUMIFS(D1_SAV!$U$5:$U$210,D1_SAV!$A$5:$A$210,$B22,D1_SAV!$C$5:$C$210,B_KKAuf!$D22)</f>
        <v>0</v>
      </c>
      <c r="Q22" s="63">
        <f>SUMIFS(D4_WAV!$K$5:$K$52,D4_WAV!$A$5:$A$52,$B22,D4_WAV!$C$5:$C$52,$D22,D4_WAV!$B$5:$B$52,"&lt;&gt;"&amp;"geleistete Anzahlungen auf immaterielle Vermögensgegenstände",D4_WAV!$B$5:$B$52,"&lt;&gt;"&amp;"geleistete Anzahlungen und Anlagen im Bau des Sachanlagevermögens",D4_WAV!$B$5:$B$52,"&lt;&gt;"&amp;"Geschäfts- oder Firmenwert")</f>
        <v>0</v>
      </c>
      <c r="R22" s="63">
        <f>SUMIFS(D5_BKZ_NAKB_SoPo!$I$5:$I$54,D5_BKZ_NAKB_SoPo!$A$5:$A$54,$B22,D5_BKZ_NAKB_SoPo!$C$5:$C$54,B_KKAuf!$D22)</f>
        <v>0</v>
      </c>
      <c r="S22" s="63">
        <f t="shared" si="10"/>
        <v>0</v>
      </c>
      <c r="T22" s="66">
        <f>$S22*(0.4*VLOOKUP(D22,A_Stammdaten!$E$63:$G$69,2,0)+0.6*VLOOKUP($D22,A_Stammdaten!$A$51:$B$57,2,0))</f>
        <v>0</v>
      </c>
    </row>
    <row r="23" spans="1:20">
      <c r="A23" s="308"/>
      <c r="B23" s="33">
        <f t="shared" ref="B23:B28" si="11">A$22</f>
        <v>0</v>
      </c>
      <c r="C23" s="303"/>
      <c r="D23" s="79">
        <v>2023</v>
      </c>
      <c r="E23" s="146">
        <f t="shared" si="6"/>
        <v>0</v>
      </c>
      <c r="F23" s="146">
        <f t="shared" si="7"/>
        <v>0</v>
      </c>
      <c r="G23" s="147">
        <f>_xlfn.IFNA((K23*VLOOKUP(D23,A_Stammdaten!$E$63:$G$69,3,0)+S23*VLOOKUP(D23,A_Stammdaten!$E$63:$G$69,2,0))*0.4*0.035*VLOOKUP(B23,A_Stammdaten!$A$74:$E$94,5,0),0)</f>
        <v>0</v>
      </c>
      <c r="H23" s="148">
        <f t="shared" si="8"/>
        <v>0</v>
      </c>
      <c r="I23" s="53">
        <f>SUMIFS(D1_SAV!$T$5:$T$210,D1_SAV!$A$5:$A$210,$B23,D1_SAV!$C$5:$C$210,$D23)</f>
        <v>0</v>
      </c>
      <c r="J23" s="58">
        <f>SUMIFS(D4_WAV!$J$6:$J$52,D4_WAV!$A$6:$A$52,$B23,D4_WAV!$C$6:$C$52,D23)
-SUMIFS(D4_WAV!$J$6:$J$52,D4_WAV!$A$6:$A$52,$B23,D4_WAV!$B$6:$B$52,"Geschäfts- oder Firmenwert",D4_WAV!$C$6:$C$52,D23)</f>
        <v>0</v>
      </c>
      <c r="K23" s="33">
        <f>AVERAGE(SUMIFS(D4_WAV!$I$5:$I$52,D4_WAV!$A$5:$A$52,B_KKAuf!$B23,D4_WAV!$C$5:$C$52,B_KKAuf!D23,D4_WAV!$B$5:$B$52,"geleistete Anzahlungen und Anlagen im Bau des Sachanlagevermögens"),SUMIFS(D4_WAV!$K$5:$K$52,D4_WAV!$A$5:$A$52,B_KKAuf!$B23,D4_WAV!$C$5:$C$52,B_KKAuf!D23,D4_WAV!$B$5:$B$52,"geleistete Anzahlungen und Anlagen im Bau des Sachanlagevermögens"))
+AVERAGE(SUMIFS(D4_WAV!$I$5:$I$52,D4_WAV!$A$5:$A$52,B_KKAuf!$B23,D4_WAV!$C$5:$C$52,B_KKAuf!D23,D4_WAV!$B$5:$B$52,"geleistete Anzahlungen auf immaterielle Vermögensgegenstände"),SUMIFS(D4_WAV!$K$5:$K$52,D4_WAV!$A$5:$A$52,B_KKAuf!$B23,D4_WAV!$C$5:$C$52,B_KKAuf!D23,D4_WAV!$B$5:$B$52,"geleistete Anzahlungen auf immaterielle Vermögensgegenstände"))</f>
        <v>0</v>
      </c>
      <c r="L23" s="33">
        <f>$K23*(0.4*VLOOKUP(D23,A_Stammdaten!$E$63:$G$69,3,0)+0.6*VLOOKUP(A_Stammdaten!$B$9,A_Stammdaten!$A$51:$B$57,2,0))</f>
        <v>0</v>
      </c>
      <c r="M23" s="33">
        <f>SUMIFS(D1_SAV!$S$5:$S$210,D1_SAV!$A$5:$A$210,$B23,D1_SAV!$C$5:$C$210,B_KKAuf!$D23)</f>
        <v>0</v>
      </c>
      <c r="N23" s="33">
        <f>SUMIFS(D4_WAV!$I$5:$I$52,D4_WAV!$A$5:$A$52,$B23,D4_WAV!$C$5:$C$52,$D23,D4_WAV!$B$5:$B$52,"&lt;&gt;"&amp;"geleistete Anzahlungen auf immaterielle Vermögensgegenstände",D4_WAV!$B$5:$B$52,"&lt;&gt;"&amp;"geleistete Anzahlungen und Anlagen im Bau des Sachanlagevermögens",D4_WAV!$B$5:$B$52,"&lt;&gt;"&amp;"Geschäfts- oder Firmenwert")</f>
        <v>0</v>
      </c>
      <c r="O23" s="33">
        <f>SUMIFS(D5_BKZ_NAKB_SoPo!$H$5:$H$54,D5_BKZ_NAKB_SoPo!$A$5:$A$54,$B23,D5_BKZ_NAKB_SoPo!$C$5:$C$54,B_KKAuf!$D23)</f>
        <v>0</v>
      </c>
      <c r="P23" s="33">
        <f>SUMIFS(D1_SAV!$U$5:$U$210,D1_SAV!$A$5:$A$210,$B23,D1_SAV!$C$5:$C$210,B_KKAuf!$D23)</f>
        <v>0</v>
      </c>
      <c r="Q23" s="33">
        <f>SUMIFS(D4_WAV!$K$5:$K$52,D4_WAV!$A$5:$A$52,$B23,D4_WAV!$C$5:$C$52,$D23,D4_WAV!$B$5:$B$52,"&lt;&gt;"&amp;"geleistete Anzahlungen auf immaterielle Vermögensgegenstände",D4_WAV!$B$5:$B$52,"&lt;&gt;"&amp;"geleistete Anzahlungen und Anlagen im Bau des Sachanlagevermögens",D4_WAV!$B$5:$B$52,"&lt;&gt;"&amp;"Geschäfts- oder Firmenwert")</f>
        <v>0</v>
      </c>
      <c r="R23" s="33">
        <f>SUMIFS(D5_BKZ_NAKB_SoPo!$I$5:$I$54,D5_BKZ_NAKB_SoPo!$A$5:$A$54,$B23,D5_BKZ_NAKB_SoPo!$C$5:$C$54,B_KKAuf!$D23)</f>
        <v>0</v>
      </c>
      <c r="S23" s="33">
        <f t="shared" si="10"/>
        <v>0</v>
      </c>
      <c r="T23" s="67">
        <f>$S23*(0.4*VLOOKUP(D23,A_Stammdaten!$E$63:$G$69,2,0)+0.6*VLOOKUP($D23,A_Stammdaten!$A$51:$B$57,2,0))</f>
        <v>0</v>
      </c>
    </row>
    <row r="24" spans="1:20">
      <c r="A24" s="308"/>
      <c r="B24" s="33">
        <f t="shared" si="11"/>
        <v>0</v>
      </c>
      <c r="C24" s="303"/>
      <c r="D24" s="79">
        <v>2024</v>
      </c>
      <c r="E24" s="146">
        <f t="shared" si="6"/>
        <v>0</v>
      </c>
      <c r="F24" s="146">
        <f t="shared" si="7"/>
        <v>0</v>
      </c>
      <c r="G24" s="147">
        <f>_xlfn.IFNA((K24*VLOOKUP(D24,A_Stammdaten!$E$63:$G$69,3,0)+S24*VLOOKUP(D24,A_Stammdaten!$E$63:$G$69,2,0))*0.4*0.035*VLOOKUP(B24,A_Stammdaten!$A$74:$E$94,5,0),0)</f>
        <v>0</v>
      </c>
      <c r="H24" s="148">
        <f t="shared" si="8"/>
        <v>0</v>
      </c>
      <c r="I24" s="53">
        <f>SUMIFS(D1_SAV!$T$5:$T$210,D1_SAV!$A$5:$A$210,$B24,D1_SAV!$C$5:$C$210,$D24)</f>
        <v>0</v>
      </c>
      <c r="J24" s="58">
        <f>SUMIFS(D4_WAV!$J$6:$J$52,D4_WAV!$A$6:$A$52,$B24,D4_WAV!$C$6:$C$52,D24)
-SUMIFS(D4_WAV!$J$6:$J$52,D4_WAV!$A$6:$A$52,$B24,D4_WAV!$B$6:$B$52,"Geschäfts- oder Firmenwert",D4_WAV!$C$6:$C$52,D24)</f>
        <v>0</v>
      </c>
      <c r="K24" s="33">
        <f>AVERAGE(SUMIFS(D4_WAV!$I$5:$I$52,D4_WAV!$A$5:$A$52,B_KKAuf!$B24,D4_WAV!$C$5:$C$52,B_KKAuf!D24,D4_WAV!$B$5:$B$52,"geleistete Anzahlungen und Anlagen im Bau des Sachanlagevermögens"),SUMIFS(D4_WAV!$K$5:$K$52,D4_WAV!$A$5:$A$52,B_KKAuf!$B24,D4_WAV!$C$5:$C$52,B_KKAuf!D24,D4_WAV!$B$5:$B$52,"geleistete Anzahlungen und Anlagen im Bau des Sachanlagevermögens"))
+AVERAGE(SUMIFS(D4_WAV!$I$5:$I$52,D4_WAV!$A$5:$A$52,B_KKAuf!$B24,D4_WAV!$C$5:$C$52,B_KKAuf!D24,D4_WAV!$B$5:$B$52,"geleistete Anzahlungen auf immaterielle Vermögensgegenstände"),SUMIFS(D4_WAV!$K$5:$K$52,D4_WAV!$A$5:$A$52,B_KKAuf!$B24,D4_WAV!$C$5:$C$52,B_KKAuf!D24,D4_WAV!$B$5:$B$52,"geleistete Anzahlungen auf immaterielle Vermögensgegenstände"))</f>
        <v>0</v>
      </c>
      <c r="L24" s="33">
        <f>$K24*(0.4*VLOOKUP(D24,A_Stammdaten!$E$63:$G$69,3,0)+0.6*VLOOKUP(A_Stammdaten!$B$9,A_Stammdaten!$A$51:$B$57,2,0))</f>
        <v>0</v>
      </c>
      <c r="M24" s="33">
        <f>SUMIFS(D1_SAV!$S$5:$S$210,D1_SAV!$A$5:$A$210,$B24,D1_SAV!$C$5:$C$210,B_KKAuf!$D24)</f>
        <v>0</v>
      </c>
      <c r="N24" s="33">
        <f>SUMIFS(D4_WAV!$I$5:$I$52,D4_WAV!$A$5:$A$52,$B24,D4_WAV!$C$5:$C$52,$D24,D4_WAV!$B$5:$B$52,"&lt;&gt;"&amp;"geleistete Anzahlungen auf immaterielle Vermögensgegenstände",D4_WAV!$B$5:$B$52,"&lt;&gt;"&amp;"geleistete Anzahlungen und Anlagen im Bau des Sachanlagevermögens",D4_WAV!$B$5:$B$52,"&lt;&gt;"&amp;"Geschäfts- oder Firmenwert")</f>
        <v>0</v>
      </c>
      <c r="O24" s="33">
        <f>SUMIFS(D5_BKZ_NAKB_SoPo!$H$5:$H$54,D5_BKZ_NAKB_SoPo!$A$5:$A$54,$B24,D5_BKZ_NAKB_SoPo!$C$5:$C$54,B_KKAuf!$D24)</f>
        <v>0</v>
      </c>
      <c r="P24" s="33">
        <f>SUMIFS(D1_SAV!$U$5:$U$210,D1_SAV!$A$5:$A$210,$B24,D1_SAV!$C$5:$C$210,B_KKAuf!$D24)</f>
        <v>0</v>
      </c>
      <c r="Q24" s="33">
        <f>SUMIFS(D4_WAV!$K$5:$K$52,D4_WAV!$A$5:$A$52,$B24,D4_WAV!$C$5:$C$52,$D24,D4_WAV!$B$5:$B$52,"&lt;&gt;"&amp;"geleistete Anzahlungen auf immaterielle Vermögensgegenstände",D4_WAV!$B$5:$B$52,"&lt;&gt;"&amp;"geleistete Anzahlungen und Anlagen im Bau des Sachanlagevermögens",D4_WAV!$B$5:$B$52,"&lt;&gt;"&amp;"Geschäfts- oder Firmenwert")</f>
        <v>0</v>
      </c>
      <c r="R24" s="33">
        <f>SUMIFS(D5_BKZ_NAKB_SoPo!$I$5:$I$54,D5_BKZ_NAKB_SoPo!$A$5:$A$54,$B24,D5_BKZ_NAKB_SoPo!$C$5:$C$54,B_KKAuf!$D24)</f>
        <v>0</v>
      </c>
      <c r="S24" s="33">
        <f t="shared" si="10"/>
        <v>0</v>
      </c>
      <c r="T24" s="67">
        <f>$S24*(0.4*VLOOKUP(D24,A_Stammdaten!$E$63:$G$69,2,0)+0.6*VLOOKUP($D24,A_Stammdaten!$A$51:$B$57,2,0))</f>
        <v>0</v>
      </c>
    </row>
    <row r="25" spans="1:20">
      <c r="A25" s="308"/>
      <c r="B25" s="33">
        <f t="shared" si="11"/>
        <v>0</v>
      </c>
      <c r="C25" s="303"/>
      <c r="D25" s="79">
        <v>2025</v>
      </c>
      <c r="E25" s="146">
        <f t="shared" si="6"/>
        <v>0</v>
      </c>
      <c r="F25" s="146">
        <f t="shared" si="7"/>
        <v>0</v>
      </c>
      <c r="G25" s="147">
        <f>_xlfn.IFNA((K25*VLOOKUP(D25,A_Stammdaten!$E$63:$G$69,3,0)+S25*VLOOKUP(D25,A_Stammdaten!$E$63:$G$69,2,0))*0.4*0.035*VLOOKUP(B25,A_Stammdaten!$A$74:$E$94,5,0),0)</f>
        <v>0</v>
      </c>
      <c r="H25" s="148">
        <f t="shared" si="8"/>
        <v>0</v>
      </c>
      <c r="I25" s="53">
        <f>SUMIFS(D1_SAV!$T$5:$T$210,D1_SAV!$A$5:$A$210,$B25,D1_SAV!$C$5:$C$210,$D25)</f>
        <v>0</v>
      </c>
      <c r="J25" s="33">
        <f>SUMIFS(D4_WAV!$J$6:$J$52,D4_WAV!$A$6:$A$52,$B25,D4_WAV!$C$6:$C$52,D25)
-SUMIFS(D4_WAV!$J$6:$J$52,D4_WAV!$A$6:$A$52,$B25,D4_WAV!$B$6:$B$52,"Geschäfts- oder Firmenwert",D4_WAV!$C$6:$C$52,D25)</f>
        <v>0</v>
      </c>
      <c r="K25" s="33">
        <f>AVERAGE(SUMIFS(D4_WAV!$I$5:$I$52,D4_WAV!$A$5:$A$52,B_KKAuf!$B25,D4_WAV!$C$5:$C$52,B_KKAuf!D25,D4_WAV!$B$5:$B$52,"geleistete Anzahlungen und Anlagen im Bau des Sachanlagevermögens"),SUMIFS(D4_WAV!$K$5:$K$52,D4_WAV!$A$5:$A$52,B_KKAuf!$B25,D4_WAV!$C$5:$C$52,B_KKAuf!D25,D4_WAV!$B$5:$B$52,"geleistete Anzahlungen und Anlagen im Bau des Sachanlagevermögens"))
+AVERAGE(SUMIFS(D4_WAV!$I$5:$I$52,D4_WAV!$A$5:$A$52,B_KKAuf!$B25,D4_WAV!$C$5:$C$52,B_KKAuf!D25,D4_WAV!$B$5:$B$52,"geleistete Anzahlungen auf immaterielle Vermögensgegenstände"),SUMIFS(D4_WAV!$K$5:$K$52,D4_WAV!$A$5:$A$52,B_KKAuf!$B25,D4_WAV!$C$5:$C$52,B_KKAuf!D25,D4_WAV!$B$5:$B$52,"geleistete Anzahlungen auf immaterielle Vermögensgegenstände"))</f>
        <v>0</v>
      </c>
      <c r="L25" s="33">
        <f>$K25*(0.4*VLOOKUP(D25,A_Stammdaten!$E$63:$G$69,3,0)+0.6*VLOOKUP(A_Stammdaten!$B$9,A_Stammdaten!$A$51:$B$57,2,0))</f>
        <v>0</v>
      </c>
      <c r="M25" s="33">
        <f>SUMIFS(D1_SAV!$S$5:$S$210,D1_SAV!$A$5:$A$210,$B25,D1_SAV!$C$5:$C$210,B_KKAuf!$D25)</f>
        <v>0</v>
      </c>
      <c r="N25" s="33">
        <f>SUMIFS(D4_WAV!$I$5:$I$52,D4_WAV!$A$5:$A$52,$B25,D4_WAV!$C$5:$C$52,$D25,D4_WAV!$B$5:$B$52,"&lt;&gt;"&amp;"geleistete Anzahlungen auf immaterielle Vermögensgegenstände",D4_WAV!$B$5:$B$52,"&lt;&gt;"&amp;"geleistete Anzahlungen und Anlagen im Bau des Sachanlagevermögens",D4_WAV!$B$5:$B$52,"&lt;&gt;"&amp;"Geschäfts- oder Firmenwert")</f>
        <v>0</v>
      </c>
      <c r="O25" s="33">
        <f>SUMIFS(D5_BKZ_NAKB_SoPo!$H$5:$H$54,D5_BKZ_NAKB_SoPo!$A$5:$A$54,$B25,D5_BKZ_NAKB_SoPo!$C$5:$C$54,B_KKAuf!$D25)</f>
        <v>0</v>
      </c>
      <c r="P25" s="33">
        <f>SUMIFS(D1_SAV!$U$5:$U$210,D1_SAV!$A$5:$A$210,$B25,D1_SAV!$C$5:$C$210,B_KKAuf!$D25)</f>
        <v>0</v>
      </c>
      <c r="Q25" s="33">
        <f>SUMIFS(D4_WAV!$K$5:$K$52,D4_WAV!$A$5:$A$52,$B25,D4_WAV!$C$5:$C$52,$D25,D4_WAV!$B$5:$B$52,"&lt;&gt;"&amp;"geleistete Anzahlungen auf immaterielle Vermögensgegenstände",D4_WAV!$B$5:$B$52,"&lt;&gt;"&amp;"geleistete Anzahlungen und Anlagen im Bau des Sachanlagevermögens",D4_WAV!$B$5:$B$52,"&lt;&gt;"&amp;"Geschäfts- oder Firmenwert")</f>
        <v>0</v>
      </c>
      <c r="R25" s="33">
        <f>SUMIFS(D5_BKZ_NAKB_SoPo!$I$5:$I$54,D5_BKZ_NAKB_SoPo!$A$5:$A$54,$B25,D5_BKZ_NAKB_SoPo!$C$5:$C$54,B_KKAuf!$D25)</f>
        <v>0</v>
      </c>
      <c r="S25" s="33">
        <f t="shared" si="10"/>
        <v>0</v>
      </c>
      <c r="T25" s="67">
        <f>$S25*(0.4*VLOOKUP(D25,A_Stammdaten!$E$63:$G$69,2,0)+0.6*VLOOKUP($D25,A_Stammdaten!$A$51:$B$57,2,0))</f>
        <v>0</v>
      </c>
    </row>
    <row r="26" spans="1:20">
      <c r="A26" s="308"/>
      <c r="B26" s="33">
        <f t="shared" si="11"/>
        <v>0</v>
      </c>
      <c r="C26" s="303"/>
      <c r="D26" s="79">
        <v>2026</v>
      </c>
      <c r="E26" s="146">
        <f t="shared" si="6"/>
        <v>0</v>
      </c>
      <c r="F26" s="146">
        <f t="shared" si="7"/>
        <v>0</v>
      </c>
      <c r="G26" s="147">
        <f>_xlfn.IFNA((K26*VLOOKUP(D26,A_Stammdaten!$E$63:$G$69,3,0)+S26*VLOOKUP(D26,A_Stammdaten!$E$63:$G$69,2,0))*0.4*0.035*VLOOKUP(B26,A_Stammdaten!$A$74:$E$94,5,0),0)</f>
        <v>0</v>
      </c>
      <c r="H26" s="148">
        <f t="shared" si="8"/>
        <v>0</v>
      </c>
      <c r="I26" s="53">
        <f>SUMIFS(D1_SAV!$T$5:$T$210,D1_SAV!$A$5:$A$210,$B26,D1_SAV!$C$5:$C$210,$D26)</f>
        <v>0</v>
      </c>
      <c r="J26" s="33">
        <f>SUMIFS(D4_WAV!$J$6:$J$52,D4_WAV!$A$6:$A$52,$B26,D4_WAV!$C$6:$C$52,D26)
-SUMIFS(D4_WAV!$J$6:$J$52,D4_WAV!$A$6:$A$52,$B26,D4_WAV!$B$6:$B$52,"Geschäfts- oder Firmenwert",D4_WAV!$C$6:$C$52,D26)</f>
        <v>0</v>
      </c>
      <c r="K26" s="33">
        <f>AVERAGE(SUMIFS(D4_WAV!$I$5:$I$52,D4_WAV!$A$5:$A$52,B_KKAuf!$B26,D4_WAV!$C$5:$C$52,B_KKAuf!D26,D4_WAV!$B$5:$B$52,"geleistete Anzahlungen und Anlagen im Bau des Sachanlagevermögens"),SUMIFS(D4_WAV!$K$5:$K$52,D4_WAV!$A$5:$A$52,B_KKAuf!$B26,D4_WAV!$C$5:$C$52,B_KKAuf!D26,D4_WAV!$B$5:$B$52,"geleistete Anzahlungen und Anlagen im Bau des Sachanlagevermögens"))
+AVERAGE(SUMIFS(D4_WAV!$I$5:$I$52,D4_WAV!$A$5:$A$52,B_KKAuf!$B26,D4_WAV!$C$5:$C$52,B_KKAuf!D26,D4_WAV!$B$5:$B$52,"geleistete Anzahlungen auf immaterielle Vermögensgegenstände"),SUMIFS(D4_WAV!$K$5:$K$52,D4_WAV!$A$5:$A$52,B_KKAuf!$B26,D4_WAV!$C$5:$C$52,B_KKAuf!D26,D4_WAV!$B$5:$B$52,"geleistete Anzahlungen auf immaterielle Vermögensgegenstände"))</f>
        <v>0</v>
      </c>
      <c r="L26" s="33">
        <f>$K26*(0.4*VLOOKUP(D26,A_Stammdaten!$E$63:$G$69,3,0)+0.6*VLOOKUP(A_Stammdaten!$B$9,A_Stammdaten!$A$51:$B$57,2,0))</f>
        <v>0</v>
      </c>
      <c r="M26" s="33">
        <f>SUMIFS(D1_SAV!$S$5:$S$210,D1_SAV!$A$5:$A$210,$B26,D1_SAV!$C$5:$C$210,B_KKAuf!$D26)</f>
        <v>0</v>
      </c>
      <c r="N26" s="33">
        <f>SUMIFS(D4_WAV!$I$5:$I$52,D4_WAV!$A$5:$A$52,$B26,D4_WAV!$C$5:$C$52,$D26,D4_WAV!$B$5:$B$52,"&lt;&gt;"&amp;"geleistete Anzahlungen auf immaterielle Vermögensgegenstände",D4_WAV!$B$5:$B$52,"&lt;&gt;"&amp;"geleistete Anzahlungen und Anlagen im Bau des Sachanlagevermögens",D4_WAV!$B$5:$B$52,"&lt;&gt;"&amp;"Geschäfts- oder Firmenwert")</f>
        <v>0</v>
      </c>
      <c r="O26" s="33">
        <f>SUMIFS(D5_BKZ_NAKB_SoPo!$H$5:$H$54,D5_BKZ_NAKB_SoPo!$A$5:$A$54,$B26,D5_BKZ_NAKB_SoPo!$C$5:$C$54,B_KKAuf!$D26)</f>
        <v>0</v>
      </c>
      <c r="P26" s="33">
        <f>SUMIFS(D1_SAV!$U$5:$U$210,D1_SAV!$A$5:$A$210,$B26,D1_SAV!$C$5:$C$210,B_KKAuf!$D26)</f>
        <v>0</v>
      </c>
      <c r="Q26" s="33">
        <f>SUMIFS(D4_WAV!$K$5:$K$52,D4_WAV!$A$5:$A$52,$B26,D4_WAV!$C$5:$C$52,$D26,D4_WAV!$B$5:$B$52,"&lt;&gt;"&amp;"geleistete Anzahlungen auf immaterielle Vermögensgegenstände",D4_WAV!$B$5:$B$52,"&lt;&gt;"&amp;"geleistete Anzahlungen und Anlagen im Bau des Sachanlagevermögens",D4_WAV!$B$5:$B$52,"&lt;&gt;"&amp;"Geschäfts- oder Firmenwert")</f>
        <v>0</v>
      </c>
      <c r="R26" s="33">
        <f>SUMIFS(D5_BKZ_NAKB_SoPo!$I$5:$I$54,D5_BKZ_NAKB_SoPo!$A$5:$A$54,$B26,D5_BKZ_NAKB_SoPo!$C$5:$C$54,B_KKAuf!$D26)</f>
        <v>0</v>
      </c>
      <c r="S26" s="33">
        <f t="shared" si="10"/>
        <v>0</v>
      </c>
      <c r="T26" s="67">
        <f>$S26*(0.4*VLOOKUP(D26,A_Stammdaten!$E$63:$G$69,2,0)+0.6*VLOOKUP($D26,A_Stammdaten!$A$51:$B$57,2,0))</f>
        <v>0</v>
      </c>
    </row>
    <row r="27" spans="1:20">
      <c r="A27" s="308"/>
      <c r="B27" s="33">
        <f t="shared" si="11"/>
        <v>0</v>
      </c>
      <c r="C27" s="303"/>
      <c r="D27" s="79">
        <v>2027</v>
      </c>
      <c r="E27" s="146">
        <f t="shared" si="6"/>
        <v>0</v>
      </c>
      <c r="F27" s="146">
        <f t="shared" si="7"/>
        <v>0</v>
      </c>
      <c r="G27" s="147">
        <f>_xlfn.IFNA((K27*VLOOKUP(D27,A_Stammdaten!$E$63:$G$69,3,0)+S27*VLOOKUP(D27,A_Stammdaten!$E$63:$G$69,2,0))*0.4*0.035*VLOOKUP(B27,A_Stammdaten!$A$74:$E$94,5,0),0)</f>
        <v>0</v>
      </c>
      <c r="H27" s="148">
        <f t="shared" si="8"/>
        <v>0</v>
      </c>
      <c r="I27" s="53">
        <f>SUMIFS(D1_SAV!$T$5:$T$210,D1_SAV!$A$5:$A$210,$B27,D1_SAV!$C$5:$C$210,$D27)</f>
        <v>0</v>
      </c>
      <c r="J27" s="33">
        <f>SUMIFS(D4_WAV!$J$6:$J$52,D4_WAV!$A$6:$A$52,$B27,D4_WAV!$C$6:$C$52,D27)
-SUMIFS(D4_WAV!$J$6:$J$52,D4_WAV!$A$6:$A$52,$B27,D4_WAV!$B$6:$B$52,"Geschäfts- oder Firmenwert",D4_WAV!$C$6:$C$52,D27)</f>
        <v>0</v>
      </c>
      <c r="K27" s="33">
        <f>AVERAGE(SUMIFS(D4_WAV!$I$5:$I$52,D4_WAV!$A$5:$A$52,B_KKAuf!$B27,D4_WAV!$C$5:$C$52,B_KKAuf!D27,D4_WAV!$B$5:$B$52,"geleistete Anzahlungen und Anlagen im Bau des Sachanlagevermögens"),SUMIFS(D4_WAV!$K$5:$K$52,D4_WAV!$A$5:$A$52,B_KKAuf!$B27,D4_WAV!$C$5:$C$52,B_KKAuf!D27,D4_WAV!$B$5:$B$52,"geleistete Anzahlungen und Anlagen im Bau des Sachanlagevermögens"))
+AVERAGE(SUMIFS(D4_WAV!$I$5:$I$52,D4_WAV!$A$5:$A$52,B_KKAuf!$B27,D4_WAV!$C$5:$C$52,B_KKAuf!D27,D4_WAV!$B$5:$B$52,"geleistete Anzahlungen auf immaterielle Vermögensgegenstände"),SUMIFS(D4_WAV!$K$5:$K$52,D4_WAV!$A$5:$A$52,B_KKAuf!$B27,D4_WAV!$C$5:$C$52,B_KKAuf!D27,D4_WAV!$B$5:$B$52,"geleistete Anzahlungen auf immaterielle Vermögensgegenstände"))</f>
        <v>0</v>
      </c>
      <c r="L27" s="33">
        <f>$K27*(0.4*VLOOKUP(D27,A_Stammdaten!$E$63:$G$69,3,0)+0.6*VLOOKUP(A_Stammdaten!$B$9,A_Stammdaten!$A$51:$B$57,2,0))</f>
        <v>0</v>
      </c>
      <c r="M27" s="33">
        <f>SUMIFS(D1_SAV!$S$5:$S$210,D1_SAV!$A$5:$A$210,$B27,D1_SAV!$C$5:$C$210,B_KKAuf!$D27)</f>
        <v>0</v>
      </c>
      <c r="N27" s="33">
        <f>SUMIFS(D4_WAV!$I$5:$I$52,D4_WAV!$A$5:$A$52,$B27,D4_WAV!$C$5:$C$52,$D27,D4_WAV!$B$5:$B$52,"&lt;&gt;"&amp;"geleistete Anzahlungen auf immaterielle Vermögensgegenstände",D4_WAV!$B$5:$B$52,"&lt;&gt;"&amp;"geleistete Anzahlungen und Anlagen im Bau des Sachanlagevermögens",D4_WAV!$B$5:$B$52,"&lt;&gt;"&amp;"Geschäfts- oder Firmenwert")</f>
        <v>0</v>
      </c>
      <c r="O27" s="33">
        <f>SUMIFS(D5_BKZ_NAKB_SoPo!$H$5:$H$54,D5_BKZ_NAKB_SoPo!$A$5:$A$54,$B27,D5_BKZ_NAKB_SoPo!$C$5:$C$54,B_KKAuf!$D27)</f>
        <v>0</v>
      </c>
      <c r="P27" s="33">
        <f>SUMIFS(D1_SAV!$U$5:$U$210,D1_SAV!$A$5:$A$210,$B27,D1_SAV!$C$5:$C$210,B_KKAuf!$D27)</f>
        <v>0</v>
      </c>
      <c r="Q27" s="33">
        <f>SUMIFS(D4_WAV!$K$5:$K$52,D4_WAV!$A$5:$A$52,$B27,D4_WAV!$C$5:$C$52,$D27,D4_WAV!$B$5:$B$52,"&lt;&gt;"&amp;"geleistete Anzahlungen auf immaterielle Vermögensgegenstände",D4_WAV!$B$5:$B$52,"&lt;&gt;"&amp;"geleistete Anzahlungen und Anlagen im Bau des Sachanlagevermögens",D4_WAV!$B$5:$B$52,"&lt;&gt;"&amp;"Geschäfts- oder Firmenwert")</f>
        <v>0</v>
      </c>
      <c r="R27" s="33">
        <f>SUMIFS(D5_BKZ_NAKB_SoPo!$I$5:$I$54,D5_BKZ_NAKB_SoPo!$A$5:$A$54,$B27,D5_BKZ_NAKB_SoPo!$C$5:$C$54,B_KKAuf!$D27)</f>
        <v>0</v>
      </c>
      <c r="S27" s="33">
        <f t="shared" si="10"/>
        <v>0</v>
      </c>
      <c r="T27" s="67">
        <f>$S27*(0.4*VLOOKUP(D27,A_Stammdaten!$E$63:$G$69,2,0)+0.6*VLOOKUP($D27,A_Stammdaten!$A$51:$B$57,2,0))</f>
        <v>0</v>
      </c>
    </row>
    <row r="28" spans="1:20" ht="15" thickBot="1">
      <c r="A28" s="309"/>
      <c r="B28" s="68">
        <f t="shared" si="11"/>
        <v>0</v>
      </c>
      <c r="C28" s="304"/>
      <c r="D28" s="80">
        <v>2028</v>
      </c>
      <c r="E28" s="149">
        <f t="shared" si="6"/>
        <v>0</v>
      </c>
      <c r="F28" s="149">
        <f t="shared" si="7"/>
        <v>0</v>
      </c>
      <c r="G28" s="150">
        <f>_xlfn.IFNA((K28*VLOOKUP(D28,A_Stammdaten!$E$63:$G$69,3,0)+S28*VLOOKUP(D28,A_Stammdaten!$E$63:$G$69,2,0))*0.4*0.035*VLOOKUP(B28,A_Stammdaten!$A$74:$E$94,5,0),0)</f>
        <v>0</v>
      </c>
      <c r="H28" s="151">
        <f t="shared" si="8"/>
        <v>0</v>
      </c>
      <c r="I28" s="69">
        <f>SUMIFS(D1_SAV!$T$5:$T$210,D1_SAV!$A$5:$A$210,$B28,D1_SAV!$C$5:$C$210,$D28)</f>
        <v>0</v>
      </c>
      <c r="J28" s="68">
        <f>SUMIFS(D4_WAV!$J$6:$J$52,D4_WAV!$A$6:$A$52,$B28,D4_WAV!$C$6:$C$52,D28)
-SUMIFS(D4_WAV!$J$6:$J$52,D4_WAV!$A$6:$A$52,$B28,D4_WAV!$B$6:$B$52,"Geschäfts- oder Firmenwert",D4_WAV!$C$6:$C$52,D28)</f>
        <v>0</v>
      </c>
      <c r="K28" s="68">
        <f>AVERAGE(SUMIFS(D4_WAV!$I$5:$I$52,D4_WAV!$A$5:$A$52,B_KKAuf!$B28,D4_WAV!$C$5:$C$52,B_KKAuf!D28,D4_WAV!$B$5:$B$52,"geleistete Anzahlungen und Anlagen im Bau des Sachanlagevermögens"),SUMIFS(D4_WAV!$K$5:$K$52,D4_WAV!$A$5:$A$52,B_KKAuf!$B28,D4_WAV!$C$5:$C$52,B_KKAuf!D28,D4_WAV!$B$5:$B$52,"geleistete Anzahlungen und Anlagen im Bau des Sachanlagevermögens"))
+AVERAGE(SUMIFS(D4_WAV!$I$5:$I$52,D4_WAV!$A$5:$A$52,B_KKAuf!$B28,D4_WAV!$C$5:$C$52,B_KKAuf!D28,D4_WAV!$B$5:$B$52,"geleistete Anzahlungen auf immaterielle Vermögensgegenstände"),SUMIFS(D4_WAV!$K$5:$K$52,D4_WAV!$A$5:$A$52,B_KKAuf!$B28,D4_WAV!$C$5:$C$52,B_KKAuf!D28,D4_WAV!$B$5:$B$52,"geleistete Anzahlungen auf immaterielle Vermögensgegenstände"))</f>
        <v>0</v>
      </c>
      <c r="L28" s="68">
        <f>$K28*(0.4*VLOOKUP(D28,A_Stammdaten!$E$63:$G$69,3,0)+0.6*VLOOKUP(A_Stammdaten!$B$9,A_Stammdaten!$A$51:$B$57,2,0))</f>
        <v>0</v>
      </c>
      <c r="M28" s="68">
        <f>SUMIFS(D1_SAV!$S$5:$S$210,D1_SAV!$A$5:$A$210,$B28,D1_SAV!$C$5:$C$210,B_KKAuf!$D28)</f>
        <v>0</v>
      </c>
      <c r="N28" s="68">
        <f>SUMIFS(D4_WAV!$I$5:$I$52,D4_WAV!$A$5:$A$52,$B28,D4_WAV!$C$5:$C$52,$D28,D4_WAV!$B$5:$B$52,"&lt;&gt;"&amp;"geleistete Anzahlungen auf immaterielle Vermögensgegenstände",D4_WAV!$B$5:$B$52,"&lt;&gt;"&amp;"geleistete Anzahlungen und Anlagen im Bau des Sachanlagevermögens",D4_WAV!$B$5:$B$52,"&lt;&gt;"&amp;"Geschäfts- oder Firmenwert")</f>
        <v>0</v>
      </c>
      <c r="O28" s="68">
        <f>SUMIFS(D5_BKZ_NAKB_SoPo!$H$5:$H$54,D5_BKZ_NAKB_SoPo!$A$5:$A$54,$B28,D5_BKZ_NAKB_SoPo!$C$5:$C$54,B_KKAuf!$D28)</f>
        <v>0</v>
      </c>
      <c r="P28" s="68">
        <f>SUMIFS(D1_SAV!$U$5:$U$210,D1_SAV!$A$5:$A$210,$B28,D1_SAV!$C$5:$C$210,B_KKAuf!$D28)</f>
        <v>0</v>
      </c>
      <c r="Q28" s="68">
        <f>SUMIFS(D4_WAV!$K$5:$K$52,D4_WAV!$A$5:$A$52,$B28,D4_WAV!$C$5:$C$52,$D28,D4_WAV!$B$5:$B$52,"&lt;&gt;"&amp;"geleistete Anzahlungen auf immaterielle Vermögensgegenstände",D4_WAV!$B$5:$B$52,"&lt;&gt;"&amp;"geleistete Anzahlungen und Anlagen im Bau des Sachanlagevermögens",D4_WAV!$B$5:$B$52,"&lt;&gt;"&amp;"Geschäfts- oder Firmenwert")</f>
        <v>0</v>
      </c>
      <c r="R28" s="68">
        <f>SUMIFS(D5_BKZ_NAKB_SoPo!$I$5:$I$54,D5_BKZ_NAKB_SoPo!$A$5:$A$54,$B28,D5_BKZ_NAKB_SoPo!$C$5:$C$54,B_KKAuf!$D28)</f>
        <v>0</v>
      </c>
      <c r="S28" s="68">
        <f t="shared" si="10"/>
        <v>0</v>
      </c>
      <c r="T28" s="70">
        <f>$S28*(0.4*VLOOKUP(D28,A_Stammdaten!$E$63:$G$69,2,0)+0.6*VLOOKUP($D28,A_Stammdaten!$A$51:$B$57,2,0))</f>
        <v>0</v>
      </c>
    </row>
    <row r="29" spans="1:20">
      <c r="A29" s="305">
        <f>A_Stammdaten!A77</f>
        <v>0</v>
      </c>
      <c r="B29" s="63">
        <f>A$29</f>
        <v>0</v>
      </c>
      <c r="C29" s="302">
        <f>A_Stammdaten!B$77</f>
        <v>0</v>
      </c>
      <c r="D29" s="78">
        <v>2022</v>
      </c>
      <c r="E29" s="144">
        <f t="shared" si="6"/>
        <v>0</v>
      </c>
      <c r="F29" s="144">
        <f t="shared" si="7"/>
        <v>0</v>
      </c>
      <c r="G29" s="152">
        <f>_xlfn.IFNA((K29*VLOOKUP(D29,A_Stammdaten!$E$63:$G$69,3,0)+S29*VLOOKUP(D29,A_Stammdaten!$E$63:$G$69,2,0))*0.4*0.035*VLOOKUP(B29,A_Stammdaten!$A$74:$E$94,5,0),0)</f>
        <v>0</v>
      </c>
      <c r="H29" s="153">
        <f t="shared" si="8"/>
        <v>0</v>
      </c>
      <c r="I29" s="64">
        <f>SUMIFS(D1_SAV!$T$5:$T$210,D1_SAV!$A$5:$A$210,$B29,D1_SAV!$C$5:$C$210,$D29)</f>
        <v>0</v>
      </c>
      <c r="J29" s="65">
        <f>SUMIFS(D4_WAV!$J$6:$J$52,D4_WAV!$A$6:$A$52,$B29,D4_WAV!$C$6:$C$52,D29)
-SUMIFS(D4_WAV!$J$6:$J$52,D4_WAV!$A$6:$A$52,$B29,D4_WAV!$B$6:$B$52,"Geschäfts- oder Firmenwert",D4_WAV!$C$6:$C$52,D29)</f>
        <v>0</v>
      </c>
      <c r="K29" s="63">
        <f>AVERAGE(SUMIFS(D4_WAV!$I$5:$I$52,D4_WAV!$A$5:$A$52,B_KKAuf!$B29,D4_WAV!$C$5:$C$52,B_KKAuf!D29,D4_WAV!$B$5:$B$52,"geleistete Anzahlungen und Anlagen im Bau des Sachanlagevermögens"),SUMIFS(D4_WAV!$K$5:$K$52,D4_WAV!$A$5:$A$52,B_KKAuf!$B29,D4_WAV!$C$5:$C$52,B_KKAuf!D29,D4_WAV!$B$5:$B$52,"geleistete Anzahlungen und Anlagen im Bau des Sachanlagevermögens"))
+AVERAGE(SUMIFS(D4_WAV!$I$5:$I$52,D4_WAV!$A$5:$A$52,B_KKAuf!$B29,D4_WAV!$C$5:$C$52,B_KKAuf!D29,D4_WAV!$B$5:$B$52,"geleistete Anzahlungen auf immaterielle Vermögensgegenstände"),SUMIFS(D4_WAV!$K$5:$K$52,D4_WAV!$A$5:$A$52,B_KKAuf!$B29,D4_WAV!$C$5:$C$52,B_KKAuf!D29,D4_WAV!$B$5:$B$52,"geleistete Anzahlungen auf immaterielle Vermögensgegenstände"))</f>
        <v>0</v>
      </c>
      <c r="L29" s="63">
        <f>$K29*(0.4*VLOOKUP(D29,A_Stammdaten!$E$63:$G$69,3,0)+0.6*VLOOKUP(A_Stammdaten!$B$9,A_Stammdaten!$A$51:$B$57,2,0))</f>
        <v>0</v>
      </c>
      <c r="M29" s="63">
        <f>SUMIFS(D1_SAV!$S$5:$S$210,D1_SAV!$A$5:$A$210,$B29,D1_SAV!$C$5:$C$210,B_KKAuf!$D29)</f>
        <v>0</v>
      </c>
      <c r="N29" s="63">
        <f>SUMIFS(D4_WAV!$I$5:$I$52,D4_WAV!$A$5:$A$52,$B29,D4_WAV!$C$5:$C$52,$D29,D4_WAV!$B$5:$B$52,"&lt;&gt;"&amp;"geleistete Anzahlungen auf immaterielle Vermögensgegenstände",D4_WAV!$B$5:$B$52,"&lt;&gt;"&amp;"geleistete Anzahlungen und Anlagen im Bau des Sachanlagevermögens",D4_WAV!$B$5:$B$52,"&lt;&gt;"&amp;"Geschäfts- oder Firmenwert")</f>
        <v>0</v>
      </c>
      <c r="O29" s="63">
        <f>SUMIFS(D5_BKZ_NAKB_SoPo!$H$5:$H$54,D5_BKZ_NAKB_SoPo!$A$5:$A$54,$B29,D5_BKZ_NAKB_SoPo!$C$5:$C$54,B_KKAuf!$D29)</f>
        <v>0</v>
      </c>
      <c r="P29" s="63">
        <f>SUMIFS(D1_SAV!$U$5:$U$210,D1_SAV!$A$5:$A$210,$B29,D1_SAV!$C$5:$C$210,B_KKAuf!$D29)</f>
        <v>0</v>
      </c>
      <c r="Q29" s="63">
        <f>SUMIFS(D4_WAV!$K$5:$K$52,D4_WAV!$A$5:$A$52,$B29,D4_WAV!$C$5:$C$52,$D29,D4_WAV!$B$5:$B$52,"&lt;&gt;"&amp;"geleistete Anzahlungen auf immaterielle Vermögensgegenstände",D4_WAV!$B$5:$B$52,"&lt;&gt;"&amp;"geleistete Anzahlungen und Anlagen im Bau des Sachanlagevermögens",D4_WAV!$B$5:$B$52,"&lt;&gt;"&amp;"Geschäfts- oder Firmenwert")</f>
        <v>0</v>
      </c>
      <c r="R29" s="63">
        <f>SUMIFS(D5_BKZ_NAKB_SoPo!$I$5:$I$54,D5_BKZ_NAKB_SoPo!$A$5:$A$54,$B29,D5_BKZ_NAKB_SoPo!$C$5:$C$54,B_KKAuf!$D29)</f>
        <v>0</v>
      </c>
      <c r="S29" s="63">
        <f t="shared" si="10"/>
        <v>0</v>
      </c>
      <c r="T29" s="66">
        <f>$S29*(0.4*VLOOKUP(D29,A_Stammdaten!$E$63:$G$69,2,0)+0.6*VLOOKUP($D29,A_Stammdaten!$A$51:$B$57,2,0))</f>
        <v>0</v>
      </c>
    </row>
    <row r="30" spans="1:20">
      <c r="A30" s="308"/>
      <c r="B30" s="33">
        <f t="shared" ref="B30:B35" si="12">A$29</f>
        <v>0</v>
      </c>
      <c r="C30" s="303"/>
      <c r="D30" s="79">
        <v>2023</v>
      </c>
      <c r="E30" s="146">
        <f t="shared" si="6"/>
        <v>0</v>
      </c>
      <c r="F30" s="146">
        <f t="shared" si="7"/>
        <v>0</v>
      </c>
      <c r="G30" s="147">
        <f>_xlfn.IFNA((K30*VLOOKUP(D30,A_Stammdaten!$E$63:$G$69,3,0)+S30*VLOOKUP(D30,A_Stammdaten!$E$63:$G$69,2,0))*0.4*0.035*VLOOKUP(B30,A_Stammdaten!$A$74:$E$94,5,0),0)</f>
        <v>0</v>
      </c>
      <c r="H30" s="148">
        <f t="shared" si="8"/>
        <v>0</v>
      </c>
      <c r="I30" s="53">
        <f>SUMIFS(D1_SAV!$T$5:$T$210,D1_SAV!$A$5:$A$210,$B30,D1_SAV!$C$5:$C$210,$D30)</f>
        <v>0</v>
      </c>
      <c r="J30" s="58">
        <f>SUMIFS(D4_WAV!$J$6:$J$52,D4_WAV!$A$6:$A$52,$B30,D4_WAV!$C$6:$C$52,D30)
-SUMIFS(D4_WAV!$J$6:$J$52,D4_WAV!$A$6:$A$52,$B30,D4_WAV!$B$6:$B$52,"Geschäfts- oder Firmenwert",D4_WAV!$C$6:$C$52,D30)</f>
        <v>0</v>
      </c>
      <c r="K30" s="33">
        <f>AVERAGE(SUMIFS(D4_WAV!$I$5:$I$52,D4_WAV!$A$5:$A$52,B_KKAuf!$B30,D4_WAV!$C$5:$C$52,B_KKAuf!D30,D4_WAV!$B$5:$B$52,"geleistete Anzahlungen und Anlagen im Bau des Sachanlagevermögens"),SUMIFS(D4_WAV!$K$5:$K$52,D4_WAV!$A$5:$A$52,B_KKAuf!$B30,D4_WAV!$C$5:$C$52,B_KKAuf!D30,D4_WAV!$B$5:$B$52,"geleistete Anzahlungen und Anlagen im Bau des Sachanlagevermögens"))
+AVERAGE(SUMIFS(D4_WAV!$I$5:$I$52,D4_WAV!$A$5:$A$52,B_KKAuf!$B30,D4_WAV!$C$5:$C$52,B_KKAuf!D30,D4_WAV!$B$5:$B$52,"geleistete Anzahlungen auf immaterielle Vermögensgegenstände"),SUMIFS(D4_WAV!$K$5:$K$52,D4_WAV!$A$5:$A$52,B_KKAuf!$B30,D4_WAV!$C$5:$C$52,B_KKAuf!D30,D4_WAV!$B$5:$B$52,"geleistete Anzahlungen auf immaterielle Vermögensgegenstände"))</f>
        <v>0</v>
      </c>
      <c r="L30" s="33">
        <f>$K30*(0.4*VLOOKUP(D30,A_Stammdaten!$E$63:$G$69,3,0)+0.6*VLOOKUP(A_Stammdaten!$B$9,A_Stammdaten!$A$51:$B$57,2,0))</f>
        <v>0</v>
      </c>
      <c r="M30" s="33">
        <f>SUMIFS(D1_SAV!$S$5:$S$210,D1_SAV!$A$5:$A$210,$B30,D1_SAV!$C$5:$C$210,B_KKAuf!$D30)</f>
        <v>0</v>
      </c>
      <c r="N30" s="33">
        <f>SUMIFS(D4_WAV!$I$5:$I$52,D4_WAV!$A$5:$A$52,$B30,D4_WAV!$C$5:$C$52,$D30,D4_WAV!$B$5:$B$52,"&lt;&gt;"&amp;"geleistete Anzahlungen auf immaterielle Vermögensgegenstände",D4_WAV!$B$5:$B$52,"&lt;&gt;"&amp;"geleistete Anzahlungen und Anlagen im Bau des Sachanlagevermögens",D4_WAV!$B$5:$B$52,"&lt;&gt;"&amp;"Geschäfts- oder Firmenwert")</f>
        <v>0</v>
      </c>
      <c r="O30" s="33">
        <f>SUMIFS(D5_BKZ_NAKB_SoPo!$H$5:$H$54,D5_BKZ_NAKB_SoPo!$A$5:$A$54,$B30,D5_BKZ_NAKB_SoPo!$C$5:$C$54,B_KKAuf!$D30)</f>
        <v>0</v>
      </c>
      <c r="P30" s="33">
        <f>SUMIFS(D1_SAV!$U$5:$U$210,D1_SAV!$A$5:$A$210,$B30,D1_SAV!$C$5:$C$210,B_KKAuf!$D30)</f>
        <v>0</v>
      </c>
      <c r="Q30" s="33">
        <f>SUMIFS(D4_WAV!$K$5:$K$52,D4_WAV!$A$5:$A$52,$B30,D4_WAV!$C$5:$C$52,$D30,D4_WAV!$B$5:$B$52,"&lt;&gt;"&amp;"geleistete Anzahlungen auf immaterielle Vermögensgegenstände",D4_WAV!$B$5:$B$52,"&lt;&gt;"&amp;"geleistete Anzahlungen und Anlagen im Bau des Sachanlagevermögens",D4_WAV!$B$5:$B$52,"&lt;&gt;"&amp;"Geschäfts- oder Firmenwert")</f>
        <v>0</v>
      </c>
      <c r="R30" s="33">
        <f>SUMIFS(D5_BKZ_NAKB_SoPo!$I$5:$I$54,D5_BKZ_NAKB_SoPo!$A$5:$A$54,$B30,D5_BKZ_NAKB_SoPo!$C$5:$C$54,B_KKAuf!$D30)</f>
        <v>0</v>
      </c>
      <c r="S30" s="33">
        <f t="shared" si="10"/>
        <v>0</v>
      </c>
      <c r="T30" s="67">
        <f>$S30*(0.4*VLOOKUP(D30,A_Stammdaten!$E$63:$G$69,2,0)+0.6*VLOOKUP($D30,A_Stammdaten!$A$51:$B$57,2,0))</f>
        <v>0</v>
      </c>
    </row>
    <row r="31" spans="1:20">
      <c r="A31" s="308"/>
      <c r="B31" s="33">
        <f t="shared" si="12"/>
        <v>0</v>
      </c>
      <c r="C31" s="303"/>
      <c r="D31" s="79">
        <v>2024</v>
      </c>
      <c r="E31" s="146">
        <f t="shared" si="6"/>
        <v>0</v>
      </c>
      <c r="F31" s="146">
        <f t="shared" si="7"/>
        <v>0</v>
      </c>
      <c r="G31" s="147">
        <f>_xlfn.IFNA((K31*VLOOKUP(D31,A_Stammdaten!$E$63:$G$69,3,0)+S31*VLOOKUP(D31,A_Stammdaten!$E$63:$G$69,2,0))*0.4*0.035*VLOOKUP(B31,A_Stammdaten!$A$74:$E$94,5,0),0)</f>
        <v>0</v>
      </c>
      <c r="H31" s="148">
        <f t="shared" si="8"/>
        <v>0</v>
      </c>
      <c r="I31" s="53">
        <f>SUMIFS(D1_SAV!$T$5:$T$210,D1_SAV!$A$5:$A$210,$B31,D1_SAV!$C$5:$C$210,$D31)</f>
        <v>0</v>
      </c>
      <c r="J31" s="58">
        <f>SUMIFS(D4_WAV!$J$6:$J$52,D4_WAV!$A$6:$A$52,$B31,D4_WAV!$C$6:$C$52,D31)
-SUMIFS(D4_WAV!$J$6:$J$52,D4_WAV!$A$6:$A$52,$B31,D4_WAV!$B$6:$B$52,"Geschäfts- oder Firmenwert",D4_WAV!$C$6:$C$52,D31)</f>
        <v>0</v>
      </c>
      <c r="K31" s="33">
        <f>AVERAGE(SUMIFS(D4_WAV!$I$5:$I$52,D4_WAV!$A$5:$A$52,B_KKAuf!$B31,D4_WAV!$C$5:$C$52,B_KKAuf!D31,D4_WAV!$B$5:$B$52,"geleistete Anzahlungen und Anlagen im Bau des Sachanlagevermögens"),SUMIFS(D4_WAV!$K$5:$K$52,D4_WAV!$A$5:$A$52,B_KKAuf!$B31,D4_WAV!$C$5:$C$52,B_KKAuf!D31,D4_WAV!$B$5:$B$52,"geleistete Anzahlungen und Anlagen im Bau des Sachanlagevermögens"))
+AVERAGE(SUMIFS(D4_WAV!$I$5:$I$52,D4_WAV!$A$5:$A$52,B_KKAuf!$B31,D4_WAV!$C$5:$C$52,B_KKAuf!D31,D4_WAV!$B$5:$B$52,"geleistete Anzahlungen auf immaterielle Vermögensgegenstände"),SUMIFS(D4_WAV!$K$5:$K$52,D4_WAV!$A$5:$A$52,B_KKAuf!$B31,D4_WAV!$C$5:$C$52,B_KKAuf!D31,D4_WAV!$B$5:$B$52,"geleistete Anzahlungen auf immaterielle Vermögensgegenstände"))</f>
        <v>0</v>
      </c>
      <c r="L31" s="33">
        <f>$K31*(0.4*VLOOKUP(D31,A_Stammdaten!$E$63:$G$69,3,0)+0.6*VLOOKUP(A_Stammdaten!$B$9,A_Stammdaten!$A$51:$B$57,2,0))</f>
        <v>0</v>
      </c>
      <c r="M31" s="33">
        <f>SUMIFS(D1_SAV!$S$5:$S$210,D1_SAV!$A$5:$A$210,$B31,D1_SAV!$C$5:$C$210,B_KKAuf!$D31)</f>
        <v>0</v>
      </c>
      <c r="N31" s="33">
        <f>SUMIFS(D4_WAV!$I$5:$I$52,D4_WAV!$A$5:$A$52,$B31,D4_WAV!$C$5:$C$52,$D31,D4_WAV!$B$5:$B$52,"&lt;&gt;"&amp;"geleistete Anzahlungen auf immaterielle Vermögensgegenstände",D4_WAV!$B$5:$B$52,"&lt;&gt;"&amp;"geleistete Anzahlungen und Anlagen im Bau des Sachanlagevermögens",D4_WAV!$B$5:$B$52,"&lt;&gt;"&amp;"Geschäfts- oder Firmenwert")</f>
        <v>0</v>
      </c>
      <c r="O31" s="33">
        <f>SUMIFS(D5_BKZ_NAKB_SoPo!$H$5:$H$54,D5_BKZ_NAKB_SoPo!$A$5:$A$54,$B31,D5_BKZ_NAKB_SoPo!$C$5:$C$54,B_KKAuf!$D31)</f>
        <v>0</v>
      </c>
      <c r="P31" s="33">
        <f>SUMIFS(D1_SAV!$U$5:$U$210,D1_SAV!$A$5:$A$210,$B31,D1_SAV!$C$5:$C$210,B_KKAuf!$D31)</f>
        <v>0</v>
      </c>
      <c r="Q31" s="33">
        <f>SUMIFS(D4_WAV!$K$5:$K$52,D4_WAV!$A$5:$A$52,$B31,D4_WAV!$C$5:$C$52,$D31,D4_WAV!$B$5:$B$52,"&lt;&gt;"&amp;"geleistete Anzahlungen auf immaterielle Vermögensgegenstände",D4_WAV!$B$5:$B$52,"&lt;&gt;"&amp;"geleistete Anzahlungen und Anlagen im Bau des Sachanlagevermögens",D4_WAV!$B$5:$B$52,"&lt;&gt;"&amp;"Geschäfts- oder Firmenwert")</f>
        <v>0</v>
      </c>
      <c r="R31" s="33">
        <f>SUMIFS(D5_BKZ_NAKB_SoPo!$I$5:$I$54,D5_BKZ_NAKB_SoPo!$A$5:$A$54,$B31,D5_BKZ_NAKB_SoPo!$C$5:$C$54,B_KKAuf!$D31)</f>
        <v>0</v>
      </c>
      <c r="S31" s="33">
        <f t="shared" si="10"/>
        <v>0</v>
      </c>
      <c r="T31" s="67">
        <f>$S31*(0.4*VLOOKUP(D31,A_Stammdaten!$E$63:$G$69,2,0)+0.6*VLOOKUP($D31,A_Stammdaten!$A$51:$B$57,2,0))</f>
        <v>0</v>
      </c>
    </row>
    <row r="32" spans="1:20">
      <c r="A32" s="308"/>
      <c r="B32" s="33">
        <f t="shared" si="12"/>
        <v>0</v>
      </c>
      <c r="C32" s="303"/>
      <c r="D32" s="79">
        <v>2025</v>
      </c>
      <c r="E32" s="146">
        <f t="shared" si="6"/>
        <v>0</v>
      </c>
      <c r="F32" s="146">
        <f t="shared" si="7"/>
        <v>0</v>
      </c>
      <c r="G32" s="147">
        <f>_xlfn.IFNA((K32*VLOOKUP(D32,A_Stammdaten!$E$63:$G$69,3,0)+S32*VLOOKUP(D32,A_Stammdaten!$E$63:$G$69,2,0))*0.4*0.035*VLOOKUP(B32,A_Stammdaten!$A$74:$E$94,5,0),0)</f>
        <v>0</v>
      </c>
      <c r="H32" s="148">
        <f t="shared" si="8"/>
        <v>0</v>
      </c>
      <c r="I32" s="53">
        <f>SUMIFS(D1_SAV!$T$5:$T$210,D1_SAV!$A$5:$A$210,$B32,D1_SAV!$C$5:$C$210,$D32)</f>
        <v>0</v>
      </c>
      <c r="J32" s="33">
        <f>SUMIFS(D4_WAV!$J$6:$J$52,D4_WAV!$A$6:$A$52,$B32,D4_WAV!$C$6:$C$52,D32)
-SUMIFS(D4_WAV!$J$6:$J$52,D4_WAV!$A$6:$A$52,$B32,D4_WAV!$B$6:$B$52,"Geschäfts- oder Firmenwert",D4_WAV!$C$6:$C$52,D32)</f>
        <v>0</v>
      </c>
      <c r="K32" s="33">
        <f>AVERAGE(SUMIFS(D4_WAV!$I$5:$I$52,D4_WAV!$A$5:$A$52,B_KKAuf!$B32,D4_WAV!$C$5:$C$52,B_KKAuf!D32,D4_WAV!$B$5:$B$52,"geleistete Anzahlungen und Anlagen im Bau des Sachanlagevermögens"),SUMIFS(D4_WAV!$K$5:$K$52,D4_WAV!$A$5:$A$52,B_KKAuf!$B32,D4_WAV!$C$5:$C$52,B_KKAuf!D32,D4_WAV!$B$5:$B$52,"geleistete Anzahlungen und Anlagen im Bau des Sachanlagevermögens"))
+AVERAGE(SUMIFS(D4_WAV!$I$5:$I$52,D4_WAV!$A$5:$A$52,B_KKAuf!$B32,D4_WAV!$C$5:$C$52,B_KKAuf!D32,D4_WAV!$B$5:$B$52,"geleistete Anzahlungen auf immaterielle Vermögensgegenstände"),SUMIFS(D4_WAV!$K$5:$K$52,D4_WAV!$A$5:$A$52,B_KKAuf!$B32,D4_WAV!$C$5:$C$52,B_KKAuf!D32,D4_WAV!$B$5:$B$52,"geleistete Anzahlungen auf immaterielle Vermögensgegenstände"))</f>
        <v>0</v>
      </c>
      <c r="L32" s="33">
        <f>$K32*(0.4*VLOOKUP(D32,A_Stammdaten!$E$63:$G$69,3,0)+0.6*VLOOKUP(A_Stammdaten!$B$9,A_Stammdaten!$A$51:$B$57,2,0))</f>
        <v>0</v>
      </c>
      <c r="M32" s="33">
        <f>SUMIFS(D1_SAV!$S$5:$S$210,D1_SAV!$A$5:$A$210,$B32,D1_SAV!$C$5:$C$210,B_KKAuf!$D32)</f>
        <v>0</v>
      </c>
      <c r="N32" s="33">
        <f>SUMIFS(D4_WAV!$I$5:$I$52,D4_WAV!$A$5:$A$52,$B32,D4_WAV!$C$5:$C$52,$D32,D4_WAV!$B$5:$B$52,"&lt;&gt;"&amp;"geleistete Anzahlungen auf immaterielle Vermögensgegenstände",D4_WAV!$B$5:$B$52,"&lt;&gt;"&amp;"geleistete Anzahlungen und Anlagen im Bau des Sachanlagevermögens",D4_WAV!$B$5:$B$52,"&lt;&gt;"&amp;"Geschäfts- oder Firmenwert")</f>
        <v>0</v>
      </c>
      <c r="O32" s="33">
        <f>SUMIFS(D5_BKZ_NAKB_SoPo!$H$5:$H$54,D5_BKZ_NAKB_SoPo!$A$5:$A$54,$B32,D5_BKZ_NAKB_SoPo!$C$5:$C$54,B_KKAuf!$D32)</f>
        <v>0</v>
      </c>
      <c r="P32" s="33">
        <f>SUMIFS(D1_SAV!$U$5:$U$210,D1_SAV!$A$5:$A$210,$B32,D1_SAV!$C$5:$C$210,B_KKAuf!$D32)</f>
        <v>0</v>
      </c>
      <c r="Q32" s="33">
        <f>SUMIFS(D4_WAV!$K$5:$K$52,D4_WAV!$A$5:$A$52,$B32,D4_WAV!$C$5:$C$52,$D32,D4_WAV!$B$5:$B$52,"&lt;&gt;"&amp;"geleistete Anzahlungen auf immaterielle Vermögensgegenstände",D4_WAV!$B$5:$B$52,"&lt;&gt;"&amp;"geleistete Anzahlungen und Anlagen im Bau des Sachanlagevermögens",D4_WAV!$B$5:$B$52,"&lt;&gt;"&amp;"Geschäfts- oder Firmenwert")</f>
        <v>0</v>
      </c>
      <c r="R32" s="33">
        <f>SUMIFS(D5_BKZ_NAKB_SoPo!$I$5:$I$54,D5_BKZ_NAKB_SoPo!$A$5:$A$54,$B32,D5_BKZ_NAKB_SoPo!$C$5:$C$54,B_KKAuf!$D32)</f>
        <v>0</v>
      </c>
      <c r="S32" s="33">
        <f t="shared" si="10"/>
        <v>0</v>
      </c>
      <c r="T32" s="67">
        <f>$S32*(0.4*VLOOKUP(D32,A_Stammdaten!$E$63:$G$69,2,0)+0.6*VLOOKUP($D32,A_Stammdaten!$A$51:$B$57,2,0))</f>
        <v>0</v>
      </c>
    </row>
    <row r="33" spans="1:20">
      <c r="A33" s="308"/>
      <c r="B33" s="33">
        <f t="shared" si="12"/>
        <v>0</v>
      </c>
      <c r="C33" s="303"/>
      <c r="D33" s="79">
        <v>2026</v>
      </c>
      <c r="E33" s="146">
        <f t="shared" si="6"/>
        <v>0</v>
      </c>
      <c r="F33" s="146">
        <f t="shared" si="7"/>
        <v>0</v>
      </c>
      <c r="G33" s="147">
        <f>_xlfn.IFNA((K33*VLOOKUP(D33,A_Stammdaten!$E$63:$G$69,3,0)+S33*VLOOKUP(D33,A_Stammdaten!$E$63:$G$69,2,0))*0.4*0.035*VLOOKUP(B33,A_Stammdaten!$A$74:$E$94,5,0),0)</f>
        <v>0</v>
      </c>
      <c r="H33" s="148">
        <f t="shared" si="8"/>
        <v>0</v>
      </c>
      <c r="I33" s="53">
        <f>SUMIFS(D1_SAV!$T$5:$T$210,D1_SAV!$A$5:$A$210,$B33,D1_SAV!$C$5:$C$210,$D33)</f>
        <v>0</v>
      </c>
      <c r="J33" s="33">
        <f>SUMIFS(D4_WAV!$J$6:$J$52,D4_WAV!$A$6:$A$52,$B33,D4_WAV!$C$6:$C$52,D33)
-SUMIFS(D4_WAV!$J$6:$J$52,D4_WAV!$A$6:$A$52,$B33,D4_WAV!$B$6:$B$52,"Geschäfts- oder Firmenwert",D4_WAV!$C$6:$C$52,D33)</f>
        <v>0</v>
      </c>
      <c r="K33" s="33">
        <f>AVERAGE(SUMIFS(D4_WAV!$I$5:$I$52,D4_WAV!$A$5:$A$52,B_KKAuf!$B33,D4_WAV!$C$5:$C$52,B_KKAuf!D33,D4_WAV!$B$5:$B$52,"geleistete Anzahlungen und Anlagen im Bau des Sachanlagevermögens"),SUMIFS(D4_WAV!$K$5:$K$52,D4_WAV!$A$5:$A$52,B_KKAuf!$B33,D4_WAV!$C$5:$C$52,B_KKAuf!D33,D4_WAV!$B$5:$B$52,"geleistete Anzahlungen und Anlagen im Bau des Sachanlagevermögens"))
+AVERAGE(SUMIFS(D4_WAV!$I$5:$I$52,D4_WAV!$A$5:$A$52,B_KKAuf!$B33,D4_WAV!$C$5:$C$52,B_KKAuf!D33,D4_WAV!$B$5:$B$52,"geleistete Anzahlungen auf immaterielle Vermögensgegenstände"),SUMIFS(D4_WAV!$K$5:$K$52,D4_WAV!$A$5:$A$52,B_KKAuf!$B33,D4_WAV!$C$5:$C$52,B_KKAuf!D33,D4_WAV!$B$5:$B$52,"geleistete Anzahlungen auf immaterielle Vermögensgegenstände"))</f>
        <v>0</v>
      </c>
      <c r="L33" s="33">
        <f>$K33*(0.4*VLOOKUP(D33,A_Stammdaten!$E$63:$G$69,3,0)+0.6*VLOOKUP(A_Stammdaten!$B$9,A_Stammdaten!$A$51:$B$57,2,0))</f>
        <v>0</v>
      </c>
      <c r="M33" s="33">
        <f>SUMIFS(D1_SAV!$S$5:$S$210,D1_SAV!$A$5:$A$210,$B33,D1_SAV!$C$5:$C$210,B_KKAuf!$D33)</f>
        <v>0</v>
      </c>
      <c r="N33" s="33">
        <f>SUMIFS(D4_WAV!$I$5:$I$52,D4_WAV!$A$5:$A$52,$B33,D4_WAV!$C$5:$C$52,$D33,D4_WAV!$B$5:$B$52,"&lt;&gt;"&amp;"geleistete Anzahlungen auf immaterielle Vermögensgegenstände",D4_WAV!$B$5:$B$52,"&lt;&gt;"&amp;"geleistete Anzahlungen und Anlagen im Bau des Sachanlagevermögens",D4_WAV!$B$5:$B$52,"&lt;&gt;"&amp;"Geschäfts- oder Firmenwert")</f>
        <v>0</v>
      </c>
      <c r="O33" s="33">
        <f>SUMIFS(D5_BKZ_NAKB_SoPo!$H$5:$H$54,D5_BKZ_NAKB_SoPo!$A$5:$A$54,$B33,D5_BKZ_NAKB_SoPo!$C$5:$C$54,B_KKAuf!$D33)</f>
        <v>0</v>
      </c>
      <c r="P33" s="33">
        <f>SUMIFS(D1_SAV!$U$5:$U$210,D1_SAV!$A$5:$A$210,$B33,D1_SAV!$C$5:$C$210,B_KKAuf!$D33)</f>
        <v>0</v>
      </c>
      <c r="Q33" s="33">
        <f>SUMIFS(D4_WAV!$K$5:$K$52,D4_WAV!$A$5:$A$52,$B33,D4_WAV!$C$5:$C$52,$D33,D4_WAV!$B$5:$B$52,"&lt;&gt;"&amp;"geleistete Anzahlungen auf immaterielle Vermögensgegenstände",D4_WAV!$B$5:$B$52,"&lt;&gt;"&amp;"geleistete Anzahlungen und Anlagen im Bau des Sachanlagevermögens",D4_WAV!$B$5:$B$52,"&lt;&gt;"&amp;"Geschäfts- oder Firmenwert")</f>
        <v>0</v>
      </c>
      <c r="R33" s="33">
        <f>SUMIFS(D5_BKZ_NAKB_SoPo!$I$5:$I$54,D5_BKZ_NAKB_SoPo!$A$5:$A$54,$B33,D5_BKZ_NAKB_SoPo!$C$5:$C$54,B_KKAuf!$D33)</f>
        <v>0</v>
      </c>
      <c r="S33" s="33">
        <f t="shared" si="10"/>
        <v>0</v>
      </c>
      <c r="T33" s="67">
        <f>$S33*(0.4*VLOOKUP(D33,A_Stammdaten!$E$63:$G$69,2,0)+0.6*VLOOKUP($D33,A_Stammdaten!$A$51:$B$57,2,0))</f>
        <v>0</v>
      </c>
    </row>
    <row r="34" spans="1:20">
      <c r="A34" s="308"/>
      <c r="B34" s="33">
        <f t="shared" si="12"/>
        <v>0</v>
      </c>
      <c r="C34" s="303"/>
      <c r="D34" s="79">
        <v>2027</v>
      </c>
      <c r="E34" s="146">
        <f t="shared" si="6"/>
        <v>0</v>
      </c>
      <c r="F34" s="146">
        <f t="shared" si="7"/>
        <v>0</v>
      </c>
      <c r="G34" s="147">
        <f>_xlfn.IFNA((K34*VLOOKUP(D34,A_Stammdaten!$E$63:$G$69,3,0)+S34*VLOOKUP(D34,A_Stammdaten!$E$63:$G$69,2,0))*0.4*0.035*VLOOKUP(B34,A_Stammdaten!$A$74:$E$94,5,0),0)</f>
        <v>0</v>
      </c>
      <c r="H34" s="148">
        <f t="shared" si="8"/>
        <v>0</v>
      </c>
      <c r="I34" s="53">
        <f>SUMIFS(D1_SAV!$T$5:$T$210,D1_SAV!$A$5:$A$210,$B34,D1_SAV!$C$5:$C$210,$D34)</f>
        <v>0</v>
      </c>
      <c r="J34" s="33">
        <f>SUMIFS(D4_WAV!$J$6:$J$52,D4_WAV!$A$6:$A$52,$B34,D4_WAV!$C$6:$C$52,D34)
-SUMIFS(D4_WAV!$J$6:$J$52,D4_WAV!$A$6:$A$52,$B34,D4_WAV!$B$6:$B$52,"Geschäfts- oder Firmenwert",D4_WAV!$C$6:$C$52,D34)</f>
        <v>0</v>
      </c>
      <c r="K34" s="33">
        <f>AVERAGE(SUMIFS(D4_WAV!$I$5:$I$52,D4_WAV!$A$5:$A$52,B_KKAuf!$B34,D4_WAV!$C$5:$C$52,B_KKAuf!D34,D4_WAV!$B$5:$B$52,"geleistete Anzahlungen und Anlagen im Bau des Sachanlagevermögens"),SUMIFS(D4_WAV!$K$5:$K$52,D4_WAV!$A$5:$A$52,B_KKAuf!$B34,D4_WAV!$C$5:$C$52,B_KKAuf!D34,D4_WAV!$B$5:$B$52,"geleistete Anzahlungen und Anlagen im Bau des Sachanlagevermögens"))
+AVERAGE(SUMIFS(D4_WAV!$I$5:$I$52,D4_WAV!$A$5:$A$52,B_KKAuf!$B34,D4_WAV!$C$5:$C$52,B_KKAuf!D34,D4_WAV!$B$5:$B$52,"geleistete Anzahlungen auf immaterielle Vermögensgegenstände"),SUMIFS(D4_WAV!$K$5:$K$52,D4_WAV!$A$5:$A$52,B_KKAuf!$B34,D4_WAV!$C$5:$C$52,B_KKAuf!D34,D4_WAV!$B$5:$B$52,"geleistete Anzahlungen auf immaterielle Vermögensgegenstände"))</f>
        <v>0</v>
      </c>
      <c r="L34" s="33">
        <f>$K34*(0.4*VLOOKUP(D34,A_Stammdaten!$E$63:$G$69,3,0)+0.6*VLOOKUP(A_Stammdaten!$B$9,A_Stammdaten!$A$51:$B$57,2,0))</f>
        <v>0</v>
      </c>
      <c r="M34" s="33">
        <f>SUMIFS(D1_SAV!$S$5:$S$210,D1_SAV!$A$5:$A$210,$B34,D1_SAV!$C$5:$C$210,B_KKAuf!$D34)</f>
        <v>0</v>
      </c>
      <c r="N34" s="33">
        <f>SUMIFS(D4_WAV!$I$5:$I$52,D4_WAV!$A$5:$A$52,$B34,D4_WAV!$C$5:$C$52,$D34,D4_WAV!$B$5:$B$52,"&lt;&gt;"&amp;"geleistete Anzahlungen auf immaterielle Vermögensgegenstände",D4_WAV!$B$5:$B$52,"&lt;&gt;"&amp;"geleistete Anzahlungen und Anlagen im Bau des Sachanlagevermögens",D4_WAV!$B$5:$B$52,"&lt;&gt;"&amp;"Geschäfts- oder Firmenwert")</f>
        <v>0</v>
      </c>
      <c r="O34" s="33">
        <f>SUMIFS(D5_BKZ_NAKB_SoPo!$H$5:$H$54,D5_BKZ_NAKB_SoPo!$A$5:$A$54,$B34,D5_BKZ_NAKB_SoPo!$C$5:$C$54,B_KKAuf!$D34)</f>
        <v>0</v>
      </c>
      <c r="P34" s="33">
        <f>SUMIFS(D1_SAV!$U$5:$U$210,D1_SAV!$A$5:$A$210,$B34,D1_SAV!$C$5:$C$210,B_KKAuf!$D34)</f>
        <v>0</v>
      </c>
      <c r="Q34" s="33">
        <f>SUMIFS(D4_WAV!$K$5:$K$52,D4_WAV!$A$5:$A$52,$B34,D4_WAV!$C$5:$C$52,$D34,D4_WAV!$B$5:$B$52,"&lt;&gt;"&amp;"geleistete Anzahlungen auf immaterielle Vermögensgegenstände",D4_WAV!$B$5:$B$52,"&lt;&gt;"&amp;"geleistete Anzahlungen und Anlagen im Bau des Sachanlagevermögens",D4_WAV!$B$5:$B$52,"&lt;&gt;"&amp;"Geschäfts- oder Firmenwert")</f>
        <v>0</v>
      </c>
      <c r="R34" s="33">
        <f>SUMIFS(D5_BKZ_NAKB_SoPo!$I$5:$I$54,D5_BKZ_NAKB_SoPo!$A$5:$A$54,$B34,D5_BKZ_NAKB_SoPo!$C$5:$C$54,B_KKAuf!$D34)</f>
        <v>0</v>
      </c>
      <c r="S34" s="33">
        <f t="shared" si="10"/>
        <v>0</v>
      </c>
      <c r="T34" s="67">
        <f>$S34*(0.4*VLOOKUP(D34,A_Stammdaten!$E$63:$G$69,2,0)+0.6*VLOOKUP($D34,A_Stammdaten!$A$51:$B$57,2,0))</f>
        <v>0</v>
      </c>
    </row>
    <row r="35" spans="1:20" ht="15" thickBot="1">
      <c r="A35" s="309"/>
      <c r="B35" s="68">
        <f t="shared" si="12"/>
        <v>0</v>
      </c>
      <c r="C35" s="304"/>
      <c r="D35" s="80">
        <v>2028</v>
      </c>
      <c r="E35" s="149">
        <f t="shared" si="6"/>
        <v>0</v>
      </c>
      <c r="F35" s="149">
        <f t="shared" si="7"/>
        <v>0</v>
      </c>
      <c r="G35" s="150">
        <f>_xlfn.IFNA((K35*VLOOKUP(D35,A_Stammdaten!$E$63:$G$69,3,0)+S35*VLOOKUP(D35,A_Stammdaten!$E$63:$G$69,2,0))*0.4*0.035*VLOOKUP(B35,A_Stammdaten!$A$74:$E$94,5,0),0)</f>
        <v>0</v>
      </c>
      <c r="H35" s="151">
        <f t="shared" si="8"/>
        <v>0</v>
      </c>
      <c r="I35" s="69">
        <f>SUMIFS(D1_SAV!$T$5:$T$210,D1_SAV!$A$5:$A$210,$B35,D1_SAV!$C$5:$C$210,$D35)</f>
        <v>0</v>
      </c>
      <c r="J35" s="68">
        <f>SUMIFS(D4_WAV!$J$6:$J$52,D4_WAV!$A$6:$A$52,$B35,D4_WAV!$C$6:$C$52,D35)
-SUMIFS(D4_WAV!$J$6:$J$52,D4_WAV!$A$6:$A$52,$B35,D4_WAV!$B$6:$B$52,"Geschäfts- oder Firmenwert",D4_WAV!$C$6:$C$52,D35)</f>
        <v>0</v>
      </c>
      <c r="K35" s="68">
        <f>AVERAGE(SUMIFS(D4_WAV!$I$5:$I$52,D4_WAV!$A$5:$A$52,B_KKAuf!$B35,D4_WAV!$C$5:$C$52,B_KKAuf!D35,D4_WAV!$B$5:$B$52,"geleistete Anzahlungen und Anlagen im Bau des Sachanlagevermögens"),SUMIFS(D4_WAV!$K$5:$K$52,D4_WAV!$A$5:$A$52,B_KKAuf!$B35,D4_WAV!$C$5:$C$52,B_KKAuf!D35,D4_WAV!$B$5:$B$52,"geleistete Anzahlungen und Anlagen im Bau des Sachanlagevermögens"))
+AVERAGE(SUMIFS(D4_WAV!$I$5:$I$52,D4_WAV!$A$5:$A$52,B_KKAuf!$B35,D4_WAV!$C$5:$C$52,B_KKAuf!D35,D4_WAV!$B$5:$B$52,"geleistete Anzahlungen auf immaterielle Vermögensgegenstände"),SUMIFS(D4_WAV!$K$5:$K$52,D4_WAV!$A$5:$A$52,B_KKAuf!$B35,D4_WAV!$C$5:$C$52,B_KKAuf!D35,D4_WAV!$B$5:$B$52,"geleistete Anzahlungen auf immaterielle Vermögensgegenstände"))</f>
        <v>0</v>
      </c>
      <c r="L35" s="68">
        <f>$K35*(0.4*VLOOKUP(D35,A_Stammdaten!$E$63:$G$69,3,0)+0.6*VLOOKUP(A_Stammdaten!$B$9,A_Stammdaten!$A$51:$B$57,2,0))</f>
        <v>0</v>
      </c>
      <c r="M35" s="68">
        <f>SUMIFS(D1_SAV!$S$5:$S$210,D1_SAV!$A$5:$A$210,$B35,D1_SAV!$C$5:$C$210,B_KKAuf!$D35)</f>
        <v>0</v>
      </c>
      <c r="N35" s="68">
        <f>SUMIFS(D4_WAV!$I$5:$I$52,D4_WAV!$A$5:$A$52,$B35,D4_WAV!$C$5:$C$52,$D35,D4_WAV!$B$5:$B$52,"&lt;&gt;"&amp;"geleistete Anzahlungen auf immaterielle Vermögensgegenstände",D4_WAV!$B$5:$B$52,"&lt;&gt;"&amp;"geleistete Anzahlungen und Anlagen im Bau des Sachanlagevermögens",D4_WAV!$B$5:$B$52,"&lt;&gt;"&amp;"Geschäfts- oder Firmenwert")</f>
        <v>0</v>
      </c>
      <c r="O35" s="68">
        <f>SUMIFS(D5_BKZ_NAKB_SoPo!$H$5:$H$54,D5_BKZ_NAKB_SoPo!$A$5:$A$54,$B35,D5_BKZ_NAKB_SoPo!$C$5:$C$54,B_KKAuf!$D35)</f>
        <v>0</v>
      </c>
      <c r="P35" s="68">
        <f>SUMIFS(D1_SAV!$U$5:$U$210,D1_SAV!$A$5:$A$210,$B35,D1_SAV!$C$5:$C$210,B_KKAuf!$D35)</f>
        <v>0</v>
      </c>
      <c r="Q35" s="68">
        <f>SUMIFS(D4_WAV!$K$5:$K$52,D4_WAV!$A$5:$A$52,$B35,D4_WAV!$C$5:$C$52,$D35,D4_WAV!$B$5:$B$52,"&lt;&gt;"&amp;"geleistete Anzahlungen auf immaterielle Vermögensgegenstände",D4_WAV!$B$5:$B$52,"&lt;&gt;"&amp;"geleistete Anzahlungen und Anlagen im Bau des Sachanlagevermögens",D4_WAV!$B$5:$B$52,"&lt;&gt;"&amp;"Geschäfts- oder Firmenwert")</f>
        <v>0</v>
      </c>
      <c r="R35" s="68">
        <f>SUMIFS(D5_BKZ_NAKB_SoPo!$I$5:$I$54,D5_BKZ_NAKB_SoPo!$A$5:$A$54,$B35,D5_BKZ_NAKB_SoPo!$C$5:$C$54,B_KKAuf!$D35)</f>
        <v>0</v>
      </c>
      <c r="S35" s="68">
        <f t="shared" si="10"/>
        <v>0</v>
      </c>
      <c r="T35" s="70">
        <f>$S35*(0.4*VLOOKUP(D35,A_Stammdaten!$E$63:$G$69,2,0)+0.6*VLOOKUP($D35,A_Stammdaten!$A$51:$B$57,2,0))</f>
        <v>0</v>
      </c>
    </row>
    <row r="36" spans="1:20">
      <c r="A36" s="305">
        <f>A_Stammdaten!A78</f>
        <v>0</v>
      </c>
      <c r="B36" s="63">
        <f>A$36</f>
        <v>0</v>
      </c>
      <c r="C36" s="302">
        <f>A_Stammdaten!B$78</f>
        <v>0</v>
      </c>
      <c r="D36" s="78">
        <v>2022</v>
      </c>
      <c r="E36" s="144">
        <f t="shared" si="6"/>
        <v>0</v>
      </c>
      <c r="F36" s="144">
        <f t="shared" si="7"/>
        <v>0</v>
      </c>
      <c r="G36" s="152">
        <f>_xlfn.IFNA((K36*VLOOKUP(D36,A_Stammdaten!$E$63:$G$69,3,0)+S36*VLOOKUP(D36,A_Stammdaten!$E$63:$G$69,2,0))*0.4*0.035*VLOOKUP(B36,A_Stammdaten!$A$74:$E$94,5,0),0)</f>
        <v>0</v>
      </c>
      <c r="H36" s="153">
        <f t="shared" si="8"/>
        <v>0</v>
      </c>
      <c r="I36" s="64">
        <f>SUMIFS(D1_SAV!$T$5:$T$210,D1_SAV!$A$5:$A$210,$B36,D1_SAV!$C$5:$C$210,$D36)</f>
        <v>0</v>
      </c>
      <c r="J36" s="65">
        <f>SUMIFS(D4_WAV!$J$6:$J$52,D4_WAV!$A$6:$A$52,$B36,D4_WAV!$C$6:$C$52,D36)
-SUMIFS(D4_WAV!$J$6:$J$52,D4_WAV!$A$6:$A$52,$B36,D4_WAV!$B$6:$B$52,"Geschäfts- oder Firmenwert",D4_WAV!$C$6:$C$52,D36)</f>
        <v>0</v>
      </c>
      <c r="K36" s="63">
        <f>AVERAGE(SUMIFS(D4_WAV!$I$5:$I$52,D4_WAV!$A$5:$A$52,B_KKAuf!$B36,D4_WAV!$C$5:$C$52,B_KKAuf!D36,D4_WAV!$B$5:$B$52,"geleistete Anzahlungen und Anlagen im Bau des Sachanlagevermögens"),SUMIFS(D4_WAV!$K$5:$K$52,D4_WAV!$A$5:$A$52,B_KKAuf!$B36,D4_WAV!$C$5:$C$52,B_KKAuf!D36,D4_WAV!$B$5:$B$52,"geleistete Anzahlungen und Anlagen im Bau des Sachanlagevermögens"))
+AVERAGE(SUMIFS(D4_WAV!$I$5:$I$52,D4_WAV!$A$5:$A$52,B_KKAuf!$B36,D4_WAV!$C$5:$C$52,B_KKAuf!D36,D4_WAV!$B$5:$B$52,"geleistete Anzahlungen auf immaterielle Vermögensgegenstände"),SUMIFS(D4_WAV!$K$5:$K$52,D4_WAV!$A$5:$A$52,B_KKAuf!$B36,D4_WAV!$C$5:$C$52,B_KKAuf!D36,D4_WAV!$B$5:$B$52,"geleistete Anzahlungen auf immaterielle Vermögensgegenstände"))</f>
        <v>0</v>
      </c>
      <c r="L36" s="63">
        <f>$K36*(0.4*VLOOKUP(D36,A_Stammdaten!$E$63:$G$69,3,0)+0.6*VLOOKUP(A_Stammdaten!$B$9,A_Stammdaten!$A$51:$B$57,2,0))</f>
        <v>0</v>
      </c>
      <c r="M36" s="63">
        <f>SUMIFS(D1_SAV!$S$5:$S$210,D1_SAV!$A$5:$A$210,$B36,D1_SAV!$C$5:$C$210,B_KKAuf!$D36)</f>
        <v>0</v>
      </c>
      <c r="N36" s="63">
        <f>SUMIFS(D4_WAV!$I$5:$I$52,D4_WAV!$A$5:$A$52,$B36,D4_WAV!$C$5:$C$52,$D36,D4_WAV!$B$5:$B$52,"&lt;&gt;"&amp;"geleistete Anzahlungen auf immaterielle Vermögensgegenstände",D4_WAV!$B$5:$B$52,"&lt;&gt;"&amp;"geleistete Anzahlungen und Anlagen im Bau des Sachanlagevermögens",D4_WAV!$B$5:$B$52,"&lt;&gt;"&amp;"Geschäfts- oder Firmenwert")</f>
        <v>0</v>
      </c>
      <c r="O36" s="63">
        <f>SUMIFS(D5_BKZ_NAKB_SoPo!$H$5:$H$54,D5_BKZ_NAKB_SoPo!$A$5:$A$54,$B36,D5_BKZ_NAKB_SoPo!$C$5:$C$54,B_KKAuf!$D36)</f>
        <v>0</v>
      </c>
      <c r="P36" s="63">
        <f>SUMIFS(D1_SAV!$U$5:$U$210,D1_SAV!$A$5:$A$210,$B36,D1_SAV!$C$5:$C$210,B_KKAuf!$D36)</f>
        <v>0</v>
      </c>
      <c r="Q36" s="63">
        <f>SUMIFS(D4_WAV!$K$5:$K$52,D4_WAV!$A$5:$A$52,$B36,D4_WAV!$C$5:$C$52,$D36,D4_WAV!$B$5:$B$52,"&lt;&gt;"&amp;"geleistete Anzahlungen auf immaterielle Vermögensgegenstände",D4_WAV!$B$5:$B$52,"&lt;&gt;"&amp;"geleistete Anzahlungen und Anlagen im Bau des Sachanlagevermögens",D4_WAV!$B$5:$B$52,"&lt;&gt;"&amp;"Geschäfts- oder Firmenwert")</f>
        <v>0</v>
      </c>
      <c r="R36" s="63">
        <f>SUMIFS(D5_BKZ_NAKB_SoPo!$I$5:$I$54,D5_BKZ_NAKB_SoPo!$A$5:$A$54,$B36,D5_BKZ_NAKB_SoPo!$C$5:$C$54,B_KKAuf!$D36)</f>
        <v>0</v>
      </c>
      <c r="S36" s="63">
        <f t="shared" si="10"/>
        <v>0</v>
      </c>
      <c r="T36" s="66">
        <f>$S36*(0.4*VLOOKUP(D36,A_Stammdaten!$E$63:$G$69,2,0)+0.6*VLOOKUP($D36,A_Stammdaten!$A$51:$B$57,2,0))</f>
        <v>0</v>
      </c>
    </row>
    <row r="37" spans="1:20">
      <c r="A37" s="308"/>
      <c r="B37" s="33">
        <f t="shared" ref="B37:B42" si="13">A$36</f>
        <v>0</v>
      </c>
      <c r="C37" s="303"/>
      <c r="D37" s="79">
        <v>2023</v>
      </c>
      <c r="E37" s="146">
        <f t="shared" si="6"/>
        <v>0</v>
      </c>
      <c r="F37" s="146">
        <f t="shared" si="7"/>
        <v>0</v>
      </c>
      <c r="G37" s="147">
        <f>_xlfn.IFNA((K37*VLOOKUP(D37,A_Stammdaten!$E$63:$G$69,3,0)+S37*VLOOKUP(D37,A_Stammdaten!$E$63:$G$69,2,0))*0.4*0.035*VLOOKUP(B37,A_Stammdaten!$A$74:$E$94,5,0),0)</f>
        <v>0</v>
      </c>
      <c r="H37" s="148">
        <f t="shared" si="8"/>
        <v>0</v>
      </c>
      <c r="I37" s="53">
        <f>SUMIFS(D1_SAV!$T$5:$T$210,D1_SAV!$A$5:$A$210,$B37,D1_SAV!$C$5:$C$210,$D37)</f>
        <v>0</v>
      </c>
      <c r="J37" s="58">
        <f>SUMIFS(D4_WAV!$J$6:$J$52,D4_WAV!$A$6:$A$52,$B37,D4_WAV!$C$6:$C$52,D37)
-SUMIFS(D4_WAV!$J$6:$J$52,D4_WAV!$A$6:$A$52,$B37,D4_WAV!$B$6:$B$52,"Geschäfts- oder Firmenwert",D4_WAV!$C$6:$C$52,D37)</f>
        <v>0</v>
      </c>
      <c r="K37" s="33">
        <f>AVERAGE(SUMIFS(D4_WAV!$I$5:$I$52,D4_WAV!$A$5:$A$52,B_KKAuf!$B37,D4_WAV!$C$5:$C$52,B_KKAuf!D37,D4_WAV!$B$5:$B$52,"geleistete Anzahlungen und Anlagen im Bau des Sachanlagevermögens"),SUMIFS(D4_WAV!$K$5:$K$52,D4_WAV!$A$5:$A$52,B_KKAuf!$B37,D4_WAV!$C$5:$C$52,B_KKAuf!D37,D4_WAV!$B$5:$B$52,"geleistete Anzahlungen und Anlagen im Bau des Sachanlagevermögens"))
+AVERAGE(SUMIFS(D4_WAV!$I$5:$I$52,D4_WAV!$A$5:$A$52,B_KKAuf!$B37,D4_WAV!$C$5:$C$52,B_KKAuf!D37,D4_WAV!$B$5:$B$52,"geleistete Anzahlungen auf immaterielle Vermögensgegenstände"),SUMIFS(D4_WAV!$K$5:$K$52,D4_WAV!$A$5:$A$52,B_KKAuf!$B37,D4_WAV!$C$5:$C$52,B_KKAuf!D37,D4_WAV!$B$5:$B$52,"geleistete Anzahlungen auf immaterielle Vermögensgegenstände"))</f>
        <v>0</v>
      </c>
      <c r="L37" s="33">
        <f>$K37*(0.4*VLOOKUP(D37,A_Stammdaten!$E$63:$G$69,3,0)+0.6*VLOOKUP(A_Stammdaten!$B$9,A_Stammdaten!$A$51:$B$57,2,0))</f>
        <v>0</v>
      </c>
      <c r="M37" s="33">
        <f>SUMIFS(D1_SAV!$S$5:$S$210,D1_SAV!$A$5:$A$210,$B37,D1_SAV!$C$5:$C$210,B_KKAuf!$D37)</f>
        <v>0</v>
      </c>
      <c r="N37" s="33">
        <f>SUMIFS(D4_WAV!$I$5:$I$52,D4_WAV!$A$5:$A$52,$B37,D4_WAV!$C$5:$C$52,$D37,D4_WAV!$B$5:$B$52,"&lt;&gt;"&amp;"geleistete Anzahlungen auf immaterielle Vermögensgegenstände",D4_WAV!$B$5:$B$52,"&lt;&gt;"&amp;"geleistete Anzahlungen und Anlagen im Bau des Sachanlagevermögens",D4_WAV!$B$5:$B$52,"&lt;&gt;"&amp;"Geschäfts- oder Firmenwert")</f>
        <v>0</v>
      </c>
      <c r="O37" s="33">
        <f>SUMIFS(D5_BKZ_NAKB_SoPo!$H$5:$H$54,D5_BKZ_NAKB_SoPo!$A$5:$A$54,$B37,D5_BKZ_NAKB_SoPo!$C$5:$C$54,B_KKAuf!$D37)</f>
        <v>0</v>
      </c>
      <c r="P37" s="33">
        <f>SUMIFS(D1_SAV!$U$5:$U$210,D1_SAV!$A$5:$A$210,$B37,D1_SAV!$C$5:$C$210,B_KKAuf!$D37)</f>
        <v>0</v>
      </c>
      <c r="Q37" s="33">
        <f>SUMIFS(D4_WAV!$K$5:$K$52,D4_WAV!$A$5:$A$52,$B37,D4_WAV!$C$5:$C$52,$D37,D4_WAV!$B$5:$B$52,"&lt;&gt;"&amp;"geleistete Anzahlungen auf immaterielle Vermögensgegenstände",D4_WAV!$B$5:$B$52,"&lt;&gt;"&amp;"geleistete Anzahlungen und Anlagen im Bau des Sachanlagevermögens",D4_WAV!$B$5:$B$52,"&lt;&gt;"&amp;"Geschäfts- oder Firmenwert")</f>
        <v>0</v>
      </c>
      <c r="R37" s="33">
        <f>SUMIFS(D5_BKZ_NAKB_SoPo!$I$5:$I$54,D5_BKZ_NAKB_SoPo!$A$5:$A$54,$B37,D5_BKZ_NAKB_SoPo!$C$5:$C$54,B_KKAuf!$D37)</f>
        <v>0</v>
      </c>
      <c r="S37" s="33">
        <f t="shared" si="10"/>
        <v>0</v>
      </c>
      <c r="T37" s="67">
        <f>$S37*(0.4*VLOOKUP(D37,A_Stammdaten!$E$63:$G$69,2,0)+0.6*VLOOKUP($D37,A_Stammdaten!$A$51:$B$57,2,0))</f>
        <v>0</v>
      </c>
    </row>
    <row r="38" spans="1:20">
      <c r="A38" s="308"/>
      <c r="B38" s="33">
        <f t="shared" si="13"/>
        <v>0</v>
      </c>
      <c r="C38" s="303"/>
      <c r="D38" s="79">
        <v>2024</v>
      </c>
      <c r="E38" s="146">
        <f t="shared" si="6"/>
        <v>0</v>
      </c>
      <c r="F38" s="146">
        <f t="shared" si="7"/>
        <v>0</v>
      </c>
      <c r="G38" s="147">
        <f>_xlfn.IFNA((K38*VLOOKUP(D38,A_Stammdaten!$E$63:$G$69,3,0)+S38*VLOOKUP(D38,A_Stammdaten!$E$63:$G$69,2,0))*0.4*0.035*VLOOKUP(B38,A_Stammdaten!$A$74:$E$94,5,0),0)</f>
        <v>0</v>
      </c>
      <c r="H38" s="148">
        <f t="shared" si="8"/>
        <v>0</v>
      </c>
      <c r="I38" s="53">
        <f>SUMIFS(D1_SAV!$T$5:$T$210,D1_SAV!$A$5:$A$210,$B38,D1_SAV!$C$5:$C$210,$D38)</f>
        <v>0</v>
      </c>
      <c r="J38" s="58">
        <f>SUMIFS(D4_WAV!$J$6:$J$52,D4_WAV!$A$6:$A$52,$B38,D4_WAV!$C$6:$C$52,D38)
-SUMIFS(D4_WAV!$J$6:$J$52,D4_WAV!$A$6:$A$52,$B38,D4_WAV!$B$6:$B$52,"Geschäfts- oder Firmenwert",D4_WAV!$C$6:$C$52,D38)</f>
        <v>0</v>
      </c>
      <c r="K38" s="33">
        <f>AVERAGE(SUMIFS(D4_WAV!$I$5:$I$52,D4_WAV!$A$5:$A$52,B_KKAuf!$B38,D4_WAV!$C$5:$C$52,B_KKAuf!D38,D4_WAV!$B$5:$B$52,"geleistete Anzahlungen und Anlagen im Bau des Sachanlagevermögens"),SUMIFS(D4_WAV!$K$5:$K$52,D4_WAV!$A$5:$A$52,B_KKAuf!$B38,D4_WAV!$C$5:$C$52,B_KKAuf!D38,D4_WAV!$B$5:$B$52,"geleistete Anzahlungen und Anlagen im Bau des Sachanlagevermögens"))
+AVERAGE(SUMIFS(D4_WAV!$I$5:$I$52,D4_WAV!$A$5:$A$52,B_KKAuf!$B38,D4_WAV!$C$5:$C$52,B_KKAuf!D38,D4_WAV!$B$5:$B$52,"geleistete Anzahlungen auf immaterielle Vermögensgegenstände"),SUMIFS(D4_WAV!$K$5:$K$52,D4_WAV!$A$5:$A$52,B_KKAuf!$B38,D4_WAV!$C$5:$C$52,B_KKAuf!D38,D4_WAV!$B$5:$B$52,"geleistete Anzahlungen auf immaterielle Vermögensgegenstände"))</f>
        <v>0</v>
      </c>
      <c r="L38" s="33">
        <f>$K38*(0.4*VLOOKUP(D38,A_Stammdaten!$E$63:$G$69,3,0)+0.6*VLOOKUP(A_Stammdaten!$B$9,A_Stammdaten!$A$51:$B$57,2,0))</f>
        <v>0</v>
      </c>
      <c r="M38" s="33">
        <f>SUMIFS(D1_SAV!$S$5:$S$210,D1_SAV!$A$5:$A$210,$B38,D1_SAV!$C$5:$C$210,B_KKAuf!$D38)</f>
        <v>0</v>
      </c>
      <c r="N38" s="33">
        <f>SUMIFS(D4_WAV!$I$5:$I$52,D4_WAV!$A$5:$A$52,$B38,D4_WAV!$C$5:$C$52,$D38,D4_WAV!$B$5:$B$52,"&lt;&gt;"&amp;"geleistete Anzahlungen auf immaterielle Vermögensgegenstände",D4_WAV!$B$5:$B$52,"&lt;&gt;"&amp;"geleistete Anzahlungen und Anlagen im Bau des Sachanlagevermögens",D4_WAV!$B$5:$B$52,"&lt;&gt;"&amp;"Geschäfts- oder Firmenwert")</f>
        <v>0</v>
      </c>
      <c r="O38" s="33">
        <f>SUMIFS(D5_BKZ_NAKB_SoPo!$H$5:$H$54,D5_BKZ_NAKB_SoPo!$A$5:$A$54,$B38,D5_BKZ_NAKB_SoPo!$C$5:$C$54,B_KKAuf!$D38)</f>
        <v>0</v>
      </c>
      <c r="P38" s="33">
        <f>SUMIFS(D1_SAV!$U$5:$U$210,D1_SAV!$A$5:$A$210,$B38,D1_SAV!$C$5:$C$210,B_KKAuf!$D38)</f>
        <v>0</v>
      </c>
      <c r="Q38" s="33">
        <f>SUMIFS(D4_WAV!$K$5:$K$52,D4_WAV!$A$5:$A$52,$B38,D4_WAV!$C$5:$C$52,$D38,D4_WAV!$B$5:$B$52,"&lt;&gt;"&amp;"geleistete Anzahlungen auf immaterielle Vermögensgegenstände",D4_WAV!$B$5:$B$52,"&lt;&gt;"&amp;"geleistete Anzahlungen und Anlagen im Bau des Sachanlagevermögens",D4_WAV!$B$5:$B$52,"&lt;&gt;"&amp;"Geschäfts- oder Firmenwert")</f>
        <v>0</v>
      </c>
      <c r="R38" s="33">
        <f>SUMIFS(D5_BKZ_NAKB_SoPo!$I$5:$I$54,D5_BKZ_NAKB_SoPo!$A$5:$A$54,$B38,D5_BKZ_NAKB_SoPo!$C$5:$C$54,B_KKAuf!$D38)</f>
        <v>0</v>
      </c>
      <c r="S38" s="33">
        <f t="shared" si="10"/>
        <v>0</v>
      </c>
      <c r="T38" s="67">
        <f>$S38*(0.4*VLOOKUP(D38,A_Stammdaten!$E$63:$G$69,2,0)+0.6*VLOOKUP($D38,A_Stammdaten!$A$51:$B$57,2,0))</f>
        <v>0</v>
      </c>
    </row>
    <row r="39" spans="1:20">
      <c r="A39" s="308"/>
      <c r="B39" s="33">
        <f t="shared" si="13"/>
        <v>0</v>
      </c>
      <c r="C39" s="303"/>
      <c r="D39" s="79">
        <v>2025</v>
      </c>
      <c r="E39" s="146">
        <f t="shared" si="6"/>
        <v>0</v>
      </c>
      <c r="F39" s="146">
        <f t="shared" si="7"/>
        <v>0</v>
      </c>
      <c r="G39" s="147">
        <f>_xlfn.IFNA((K39*VLOOKUP(D39,A_Stammdaten!$E$63:$G$69,3,0)+S39*VLOOKUP(D39,A_Stammdaten!$E$63:$G$69,2,0))*0.4*0.035*VLOOKUP(B39,A_Stammdaten!$A$74:$E$94,5,0),0)</f>
        <v>0</v>
      </c>
      <c r="H39" s="148">
        <f t="shared" si="8"/>
        <v>0</v>
      </c>
      <c r="I39" s="53">
        <f>SUMIFS(D1_SAV!$T$5:$T$210,D1_SAV!$A$5:$A$210,$B39,D1_SAV!$C$5:$C$210,$D39)</f>
        <v>0</v>
      </c>
      <c r="J39" s="33">
        <f>SUMIFS(D4_WAV!$J$6:$J$52,D4_WAV!$A$6:$A$52,$B39,D4_WAV!$C$6:$C$52,D39)
-SUMIFS(D4_WAV!$J$6:$J$52,D4_WAV!$A$6:$A$52,$B39,D4_WAV!$B$6:$B$52,"Geschäfts- oder Firmenwert",D4_WAV!$C$6:$C$52,D39)</f>
        <v>0</v>
      </c>
      <c r="K39" s="33">
        <f>AVERAGE(SUMIFS(D4_WAV!$I$5:$I$52,D4_WAV!$A$5:$A$52,B_KKAuf!$B39,D4_WAV!$C$5:$C$52,B_KKAuf!D39,D4_WAV!$B$5:$B$52,"geleistete Anzahlungen und Anlagen im Bau des Sachanlagevermögens"),SUMIFS(D4_WAV!$K$5:$K$52,D4_WAV!$A$5:$A$52,B_KKAuf!$B39,D4_WAV!$C$5:$C$52,B_KKAuf!D39,D4_WAV!$B$5:$B$52,"geleistete Anzahlungen und Anlagen im Bau des Sachanlagevermögens"))
+AVERAGE(SUMIFS(D4_WAV!$I$5:$I$52,D4_WAV!$A$5:$A$52,B_KKAuf!$B39,D4_WAV!$C$5:$C$52,B_KKAuf!D39,D4_WAV!$B$5:$B$52,"geleistete Anzahlungen auf immaterielle Vermögensgegenstände"),SUMIFS(D4_WAV!$K$5:$K$52,D4_WAV!$A$5:$A$52,B_KKAuf!$B39,D4_WAV!$C$5:$C$52,B_KKAuf!D39,D4_WAV!$B$5:$B$52,"geleistete Anzahlungen auf immaterielle Vermögensgegenstände"))</f>
        <v>0</v>
      </c>
      <c r="L39" s="33">
        <f>$K39*(0.4*VLOOKUP(D39,A_Stammdaten!$E$63:$G$69,3,0)+0.6*VLOOKUP(A_Stammdaten!$B$9,A_Stammdaten!$A$51:$B$57,2,0))</f>
        <v>0</v>
      </c>
      <c r="M39" s="33">
        <f>SUMIFS(D1_SAV!$S$5:$S$210,D1_SAV!$A$5:$A$210,$B39,D1_SAV!$C$5:$C$210,B_KKAuf!$D39)</f>
        <v>0</v>
      </c>
      <c r="N39" s="33">
        <f>SUMIFS(D4_WAV!$I$5:$I$52,D4_WAV!$A$5:$A$52,$B39,D4_WAV!$C$5:$C$52,$D39,D4_WAV!$B$5:$B$52,"&lt;&gt;"&amp;"geleistete Anzahlungen auf immaterielle Vermögensgegenstände",D4_WAV!$B$5:$B$52,"&lt;&gt;"&amp;"geleistete Anzahlungen und Anlagen im Bau des Sachanlagevermögens",D4_WAV!$B$5:$B$52,"&lt;&gt;"&amp;"Geschäfts- oder Firmenwert")</f>
        <v>0</v>
      </c>
      <c r="O39" s="33">
        <f>SUMIFS(D5_BKZ_NAKB_SoPo!$H$5:$H$54,D5_BKZ_NAKB_SoPo!$A$5:$A$54,$B39,D5_BKZ_NAKB_SoPo!$C$5:$C$54,B_KKAuf!$D39)</f>
        <v>0</v>
      </c>
      <c r="P39" s="33">
        <f>SUMIFS(D1_SAV!$U$5:$U$210,D1_SAV!$A$5:$A$210,$B39,D1_SAV!$C$5:$C$210,B_KKAuf!$D39)</f>
        <v>0</v>
      </c>
      <c r="Q39" s="33">
        <f>SUMIFS(D4_WAV!$K$5:$K$52,D4_WAV!$A$5:$A$52,$B39,D4_WAV!$C$5:$C$52,$D39,D4_WAV!$B$5:$B$52,"&lt;&gt;"&amp;"geleistete Anzahlungen auf immaterielle Vermögensgegenstände",D4_WAV!$B$5:$B$52,"&lt;&gt;"&amp;"geleistete Anzahlungen und Anlagen im Bau des Sachanlagevermögens",D4_WAV!$B$5:$B$52,"&lt;&gt;"&amp;"Geschäfts- oder Firmenwert")</f>
        <v>0</v>
      </c>
      <c r="R39" s="33">
        <f>SUMIFS(D5_BKZ_NAKB_SoPo!$I$5:$I$54,D5_BKZ_NAKB_SoPo!$A$5:$A$54,$B39,D5_BKZ_NAKB_SoPo!$C$5:$C$54,B_KKAuf!$D39)</f>
        <v>0</v>
      </c>
      <c r="S39" s="33">
        <f t="shared" si="10"/>
        <v>0</v>
      </c>
      <c r="T39" s="67">
        <f>$S39*(0.4*VLOOKUP(D39,A_Stammdaten!$E$63:$G$69,2,0)+0.6*VLOOKUP($D39,A_Stammdaten!$A$51:$B$57,2,0))</f>
        <v>0</v>
      </c>
    </row>
    <row r="40" spans="1:20">
      <c r="A40" s="308"/>
      <c r="B40" s="33">
        <f t="shared" si="13"/>
        <v>0</v>
      </c>
      <c r="C40" s="303"/>
      <c r="D40" s="79">
        <v>2026</v>
      </c>
      <c r="E40" s="146">
        <f t="shared" si="6"/>
        <v>0</v>
      </c>
      <c r="F40" s="146">
        <f t="shared" si="7"/>
        <v>0</v>
      </c>
      <c r="G40" s="147">
        <f>_xlfn.IFNA((K40*VLOOKUP(D40,A_Stammdaten!$E$63:$G$69,3,0)+S40*VLOOKUP(D40,A_Stammdaten!$E$63:$G$69,2,0))*0.4*0.035*VLOOKUP(B40,A_Stammdaten!$A$74:$E$94,5,0),0)</f>
        <v>0</v>
      </c>
      <c r="H40" s="148">
        <f t="shared" si="8"/>
        <v>0</v>
      </c>
      <c r="I40" s="53">
        <f>SUMIFS(D1_SAV!$T$5:$T$210,D1_SAV!$A$5:$A$210,$B40,D1_SAV!$C$5:$C$210,$D40)</f>
        <v>0</v>
      </c>
      <c r="J40" s="33">
        <f>SUMIFS(D4_WAV!$J$6:$J$52,D4_WAV!$A$6:$A$52,$B40,D4_WAV!$C$6:$C$52,D40)
-SUMIFS(D4_WAV!$J$6:$J$52,D4_WAV!$A$6:$A$52,$B40,D4_WAV!$B$6:$B$52,"Geschäfts- oder Firmenwert",D4_WAV!$C$6:$C$52,D40)</f>
        <v>0</v>
      </c>
      <c r="K40" s="33">
        <f>AVERAGE(SUMIFS(D4_WAV!$I$5:$I$52,D4_WAV!$A$5:$A$52,B_KKAuf!$B40,D4_WAV!$C$5:$C$52,B_KKAuf!D40,D4_WAV!$B$5:$B$52,"geleistete Anzahlungen und Anlagen im Bau des Sachanlagevermögens"),SUMIFS(D4_WAV!$K$5:$K$52,D4_WAV!$A$5:$A$52,B_KKAuf!$B40,D4_WAV!$C$5:$C$52,B_KKAuf!D40,D4_WAV!$B$5:$B$52,"geleistete Anzahlungen und Anlagen im Bau des Sachanlagevermögens"))
+AVERAGE(SUMIFS(D4_WAV!$I$5:$I$52,D4_WAV!$A$5:$A$52,B_KKAuf!$B40,D4_WAV!$C$5:$C$52,B_KKAuf!D40,D4_WAV!$B$5:$B$52,"geleistete Anzahlungen auf immaterielle Vermögensgegenstände"),SUMIFS(D4_WAV!$K$5:$K$52,D4_WAV!$A$5:$A$52,B_KKAuf!$B40,D4_WAV!$C$5:$C$52,B_KKAuf!D40,D4_WAV!$B$5:$B$52,"geleistete Anzahlungen auf immaterielle Vermögensgegenstände"))</f>
        <v>0</v>
      </c>
      <c r="L40" s="33">
        <f>$K40*(0.4*VLOOKUP(D40,A_Stammdaten!$E$63:$G$69,3,0)+0.6*VLOOKUP(A_Stammdaten!$B$9,A_Stammdaten!$A$51:$B$57,2,0))</f>
        <v>0</v>
      </c>
      <c r="M40" s="33">
        <f>SUMIFS(D1_SAV!$S$5:$S$210,D1_SAV!$A$5:$A$210,$B40,D1_SAV!$C$5:$C$210,B_KKAuf!$D40)</f>
        <v>0</v>
      </c>
      <c r="N40" s="33">
        <f>SUMIFS(D4_WAV!$I$5:$I$52,D4_WAV!$A$5:$A$52,$B40,D4_WAV!$C$5:$C$52,$D40,D4_WAV!$B$5:$B$52,"&lt;&gt;"&amp;"geleistete Anzahlungen auf immaterielle Vermögensgegenstände",D4_WAV!$B$5:$B$52,"&lt;&gt;"&amp;"geleistete Anzahlungen und Anlagen im Bau des Sachanlagevermögens",D4_WAV!$B$5:$B$52,"&lt;&gt;"&amp;"Geschäfts- oder Firmenwert")</f>
        <v>0</v>
      </c>
      <c r="O40" s="33">
        <f>SUMIFS(D5_BKZ_NAKB_SoPo!$H$5:$H$54,D5_BKZ_NAKB_SoPo!$A$5:$A$54,$B40,D5_BKZ_NAKB_SoPo!$C$5:$C$54,B_KKAuf!$D40)</f>
        <v>0</v>
      </c>
      <c r="P40" s="33">
        <f>SUMIFS(D1_SAV!$U$5:$U$210,D1_SAV!$A$5:$A$210,$B40,D1_SAV!$C$5:$C$210,B_KKAuf!$D40)</f>
        <v>0</v>
      </c>
      <c r="Q40" s="33">
        <f>SUMIFS(D4_WAV!$K$5:$K$52,D4_WAV!$A$5:$A$52,$B40,D4_WAV!$C$5:$C$52,$D40,D4_WAV!$B$5:$B$52,"&lt;&gt;"&amp;"geleistete Anzahlungen auf immaterielle Vermögensgegenstände",D4_WAV!$B$5:$B$52,"&lt;&gt;"&amp;"geleistete Anzahlungen und Anlagen im Bau des Sachanlagevermögens",D4_WAV!$B$5:$B$52,"&lt;&gt;"&amp;"Geschäfts- oder Firmenwert")</f>
        <v>0</v>
      </c>
      <c r="R40" s="33">
        <f>SUMIFS(D5_BKZ_NAKB_SoPo!$I$5:$I$54,D5_BKZ_NAKB_SoPo!$A$5:$A$54,$B40,D5_BKZ_NAKB_SoPo!$C$5:$C$54,B_KKAuf!$D40)</f>
        <v>0</v>
      </c>
      <c r="S40" s="33">
        <f t="shared" si="10"/>
        <v>0</v>
      </c>
      <c r="T40" s="67">
        <f>$S40*(0.4*VLOOKUP(D40,A_Stammdaten!$E$63:$G$69,2,0)+0.6*VLOOKUP($D40,A_Stammdaten!$A$51:$B$57,2,0))</f>
        <v>0</v>
      </c>
    </row>
    <row r="41" spans="1:20">
      <c r="A41" s="308"/>
      <c r="B41" s="33">
        <f t="shared" si="13"/>
        <v>0</v>
      </c>
      <c r="C41" s="303"/>
      <c r="D41" s="79">
        <v>2027</v>
      </c>
      <c r="E41" s="146">
        <f t="shared" si="6"/>
        <v>0</v>
      </c>
      <c r="F41" s="146">
        <f t="shared" si="7"/>
        <v>0</v>
      </c>
      <c r="G41" s="147">
        <f>_xlfn.IFNA((K41*VLOOKUP(D41,A_Stammdaten!$E$63:$G$69,3,0)+S41*VLOOKUP(D41,A_Stammdaten!$E$63:$G$69,2,0))*0.4*0.035*VLOOKUP(B41,A_Stammdaten!$A$74:$E$94,5,0),0)</f>
        <v>0</v>
      </c>
      <c r="H41" s="148">
        <f t="shared" si="8"/>
        <v>0</v>
      </c>
      <c r="I41" s="53">
        <f>SUMIFS(D1_SAV!$T$5:$T$210,D1_SAV!$A$5:$A$210,$B41,D1_SAV!$C$5:$C$210,$D41)</f>
        <v>0</v>
      </c>
      <c r="J41" s="33">
        <f>SUMIFS(D4_WAV!$J$6:$J$52,D4_WAV!$A$6:$A$52,$B41,D4_WAV!$C$6:$C$52,D41)
-SUMIFS(D4_WAV!$J$6:$J$52,D4_WAV!$A$6:$A$52,$B41,D4_WAV!$B$6:$B$52,"Geschäfts- oder Firmenwert",D4_WAV!$C$6:$C$52,D41)</f>
        <v>0</v>
      </c>
      <c r="K41" s="33">
        <f>AVERAGE(SUMIFS(D4_WAV!$I$5:$I$52,D4_WAV!$A$5:$A$52,B_KKAuf!$B41,D4_WAV!$C$5:$C$52,B_KKAuf!D41,D4_WAV!$B$5:$B$52,"geleistete Anzahlungen und Anlagen im Bau des Sachanlagevermögens"),SUMIFS(D4_WAV!$K$5:$K$52,D4_WAV!$A$5:$A$52,B_KKAuf!$B41,D4_WAV!$C$5:$C$52,B_KKAuf!D41,D4_WAV!$B$5:$B$52,"geleistete Anzahlungen und Anlagen im Bau des Sachanlagevermögens"))
+AVERAGE(SUMIFS(D4_WAV!$I$5:$I$52,D4_WAV!$A$5:$A$52,B_KKAuf!$B41,D4_WAV!$C$5:$C$52,B_KKAuf!D41,D4_WAV!$B$5:$B$52,"geleistete Anzahlungen auf immaterielle Vermögensgegenstände"),SUMIFS(D4_WAV!$K$5:$K$52,D4_WAV!$A$5:$A$52,B_KKAuf!$B41,D4_WAV!$C$5:$C$52,B_KKAuf!D41,D4_WAV!$B$5:$B$52,"geleistete Anzahlungen auf immaterielle Vermögensgegenstände"))</f>
        <v>0</v>
      </c>
      <c r="L41" s="33">
        <f>$K41*(0.4*VLOOKUP(D41,A_Stammdaten!$E$63:$G$69,3,0)+0.6*VLOOKUP(A_Stammdaten!$B$9,A_Stammdaten!$A$51:$B$57,2,0))</f>
        <v>0</v>
      </c>
      <c r="M41" s="33">
        <f>SUMIFS(D1_SAV!$S$5:$S$210,D1_SAV!$A$5:$A$210,$B41,D1_SAV!$C$5:$C$210,B_KKAuf!$D41)</f>
        <v>0</v>
      </c>
      <c r="N41" s="33">
        <f>SUMIFS(D4_WAV!$I$5:$I$52,D4_WAV!$A$5:$A$52,$B41,D4_WAV!$C$5:$C$52,$D41,D4_WAV!$B$5:$B$52,"&lt;&gt;"&amp;"geleistete Anzahlungen auf immaterielle Vermögensgegenstände",D4_WAV!$B$5:$B$52,"&lt;&gt;"&amp;"geleistete Anzahlungen und Anlagen im Bau des Sachanlagevermögens",D4_WAV!$B$5:$B$52,"&lt;&gt;"&amp;"Geschäfts- oder Firmenwert")</f>
        <v>0</v>
      </c>
      <c r="O41" s="33">
        <f>SUMIFS(D5_BKZ_NAKB_SoPo!$H$5:$H$54,D5_BKZ_NAKB_SoPo!$A$5:$A$54,$B41,D5_BKZ_NAKB_SoPo!$C$5:$C$54,B_KKAuf!$D41)</f>
        <v>0</v>
      </c>
      <c r="P41" s="33">
        <f>SUMIFS(D1_SAV!$U$5:$U$210,D1_SAV!$A$5:$A$210,$B41,D1_SAV!$C$5:$C$210,B_KKAuf!$D41)</f>
        <v>0</v>
      </c>
      <c r="Q41" s="33">
        <f>SUMIFS(D4_WAV!$K$5:$K$52,D4_WAV!$A$5:$A$52,$B41,D4_WAV!$C$5:$C$52,$D41,D4_WAV!$B$5:$B$52,"&lt;&gt;"&amp;"geleistete Anzahlungen auf immaterielle Vermögensgegenstände",D4_WAV!$B$5:$B$52,"&lt;&gt;"&amp;"geleistete Anzahlungen und Anlagen im Bau des Sachanlagevermögens",D4_WAV!$B$5:$B$52,"&lt;&gt;"&amp;"Geschäfts- oder Firmenwert")</f>
        <v>0</v>
      </c>
      <c r="R41" s="33">
        <f>SUMIFS(D5_BKZ_NAKB_SoPo!$I$5:$I$54,D5_BKZ_NAKB_SoPo!$A$5:$A$54,$B41,D5_BKZ_NAKB_SoPo!$C$5:$C$54,B_KKAuf!$D41)</f>
        <v>0</v>
      </c>
      <c r="S41" s="33">
        <f t="shared" si="10"/>
        <v>0</v>
      </c>
      <c r="T41" s="67">
        <f>$S41*(0.4*VLOOKUP(D41,A_Stammdaten!$E$63:$G$69,2,0)+0.6*VLOOKUP($D41,A_Stammdaten!$A$51:$B$57,2,0))</f>
        <v>0</v>
      </c>
    </row>
    <row r="42" spans="1:20" ht="15" thickBot="1">
      <c r="A42" s="309"/>
      <c r="B42" s="68">
        <f t="shared" si="13"/>
        <v>0</v>
      </c>
      <c r="C42" s="304"/>
      <c r="D42" s="80">
        <v>2028</v>
      </c>
      <c r="E42" s="149">
        <f t="shared" si="6"/>
        <v>0</v>
      </c>
      <c r="F42" s="149">
        <f t="shared" si="7"/>
        <v>0</v>
      </c>
      <c r="G42" s="150">
        <f>_xlfn.IFNA((K42*VLOOKUP(D42,A_Stammdaten!$E$63:$G$69,3,0)+S42*VLOOKUP(D42,A_Stammdaten!$E$63:$G$69,2,0))*0.4*0.035*VLOOKUP(B42,A_Stammdaten!$A$74:$E$94,5,0),0)</f>
        <v>0</v>
      </c>
      <c r="H42" s="151">
        <f t="shared" si="8"/>
        <v>0</v>
      </c>
      <c r="I42" s="69">
        <f>SUMIFS(D1_SAV!$T$5:$T$210,D1_SAV!$A$5:$A$210,$B42,D1_SAV!$C$5:$C$210,$D42)</f>
        <v>0</v>
      </c>
      <c r="J42" s="68">
        <f>SUMIFS(D4_WAV!$J$6:$J$52,D4_WAV!$A$6:$A$52,$B42,D4_WAV!$C$6:$C$52,D42)
-SUMIFS(D4_WAV!$J$6:$J$52,D4_WAV!$A$6:$A$52,$B42,D4_WAV!$B$6:$B$52,"Geschäfts- oder Firmenwert",D4_WAV!$C$6:$C$52,D42)</f>
        <v>0</v>
      </c>
      <c r="K42" s="68">
        <f>AVERAGE(SUMIFS(D4_WAV!$I$5:$I$52,D4_WAV!$A$5:$A$52,B_KKAuf!$B42,D4_WAV!$C$5:$C$52,B_KKAuf!D42,D4_WAV!$B$5:$B$52,"geleistete Anzahlungen und Anlagen im Bau des Sachanlagevermögens"),SUMIFS(D4_WAV!$K$5:$K$52,D4_WAV!$A$5:$A$52,B_KKAuf!$B42,D4_WAV!$C$5:$C$52,B_KKAuf!D42,D4_WAV!$B$5:$B$52,"geleistete Anzahlungen und Anlagen im Bau des Sachanlagevermögens"))
+AVERAGE(SUMIFS(D4_WAV!$I$5:$I$52,D4_WAV!$A$5:$A$52,B_KKAuf!$B42,D4_WAV!$C$5:$C$52,B_KKAuf!D42,D4_WAV!$B$5:$B$52,"geleistete Anzahlungen auf immaterielle Vermögensgegenstände"),SUMIFS(D4_WAV!$K$5:$K$52,D4_WAV!$A$5:$A$52,B_KKAuf!$B42,D4_WAV!$C$5:$C$52,B_KKAuf!D42,D4_WAV!$B$5:$B$52,"geleistete Anzahlungen auf immaterielle Vermögensgegenstände"))</f>
        <v>0</v>
      </c>
      <c r="L42" s="68">
        <f>$K42*(0.4*VLOOKUP(D42,A_Stammdaten!$E$63:$G$69,3,0)+0.6*VLOOKUP(A_Stammdaten!$B$9,A_Stammdaten!$A$51:$B$57,2,0))</f>
        <v>0</v>
      </c>
      <c r="M42" s="68">
        <f>SUMIFS(D1_SAV!$S$5:$S$210,D1_SAV!$A$5:$A$210,$B42,D1_SAV!$C$5:$C$210,B_KKAuf!$D42)</f>
        <v>0</v>
      </c>
      <c r="N42" s="68">
        <f>SUMIFS(D4_WAV!$I$5:$I$52,D4_WAV!$A$5:$A$52,$B42,D4_WAV!$C$5:$C$52,$D42,D4_WAV!$B$5:$B$52,"&lt;&gt;"&amp;"geleistete Anzahlungen auf immaterielle Vermögensgegenstände",D4_WAV!$B$5:$B$52,"&lt;&gt;"&amp;"geleistete Anzahlungen und Anlagen im Bau des Sachanlagevermögens",D4_WAV!$B$5:$B$52,"&lt;&gt;"&amp;"Geschäfts- oder Firmenwert")</f>
        <v>0</v>
      </c>
      <c r="O42" s="68">
        <f>SUMIFS(D5_BKZ_NAKB_SoPo!$H$5:$H$54,D5_BKZ_NAKB_SoPo!$A$5:$A$54,$B42,D5_BKZ_NAKB_SoPo!$C$5:$C$54,B_KKAuf!$D42)</f>
        <v>0</v>
      </c>
      <c r="P42" s="68">
        <f>SUMIFS(D1_SAV!$U$5:$U$210,D1_SAV!$A$5:$A$210,$B42,D1_SAV!$C$5:$C$210,B_KKAuf!$D42)</f>
        <v>0</v>
      </c>
      <c r="Q42" s="68">
        <f>SUMIFS(D4_WAV!$K$5:$K$52,D4_WAV!$A$5:$A$52,$B42,D4_WAV!$C$5:$C$52,$D42,D4_WAV!$B$5:$B$52,"&lt;&gt;"&amp;"geleistete Anzahlungen auf immaterielle Vermögensgegenstände",D4_WAV!$B$5:$B$52,"&lt;&gt;"&amp;"geleistete Anzahlungen und Anlagen im Bau des Sachanlagevermögens",D4_WAV!$B$5:$B$52,"&lt;&gt;"&amp;"Geschäfts- oder Firmenwert")</f>
        <v>0</v>
      </c>
      <c r="R42" s="68">
        <f>SUMIFS(D5_BKZ_NAKB_SoPo!$I$5:$I$54,D5_BKZ_NAKB_SoPo!$A$5:$A$54,$B42,D5_BKZ_NAKB_SoPo!$C$5:$C$54,B_KKAuf!$D42)</f>
        <v>0</v>
      </c>
      <c r="S42" s="68">
        <f t="shared" si="10"/>
        <v>0</v>
      </c>
      <c r="T42" s="70">
        <f>$S42*(0.4*VLOOKUP(D42,A_Stammdaten!$E$63:$G$69,2,0)+0.6*VLOOKUP($D42,A_Stammdaten!$A$51:$B$57,2,0))</f>
        <v>0</v>
      </c>
    </row>
    <row r="43" spans="1:20">
      <c r="A43" s="305">
        <f>A_Stammdaten!A79</f>
        <v>0</v>
      </c>
      <c r="B43" s="63">
        <f>A$43</f>
        <v>0</v>
      </c>
      <c r="C43" s="302">
        <f>A_Stammdaten!B$79</f>
        <v>0</v>
      </c>
      <c r="D43" s="78">
        <v>2022</v>
      </c>
      <c r="E43" s="144">
        <f t="shared" si="6"/>
        <v>0</v>
      </c>
      <c r="F43" s="144">
        <f t="shared" si="7"/>
        <v>0</v>
      </c>
      <c r="G43" s="152">
        <f>_xlfn.IFNA((K43*VLOOKUP(D43,A_Stammdaten!$E$63:$G$69,3,0)+S43*VLOOKUP(D43,A_Stammdaten!$E$63:$G$69,2,0))*0.4*0.035*VLOOKUP(B43,A_Stammdaten!$A$74:$E$94,5,0),0)</f>
        <v>0</v>
      </c>
      <c r="H43" s="153">
        <f t="shared" si="8"/>
        <v>0</v>
      </c>
      <c r="I43" s="64">
        <f>SUMIFS(D1_SAV!$T$5:$T$210,D1_SAV!$A$5:$A$210,$B43,D1_SAV!$C$5:$C$210,$D43)</f>
        <v>0</v>
      </c>
      <c r="J43" s="65">
        <f>SUMIFS(D4_WAV!$J$6:$J$52,D4_WAV!$A$6:$A$52,$B43,D4_WAV!$C$6:$C$52,D43)
-SUMIFS(D4_WAV!$J$6:$J$52,D4_WAV!$A$6:$A$52,$B43,D4_WAV!$B$6:$B$52,"Geschäfts- oder Firmenwert",D4_WAV!$C$6:$C$52,D43)</f>
        <v>0</v>
      </c>
      <c r="K43" s="63">
        <f>AVERAGE(SUMIFS(D4_WAV!$I$5:$I$52,D4_WAV!$A$5:$A$52,B_KKAuf!$B43,D4_WAV!$C$5:$C$52,B_KKAuf!D43,D4_WAV!$B$5:$B$52,"geleistete Anzahlungen und Anlagen im Bau des Sachanlagevermögens"),SUMIFS(D4_WAV!$K$5:$K$52,D4_WAV!$A$5:$A$52,B_KKAuf!$B43,D4_WAV!$C$5:$C$52,B_KKAuf!D43,D4_WAV!$B$5:$B$52,"geleistete Anzahlungen und Anlagen im Bau des Sachanlagevermögens"))
+AVERAGE(SUMIFS(D4_WAV!$I$5:$I$52,D4_WAV!$A$5:$A$52,B_KKAuf!$B43,D4_WAV!$C$5:$C$52,B_KKAuf!D43,D4_WAV!$B$5:$B$52,"geleistete Anzahlungen auf immaterielle Vermögensgegenstände"),SUMIFS(D4_WAV!$K$5:$K$52,D4_WAV!$A$5:$A$52,B_KKAuf!$B43,D4_WAV!$C$5:$C$52,B_KKAuf!D43,D4_WAV!$B$5:$B$52,"geleistete Anzahlungen auf immaterielle Vermögensgegenstände"))</f>
        <v>0</v>
      </c>
      <c r="L43" s="63">
        <f>$K43*(0.4*VLOOKUP(D43,A_Stammdaten!$E$63:$G$69,3,0)+0.6*VLOOKUP(A_Stammdaten!$B$9,A_Stammdaten!$A$51:$B$57,2,0))</f>
        <v>0</v>
      </c>
      <c r="M43" s="63">
        <f>SUMIFS(D1_SAV!$S$5:$S$210,D1_SAV!$A$5:$A$210,$B43,D1_SAV!$C$5:$C$210,B_KKAuf!$D43)</f>
        <v>0</v>
      </c>
      <c r="N43" s="63">
        <f>SUMIFS(D4_WAV!$I$5:$I$52,D4_WAV!$A$5:$A$52,$B43,D4_WAV!$C$5:$C$52,$D43,D4_WAV!$B$5:$B$52,"&lt;&gt;"&amp;"geleistete Anzahlungen auf immaterielle Vermögensgegenstände",D4_WAV!$B$5:$B$52,"&lt;&gt;"&amp;"geleistete Anzahlungen und Anlagen im Bau des Sachanlagevermögens",D4_WAV!$B$5:$B$52,"&lt;&gt;"&amp;"Geschäfts- oder Firmenwert")</f>
        <v>0</v>
      </c>
      <c r="O43" s="63">
        <f>SUMIFS(D5_BKZ_NAKB_SoPo!$H$5:$H$54,D5_BKZ_NAKB_SoPo!$A$5:$A$54,$B43,D5_BKZ_NAKB_SoPo!$C$5:$C$54,B_KKAuf!$D43)</f>
        <v>0</v>
      </c>
      <c r="P43" s="63">
        <f>SUMIFS(D1_SAV!$U$5:$U$210,D1_SAV!$A$5:$A$210,$B43,D1_SAV!$C$5:$C$210,B_KKAuf!$D43)</f>
        <v>0</v>
      </c>
      <c r="Q43" s="63">
        <f>SUMIFS(D4_WAV!$K$5:$K$52,D4_WAV!$A$5:$A$52,$B43,D4_WAV!$C$5:$C$52,$D43,D4_WAV!$B$5:$B$52,"&lt;&gt;"&amp;"geleistete Anzahlungen auf immaterielle Vermögensgegenstände",D4_WAV!$B$5:$B$52,"&lt;&gt;"&amp;"geleistete Anzahlungen und Anlagen im Bau des Sachanlagevermögens",D4_WAV!$B$5:$B$52,"&lt;&gt;"&amp;"Geschäfts- oder Firmenwert")</f>
        <v>0</v>
      </c>
      <c r="R43" s="63">
        <f>SUMIFS(D5_BKZ_NAKB_SoPo!$I$5:$I$54,D5_BKZ_NAKB_SoPo!$A$5:$A$54,$B43,D5_BKZ_NAKB_SoPo!$C$5:$C$54,B_KKAuf!$D43)</f>
        <v>0</v>
      </c>
      <c r="S43" s="63">
        <f t="shared" si="10"/>
        <v>0</v>
      </c>
      <c r="T43" s="66">
        <f>$S43*(0.4*VLOOKUP(D43,A_Stammdaten!$E$63:$G$69,2,0)+0.6*VLOOKUP($D43,A_Stammdaten!$A$51:$B$57,2,0))</f>
        <v>0</v>
      </c>
    </row>
    <row r="44" spans="1:20">
      <c r="A44" s="308"/>
      <c r="B44" s="33">
        <f t="shared" ref="B44:B49" si="14">A$43</f>
        <v>0</v>
      </c>
      <c r="C44" s="303"/>
      <c r="D44" s="79">
        <v>2023</v>
      </c>
      <c r="E44" s="146">
        <f t="shared" si="6"/>
        <v>0</v>
      </c>
      <c r="F44" s="146">
        <f t="shared" si="7"/>
        <v>0</v>
      </c>
      <c r="G44" s="147">
        <f>_xlfn.IFNA((K44*VLOOKUP(D44,A_Stammdaten!$E$63:$G$69,3,0)+S44*VLOOKUP(D44,A_Stammdaten!$E$63:$G$69,2,0))*0.4*0.035*VLOOKUP(B44,A_Stammdaten!$A$74:$E$94,5,0),0)</f>
        <v>0</v>
      </c>
      <c r="H44" s="148">
        <f t="shared" si="8"/>
        <v>0</v>
      </c>
      <c r="I44" s="53">
        <f>SUMIFS(D1_SAV!$T$5:$T$210,D1_SAV!$A$5:$A$210,$B44,D1_SAV!$C$5:$C$210,$D44)</f>
        <v>0</v>
      </c>
      <c r="J44" s="58">
        <f>SUMIFS(D4_WAV!$J$6:$J$52,D4_WAV!$A$6:$A$52,$B44,D4_WAV!$C$6:$C$52,D44)
-SUMIFS(D4_WAV!$J$6:$J$52,D4_WAV!$A$6:$A$52,$B44,D4_WAV!$B$6:$B$52,"Geschäfts- oder Firmenwert",D4_WAV!$C$6:$C$52,D44)</f>
        <v>0</v>
      </c>
      <c r="K44" s="33">
        <f>AVERAGE(SUMIFS(D4_WAV!$I$5:$I$52,D4_WAV!$A$5:$A$52,B_KKAuf!$B44,D4_WAV!$C$5:$C$52,B_KKAuf!D44,D4_WAV!$B$5:$B$52,"geleistete Anzahlungen und Anlagen im Bau des Sachanlagevermögens"),SUMIFS(D4_WAV!$K$5:$K$52,D4_WAV!$A$5:$A$52,B_KKAuf!$B44,D4_WAV!$C$5:$C$52,B_KKAuf!D44,D4_WAV!$B$5:$B$52,"geleistete Anzahlungen und Anlagen im Bau des Sachanlagevermögens"))
+AVERAGE(SUMIFS(D4_WAV!$I$5:$I$52,D4_WAV!$A$5:$A$52,B_KKAuf!$B44,D4_WAV!$C$5:$C$52,B_KKAuf!D44,D4_WAV!$B$5:$B$52,"geleistete Anzahlungen auf immaterielle Vermögensgegenstände"),SUMIFS(D4_WAV!$K$5:$K$52,D4_WAV!$A$5:$A$52,B_KKAuf!$B44,D4_WAV!$C$5:$C$52,B_KKAuf!D44,D4_WAV!$B$5:$B$52,"geleistete Anzahlungen auf immaterielle Vermögensgegenstände"))</f>
        <v>0</v>
      </c>
      <c r="L44" s="33">
        <f>$K44*(0.4*VLOOKUP(D44,A_Stammdaten!$E$63:$G$69,3,0)+0.6*VLOOKUP(A_Stammdaten!$B$9,A_Stammdaten!$A$51:$B$57,2,0))</f>
        <v>0</v>
      </c>
      <c r="M44" s="33">
        <f>SUMIFS(D1_SAV!$S$5:$S$210,D1_SAV!$A$5:$A$210,$B44,D1_SAV!$C$5:$C$210,B_KKAuf!$D44)</f>
        <v>0</v>
      </c>
      <c r="N44" s="33">
        <f>SUMIFS(D4_WAV!$I$5:$I$52,D4_WAV!$A$5:$A$52,$B44,D4_WAV!$C$5:$C$52,$D44,D4_WAV!$B$5:$B$52,"&lt;&gt;"&amp;"geleistete Anzahlungen auf immaterielle Vermögensgegenstände",D4_WAV!$B$5:$B$52,"&lt;&gt;"&amp;"geleistete Anzahlungen und Anlagen im Bau des Sachanlagevermögens",D4_WAV!$B$5:$B$52,"&lt;&gt;"&amp;"Geschäfts- oder Firmenwert")</f>
        <v>0</v>
      </c>
      <c r="O44" s="33">
        <f>SUMIFS(D5_BKZ_NAKB_SoPo!$H$5:$H$54,D5_BKZ_NAKB_SoPo!$A$5:$A$54,$B44,D5_BKZ_NAKB_SoPo!$C$5:$C$54,B_KKAuf!$D44)</f>
        <v>0</v>
      </c>
      <c r="P44" s="33">
        <f>SUMIFS(D1_SAV!$U$5:$U$210,D1_SAV!$A$5:$A$210,$B44,D1_SAV!$C$5:$C$210,B_KKAuf!$D44)</f>
        <v>0</v>
      </c>
      <c r="Q44" s="33">
        <f>SUMIFS(D4_WAV!$K$5:$K$52,D4_WAV!$A$5:$A$52,$B44,D4_WAV!$C$5:$C$52,$D44,D4_WAV!$B$5:$B$52,"&lt;&gt;"&amp;"geleistete Anzahlungen auf immaterielle Vermögensgegenstände",D4_WAV!$B$5:$B$52,"&lt;&gt;"&amp;"geleistete Anzahlungen und Anlagen im Bau des Sachanlagevermögens",D4_WAV!$B$5:$B$52,"&lt;&gt;"&amp;"Geschäfts- oder Firmenwert")</f>
        <v>0</v>
      </c>
      <c r="R44" s="33">
        <f>SUMIFS(D5_BKZ_NAKB_SoPo!$I$5:$I$54,D5_BKZ_NAKB_SoPo!$A$5:$A$54,$B44,D5_BKZ_NAKB_SoPo!$C$5:$C$54,B_KKAuf!$D44)</f>
        <v>0</v>
      </c>
      <c r="S44" s="33">
        <f t="shared" si="10"/>
        <v>0</v>
      </c>
      <c r="T44" s="67">
        <f>$S44*(0.4*VLOOKUP(D44,A_Stammdaten!$E$63:$G$69,2,0)+0.6*VLOOKUP($D44,A_Stammdaten!$A$51:$B$57,2,0))</f>
        <v>0</v>
      </c>
    </row>
    <row r="45" spans="1:20">
      <c r="A45" s="308"/>
      <c r="B45" s="33">
        <f t="shared" si="14"/>
        <v>0</v>
      </c>
      <c r="C45" s="303"/>
      <c r="D45" s="79">
        <v>2024</v>
      </c>
      <c r="E45" s="146">
        <f t="shared" si="6"/>
        <v>0</v>
      </c>
      <c r="F45" s="146">
        <f t="shared" si="7"/>
        <v>0</v>
      </c>
      <c r="G45" s="147">
        <f>_xlfn.IFNA((K45*VLOOKUP(D45,A_Stammdaten!$E$63:$G$69,3,0)+S45*VLOOKUP(D45,A_Stammdaten!$E$63:$G$69,2,0))*0.4*0.035*VLOOKUP(B45,A_Stammdaten!$A$74:$E$94,5,0),0)</f>
        <v>0</v>
      </c>
      <c r="H45" s="148">
        <f t="shared" si="8"/>
        <v>0</v>
      </c>
      <c r="I45" s="53">
        <f>SUMIFS(D1_SAV!$T$5:$T$210,D1_SAV!$A$5:$A$210,$B45,D1_SAV!$C$5:$C$210,$D45)</f>
        <v>0</v>
      </c>
      <c r="J45" s="58">
        <f>SUMIFS(D4_WAV!$J$6:$J$52,D4_WAV!$A$6:$A$52,$B45,D4_WAV!$C$6:$C$52,D45)
-SUMIFS(D4_WAV!$J$6:$J$52,D4_WAV!$A$6:$A$52,$B45,D4_WAV!$B$6:$B$52,"Geschäfts- oder Firmenwert",D4_WAV!$C$6:$C$52,D45)</f>
        <v>0</v>
      </c>
      <c r="K45" s="33">
        <f>AVERAGE(SUMIFS(D4_WAV!$I$5:$I$52,D4_WAV!$A$5:$A$52,B_KKAuf!$B45,D4_WAV!$C$5:$C$52,B_KKAuf!D45,D4_WAV!$B$5:$B$52,"geleistete Anzahlungen und Anlagen im Bau des Sachanlagevermögens"),SUMIFS(D4_WAV!$K$5:$K$52,D4_WAV!$A$5:$A$52,B_KKAuf!$B45,D4_WAV!$C$5:$C$52,B_KKAuf!D45,D4_WAV!$B$5:$B$52,"geleistete Anzahlungen und Anlagen im Bau des Sachanlagevermögens"))
+AVERAGE(SUMIFS(D4_WAV!$I$5:$I$52,D4_WAV!$A$5:$A$52,B_KKAuf!$B45,D4_WAV!$C$5:$C$52,B_KKAuf!D45,D4_WAV!$B$5:$B$52,"geleistete Anzahlungen auf immaterielle Vermögensgegenstände"),SUMIFS(D4_WAV!$K$5:$K$52,D4_WAV!$A$5:$A$52,B_KKAuf!$B45,D4_WAV!$C$5:$C$52,B_KKAuf!D45,D4_WAV!$B$5:$B$52,"geleistete Anzahlungen auf immaterielle Vermögensgegenstände"))</f>
        <v>0</v>
      </c>
      <c r="L45" s="33">
        <f>$K45*(0.4*VLOOKUP(D45,A_Stammdaten!$E$63:$G$69,3,0)+0.6*VLOOKUP(A_Stammdaten!$B$9,A_Stammdaten!$A$51:$B$57,2,0))</f>
        <v>0</v>
      </c>
      <c r="M45" s="33">
        <f>SUMIFS(D1_SAV!$S$5:$S$210,D1_SAV!$A$5:$A$210,$B45,D1_SAV!$C$5:$C$210,B_KKAuf!$D45)</f>
        <v>0</v>
      </c>
      <c r="N45" s="33">
        <f>SUMIFS(D4_WAV!$I$5:$I$52,D4_WAV!$A$5:$A$52,$B45,D4_WAV!$C$5:$C$52,$D45,D4_WAV!$B$5:$B$52,"&lt;&gt;"&amp;"geleistete Anzahlungen auf immaterielle Vermögensgegenstände",D4_WAV!$B$5:$B$52,"&lt;&gt;"&amp;"geleistete Anzahlungen und Anlagen im Bau des Sachanlagevermögens",D4_WAV!$B$5:$B$52,"&lt;&gt;"&amp;"Geschäfts- oder Firmenwert")</f>
        <v>0</v>
      </c>
      <c r="O45" s="33">
        <f>SUMIFS(D5_BKZ_NAKB_SoPo!$H$5:$H$54,D5_BKZ_NAKB_SoPo!$A$5:$A$54,$B45,D5_BKZ_NAKB_SoPo!$C$5:$C$54,B_KKAuf!$D45)</f>
        <v>0</v>
      </c>
      <c r="P45" s="33">
        <f>SUMIFS(D1_SAV!$U$5:$U$210,D1_SAV!$A$5:$A$210,$B45,D1_SAV!$C$5:$C$210,B_KKAuf!$D45)</f>
        <v>0</v>
      </c>
      <c r="Q45" s="33">
        <f>SUMIFS(D4_WAV!$K$5:$K$52,D4_WAV!$A$5:$A$52,$B45,D4_WAV!$C$5:$C$52,$D45,D4_WAV!$B$5:$B$52,"&lt;&gt;"&amp;"geleistete Anzahlungen auf immaterielle Vermögensgegenstände",D4_WAV!$B$5:$B$52,"&lt;&gt;"&amp;"geleistete Anzahlungen und Anlagen im Bau des Sachanlagevermögens",D4_WAV!$B$5:$B$52,"&lt;&gt;"&amp;"Geschäfts- oder Firmenwert")</f>
        <v>0</v>
      </c>
      <c r="R45" s="33">
        <f>SUMIFS(D5_BKZ_NAKB_SoPo!$I$5:$I$54,D5_BKZ_NAKB_SoPo!$A$5:$A$54,$B45,D5_BKZ_NAKB_SoPo!$C$5:$C$54,B_KKAuf!$D45)</f>
        <v>0</v>
      </c>
      <c r="S45" s="33">
        <f t="shared" si="10"/>
        <v>0</v>
      </c>
      <c r="T45" s="67">
        <f>$S45*(0.4*VLOOKUP(D45,A_Stammdaten!$E$63:$G$69,2,0)+0.6*VLOOKUP($D45,A_Stammdaten!$A$51:$B$57,2,0))</f>
        <v>0</v>
      </c>
    </row>
    <row r="46" spans="1:20">
      <c r="A46" s="308"/>
      <c r="B46" s="33">
        <f t="shared" si="14"/>
        <v>0</v>
      </c>
      <c r="C46" s="303"/>
      <c r="D46" s="79">
        <v>2025</v>
      </c>
      <c r="E46" s="146">
        <f t="shared" si="6"/>
        <v>0</v>
      </c>
      <c r="F46" s="146">
        <f t="shared" si="7"/>
        <v>0</v>
      </c>
      <c r="G46" s="147">
        <f>_xlfn.IFNA((K46*VLOOKUP(D46,A_Stammdaten!$E$63:$G$69,3,0)+S46*VLOOKUP(D46,A_Stammdaten!$E$63:$G$69,2,0))*0.4*0.035*VLOOKUP(B46,A_Stammdaten!$A$74:$E$94,5,0),0)</f>
        <v>0</v>
      </c>
      <c r="H46" s="148">
        <f t="shared" si="8"/>
        <v>0</v>
      </c>
      <c r="I46" s="53">
        <f>SUMIFS(D1_SAV!$T$5:$T$210,D1_SAV!$A$5:$A$210,$B46,D1_SAV!$C$5:$C$210,$D46)</f>
        <v>0</v>
      </c>
      <c r="J46" s="33">
        <f>SUMIFS(D4_WAV!$J$6:$J$52,D4_WAV!$A$6:$A$52,$B46,D4_WAV!$C$6:$C$52,D46)
-SUMIFS(D4_WAV!$J$6:$J$52,D4_WAV!$A$6:$A$52,$B46,D4_WAV!$B$6:$B$52,"Geschäfts- oder Firmenwert",D4_WAV!$C$6:$C$52,D46)</f>
        <v>0</v>
      </c>
      <c r="K46" s="33">
        <f>AVERAGE(SUMIFS(D4_WAV!$I$5:$I$52,D4_WAV!$A$5:$A$52,B_KKAuf!$B46,D4_WAV!$C$5:$C$52,B_KKAuf!D46,D4_WAV!$B$5:$B$52,"geleistete Anzahlungen und Anlagen im Bau des Sachanlagevermögens"),SUMIFS(D4_WAV!$K$5:$K$52,D4_WAV!$A$5:$A$52,B_KKAuf!$B46,D4_WAV!$C$5:$C$52,B_KKAuf!D46,D4_WAV!$B$5:$B$52,"geleistete Anzahlungen und Anlagen im Bau des Sachanlagevermögens"))
+AVERAGE(SUMIFS(D4_WAV!$I$5:$I$52,D4_WAV!$A$5:$A$52,B_KKAuf!$B46,D4_WAV!$C$5:$C$52,B_KKAuf!D46,D4_WAV!$B$5:$B$52,"geleistete Anzahlungen auf immaterielle Vermögensgegenstände"),SUMIFS(D4_WAV!$K$5:$K$52,D4_WAV!$A$5:$A$52,B_KKAuf!$B46,D4_WAV!$C$5:$C$52,B_KKAuf!D46,D4_WAV!$B$5:$B$52,"geleistete Anzahlungen auf immaterielle Vermögensgegenstände"))</f>
        <v>0</v>
      </c>
      <c r="L46" s="33">
        <f>$K46*(0.4*VLOOKUP(D46,A_Stammdaten!$E$63:$G$69,3,0)+0.6*VLOOKUP(A_Stammdaten!$B$9,A_Stammdaten!$A$51:$B$57,2,0))</f>
        <v>0</v>
      </c>
      <c r="M46" s="33">
        <f>SUMIFS(D1_SAV!$S$5:$S$210,D1_SAV!$A$5:$A$210,$B46,D1_SAV!$C$5:$C$210,B_KKAuf!$D46)</f>
        <v>0</v>
      </c>
      <c r="N46" s="33">
        <f>SUMIFS(D4_WAV!$I$5:$I$52,D4_WAV!$A$5:$A$52,$B46,D4_WAV!$C$5:$C$52,$D46,D4_WAV!$B$5:$B$52,"&lt;&gt;"&amp;"geleistete Anzahlungen auf immaterielle Vermögensgegenstände",D4_WAV!$B$5:$B$52,"&lt;&gt;"&amp;"geleistete Anzahlungen und Anlagen im Bau des Sachanlagevermögens",D4_WAV!$B$5:$B$52,"&lt;&gt;"&amp;"Geschäfts- oder Firmenwert")</f>
        <v>0</v>
      </c>
      <c r="O46" s="33">
        <f>SUMIFS(D5_BKZ_NAKB_SoPo!$H$5:$H$54,D5_BKZ_NAKB_SoPo!$A$5:$A$54,$B46,D5_BKZ_NAKB_SoPo!$C$5:$C$54,B_KKAuf!$D46)</f>
        <v>0</v>
      </c>
      <c r="P46" s="33">
        <f>SUMIFS(D1_SAV!$U$5:$U$210,D1_SAV!$A$5:$A$210,$B46,D1_SAV!$C$5:$C$210,B_KKAuf!$D46)</f>
        <v>0</v>
      </c>
      <c r="Q46" s="33">
        <f>SUMIFS(D4_WAV!$K$5:$K$52,D4_WAV!$A$5:$A$52,$B46,D4_WAV!$C$5:$C$52,$D46,D4_WAV!$B$5:$B$52,"&lt;&gt;"&amp;"geleistete Anzahlungen auf immaterielle Vermögensgegenstände",D4_WAV!$B$5:$B$52,"&lt;&gt;"&amp;"geleistete Anzahlungen und Anlagen im Bau des Sachanlagevermögens",D4_WAV!$B$5:$B$52,"&lt;&gt;"&amp;"Geschäfts- oder Firmenwert")</f>
        <v>0</v>
      </c>
      <c r="R46" s="33">
        <f>SUMIFS(D5_BKZ_NAKB_SoPo!$I$5:$I$54,D5_BKZ_NAKB_SoPo!$A$5:$A$54,$B46,D5_BKZ_NAKB_SoPo!$C$5:$C$54,B_KKAuf!$D46)</f>
        <v>0</v>
      </c>
      <c r="S46" s="33">
        <f t="shared" si="10"/>
        <v>0</v>
      </c>
      <c r="T46" s="67">
        <f>$S46*(0.4*VLOOKUP(D46,A_Stammdaten!$E$63:$G$69,2,0)+0.6*VLOOKUP($D46,A_Stammdaten!$A$51:$B$57,2,0))</f>
        <v>0</v>
      </c>
    </row>
    <row r="47" spans="1:20">
      <c r="A47" s="308"/>
      <c r="B47" s="33">
        <f t="shared" si="14"/>
        <v>0</v>
      </c>
      <c r="C47" s="303"/>
      <c r="D47" s="79">
        <v>2026</v>
      </c>
      <c r="E47" s="146">
        <f t="shared" si="6"/>
        <v>0</v>
      </c>
      <c r="F47" s="146">
        <f t="shared" si="7"/>
        <v>0</v>
      </c>
      <c r="G47" s="147">
        <f>_xlfn.IFNA((K47*VLOOKUP(D47,A_Stammdaten!$E$63:$G$69,3,0)+S47*VLOOKUP(D47,A_Stammdaten!$E$63:$G$69,2,0))*0.4*0.035*VLOOKUP(B47,A_Stammdaten!$A$74:$E$94,5,0),0)</f>
        <v>0</v>
      </c>
      <c r="H47" s="148">
        <f t="shared" si="8"/>
        <v>0</v>
      </c>
      <c r="I47" s="53">
        <f>SUMIFS(D1_SAV!$T$5:$T$210,D1_SAV!$A$5:$A$210,$B47,D1_SAV!$C$5:$C$210,$D47)</f>
        <v>0</v>
      </c>
      <c r="J47" s="33">
        <f>SUMIFS(D4_WAV!$J$6:$J$52,D4_WAV!$A$6:$A$52,$B47,D4_WAV!$C$6:$C$52,D47)
-SUMIFS(D4_WAV!$J$6:$J$52,D4_WAV!$A$6:$A$52,$B47,D4_WAV!$B$6:$B$52,"Geschäfts- oder Firmenwert",D4_WAV!$C$6:$C$52,D47)</f>
        <v>0</v>
      </c>
      <c r="K47" s="33">
        <f>AVERAGE(SUMIFS(D4_WAV!$I$5:$I$52,D4_WAV!$A$5:$A$52,B_KKAuf!$B47,D4_WAV!$C$5:$C$52,B_KKAuf!D47,D4_WAV!$B$5:$B$52,"geleistete Anzahlungen und Anlagen im Bau des Sachanlagevermögens"),SUMIFS(D4_WAV!$K$5:$K$52,D4_WAV!$A$5:$A$52,B_KKAuf!$B47,D4_WAV!$C$5:$C$52,B_KKAuf!D47,D4_WAV!$B$5:$B$52,"geleistete Anzahlungen und Anlagen im Bau des Sachanlagevermögens"))
+AVERAGE(SUMIFS(D4_WAV!$I$5:$I$52,D4_WAV!$A$5:$A$52,B_KKAuf!$B47,D4_WAV!$C$5:$C$52,B_KKAuf!D47,D4_WAV!$B$5:$B$52,"geleistete Anzahlungen auf immaterielle Vermögensgegenstände"),SUMIFS(D4_WAV!$K$5:$K$52,D4_WAV!$A$5:$A$52,B_KKAuf!$B47,D4_WAV!$C$5:$C$52,B_KKAuf!D47,D4_WAV!$B$5:$B$52,"geleistete Anzahlungen auf immaterielle Vermögensgegenstände"))</f>
        <v>0</v>
      </c>
      <c r="L47" s="33">
        <f>$K47*(0.4*VLOOKUP(D47,A_Stammdaten!$E$63:$G$69,3,0)+0.6*VLOOKUP(A_Stammdaten!$B$9,A_Stammdaten!$A$51:$B$57,2,0))</f>
        <v>0</v>
      </c>
      <c r="M47" s="33">
        <f>SUMIFS(D1_SAV!$S$5:$S$210,D1_SAV!$A$5:$A$210,$B47,D1_SAV!$C$5:$C$210,B_KKAuf!$D47)</f>
        <v>0</v>
      </c>
      <c r="N47" s="33">
        <f>SUMIFS(D4_WAV!$I$5:$I$52,D4_WAV!$A$5:$A$52,$B47,D4_WAV!$C$5:$C$52,$D47,D4_WAV!$B$5:$B$52,"&lt;&gt;"&amp;"geleistete Anzahlungen auf immaterielle Vermögensgegenstände",D4_WAV!$B$5:$B$52,"&lt;&gt;"&amp;"geleistete Anzahlungen und Anlagen im Bau des Sachanlagevermögens",D4_WAV!$B$5:$B$52,"&lt;&gt;"&amp;"Geschäfts- oder Firmenwert")</f>
        <v>0</v>
      </c>
      <c r="O47" s="33">
        <f>SUMIFS(D5_BKZ_NAKB_SoPo!$H$5:$H$54,D5_BKZ_NAKB_SoPo!$A$5:$A$54,$B47,D5_BKZ_NAKB_SoPo!$C$5:$C$54,B_KKAuf!$D47)</f>
        <v>0</v>
      </c>
      <c r="P47" s="33">
        <f>SUMIFS(D1_SAV!$U$5:$U$210,D1_SAV!$A$5:$A$210,$B47,D1_SAV!$C$5:$C$210,B_KKAuf!$D47)</f>
        <v>0</v>
      </c>
      <c r="Q47" s="33">
        <f>SUMIFS(D4_WAV!$K$5:$K$52,D4_WAV!$A$5:$A$52,$B47,D4_WAV!$C$5:$C$52,$D47,D4_WAV!$B$5:$B$52,"&lt;&gt;"&amp;"geleistete Anzahlungen auf immaterielle Vermögensgegenstände",D4_WAV!$B$5:$B$52,"&lt;&gt;"&amp;"geleistete Anzahlungen und Anlagen im Bau des Sachanlagevermögens",D4_WAV!$B$5:$B$52,"&lt;&gt;"&amp;"Geschäfts- oder Firmenwert")</f>
        <v>0</v>
      </c>
      <c r="R47" s="33">
        <f>SUMIFS(D5_BKZ_NAKB_SoPo!$I$5:$I$54,D5_BKZ_NAKB_SoPo!$A$5:$A$54,$B47,D5_BKZ_NAKB_SoPo!$C$5:$C$54,B_KKAuf!$D47)</f>
        <v>0</v>
      </c>
      <c r="S47" s="33">
        <f t="shared" si="10"/>
        <v>0</v>
      </c>
      <c r="T47" s="67">
        <f>$S47*(0.4*VLOOKUP(D47,A_Stammdaten!$E$63:$G$69,2,0)+0.6*VLOOKUP($D47,A_Stammdaten!$A$51:$B$57,2,0))</f>
        <v>0</v>
      </c>
    </row>
    <row r="48" spans="1:20">
      <c r="A48" s="308"/>
      <c r="B48" s="33">
        <f t="shared" si="14"/>
        <v>0</v>
      </c>
      <c r="C48" s="303"/>
      <c r="D48" s="79">
        <v>2027</v>
      </c>
      <c r="E48" s="146">
        <f t="shared" si="6"/>
        <v>0</v>
      </c>
      <c r="F48" s="146">
        <f t="shared" si="7"/>
        <v>0</v>
      </c>
      <c r="G48" s="147">
        <f>_xlfn.IFNA((K48*VLOOKUP(D48,A_Stammdaten!$E$63:$G$69,3,0)+S48*VLOOKUP(D48,A_Stammdaten!$E$63:$G$69,2,0))*0.4*0.035*VLOOKUP(B48,A_Stammdaten!$A$74:$E$94,5,0),0)</f>
        <v>0</v>
      </c>
      <c r="H48" s="148">
        <f t="shared" si="8"/>
        <v>0</v>
      </c>
      <c r="I48" s="53">
        <f>SUMIFS(D1_SAV!$T$5:$T$210,D1_SAV!$A$5:$A$210,$B48,D1_SAV!$C$5:$C$210,$D48)</f>
        <v>0</v>
      </c>
      <c r="J48" s="33">
        <f>SUMIFS(D4_WAV!$J$6:$J$52,D4_WAV!$A$6:$A$52,$B48,D4_WAV!$C$6:$C$52,D48)
-SUMIFS(D4_WAV!$J$6:$J$52,D4_WAV!$A$6:$A$52,$B48,D4_WAV!$B$6:$B$52,"Geschäfts- oder Firmenwert",D4_WAV!$C$6:$C$52,D48)</f>
        <v>0</v>
      </c>
      <c r="K48" s="33">
        <f>AVERAGE(SUMIFS(D4_WAV!$I$5:$I$52,D4_WAV!$A$5:$A$52,B_KKAuf!$B48,D4_WAV!$C$5:$C$52,B_KKAuf!D48,D4_WAV!$B$5:$B$52,"geleistete Anzahlungen und Anlagen im Bau des Sachanlagevermögens"),SUMIFS(D4_WAV!$K$5:$K$52,D4_WAV!$A$5:$A$52,B_KKAuf!$B48,D4_WAV!$C$5:$C$52,B_KKAuf!D48,D4_WAV!$B$5:$B$52,"geleistete Anzahlungen und Anlagen im Bau des Sachanlagevermögens"))
+AVERAGE(SUMIFS(D4_WAV!$I$5:$I$52,D4_WAV!$A$5:$A$52,B_KKAuf!$B48,D4_WAV!$C$5:$C$52,B_KKAuf!D48,D4_WAV!$B$5:$B$52,"geleistete Anzahlungen auf immaterielle Vermögensgegenstände"),SUMIFS(D4_WAV!$K$5:$K$52,D4_WAV!$A$5:$A$52,B_KKAuf!$B48,D4_WAV!$C$5:$C$52,B_KKAuf!D48,D4_WAV!$B$5:$B$52,"geleistete Anzahlungen auf immaterielle Vermögensgegenstände"))</f>
        <v>0</v>
      </c>
      <c r="L48" s="33">
        <f>$K48*(0.4*VLOOKUP(D48,A_Stammdaten!$E$63:$G$69,3,0)+0.6*VLOOKUP(A_Stammdaten!$B$9,A_Stammdaten!$A$51:$B$57,2,0))</f>
        <v>0</v>
      </c>
      <c r="M48" s="33">
        <f>SUMIFS(D1_SAV!$S$5:$S$210,D1_SAV!$A$5:$A$210,$B48,D1_SAV!$C$5:$C$210,B_KKAuf!$D48)</f>
        <v>0</v>
      </c>
      <c r="N48" s="33">
        <f>SUMIFS(D4_WAV!$I$5:$I$52,D4_WAV!$A$5:$A$52,$B48,D4_WAV!$C$5:$C$52,$D48,D4_WAV!$B$5:$B$52,"&lt;&gt;"&amp;"geleistete Anzahlungen auf immaterielle Vermögensgegenstände",D4_WAV!$B$5:$B$52,"&lt;&gt;"&amp;"geleistete Anzahlungen und Anlagen im Bau des Sachanlagevermögens",D4_WAV!$B$5:$B$52,"&lt;&gt;"&amp;"Geschäfts- oder Firmenwert")</f>
        <v>0</v>
      </c>
      <c r="O48" s="33">
        <f>SUMIFS(D5_BKZ_NAKB_SoPo!$H$5:$H$54,D5_BKZ_NAKB_SoPo!$A$5:$A$54,$B48,D5_BKZ_NAKB_SoPo!$C$5:$C$54,B_KKAuf!$D48)</f>
        <v>0</v>
      </c>
      <c r="P48" s="33">
        <f>SUMIFS(D1_SAV!$U$5:$U$210,D1_SAV!$A$5:$A$210,$B48,D1_SAV!$C$5:$C$210,B_KKAuf!$D48)</f>
        <v>0</v>
      </c>
      <c r="Q48" s="33">
        <f>SUMIFS(D4_WAV!$K$5:$K$52,D4_WAV!$A$5:$A$52,$B48,D4_WAV!$C$5:$C$52,$D48,D4_WAV!$B$5:$B$52,"&lt;&gt;"&amp;"geleistete Anzahlungen auf immaterielle Vermögensgegenstände",D4_WAV!$B$5:$B$52,"&lt;&gt;"&amp;"geleistete Anzahlungen und Anlagen im Bau des Sachanlagevermögens",D4_WAV!$B$5:$B$52,"&lt;&gt;"&amp;"Geschäfts- oder Firmenwert")</f>
        <v>0</v>
      </c>
      <c r="R48" s="33">
        <f>SUMIFS(D5_BKZ_NAKB_SoPo!$I$5:$I$54,D5_BKZ_NAKB_SoPo!$A$5:$A$54,$B48,D5_BKZ_NAKB_SoPo!$C$5:$C$54,B_KKAuf!$D48)</f>
        <v>0</v>
      </c>
      <c r="S48" s="33">
        <f t="shared" si="10"/>
        <v>0</v>
      </c>
      <c r="T48" s="67">
        <f>$S48*(0.4*VLOOKUP(D48,A_Stammdaten!$E$63:$G$69,2,0)+0.6*VLOOKUP($D48,A_Stammdaten!$A$51:$B$57,2,0))</f>
        <v>0</v>
      </c>
    </row>
    <row r="49" spans="1:20" ht="15" thickBot="1">
      <c r="A49" s="309"/>
      <c r="B49" s="68">
        <f t="shared" si="14"/>
        <v>0</v>
      </c>
      <c r="C49" s="304"/>
      <c r="D49" s="80">
        <v>2028</v>
      </c>
      <c r="E49" s="149">
        <f t="shared" si="6"/>
        <v>0</v>
      </c>
      <c r="F49" s="149">
        <f t="shared" si="7"/>
        <v>0</v>
      </c>
      <c r="G49" s="150">
        <f>_xlfn.IFNA((K49*VLOOKUP(D49,A_Stammdaten!$E$63:$G$69,3,0)+S49*VLOOKUP(D49,A_Stammdaten!$E$63:$G$69,2,0))*0.4*0.035*VLOOKUP(B49,A_Stammdaten!$A$74:$E$94,5,0),0)</f>
        <v>0</v>
      </c>
      <c r="H49" s="151">
        <f t="shared" si="8"/>
        <v>0</v>
      </c>
      <c r="I49" s="69">
        <f>SUMIFS(D1_SAV!$T$5:$T$210,D1_SAV!$A$5:$A$210,$B49,D1_SAV!$C$5:$C$210,$D49)</f>
        <v>0</v>
      </c>
      <c r="J49" s="68">
        <f>SUMIFS(D4_WAV!$J$6:$J$52,D4_WAV!$A$6:$A$52,$B49,D4_WAV!$C$6:$C$52,D49)
-SUMIFS(D4_WAV!$J$6:$J$52,D4_WAV!$A$6:$A$52,$B49,D4_WAV!$B$6:$B$52,"Geschäfts- oder Firmenwert",D4_WAV!$C$6:$C$52,D49)</f>
        <v>0</v>
      </c>
      <c r="K49" s="68">
        <f>AVERAGE(SUMIFS(D4_WAV!$I$5:$I$52,D4_WAV!$A$5:$A$52,B_KKAuf!$B49,D4_WAV!$C$5:$C$52,B_KKAuf!D49,D4_WAV!$B$5:$B$52,"geleistete Anzahlungen und Anlagen im Bau des Sachanlagevermögens"),SUMIFS(D4_WAV!$K$5:$K$52,D4_WAV!$A$5:$A$52,B_KKAuf!$B49,D4_WAV!$C$5:$C$52,B_KKAuf!D49,D4_WAV!$B$5:$B$52,"geleistete Anzahlungen und Anlagen im Bau des Sachanlagevermögens"))
+AVERAGE(SUMIFS(D4_WAV!$I$5:$I$52,D4_WAV!$A$5:$A$52,B_KKAuf!$B49,D4_WAV!$C$5:$C$52,B_KKAuf!D49,D4_WAV!$B$5:$B$52,"geleistete Anzahlungen auf immaterielle Vermögensgegenstände"),SUMIFS(D4_WAV!$K$5:$K$52,D4_WAV!$A$5:$A$52,B_KKAuf!$B49,D4_WAV!$C$5:$C$52,B_KKAuf!D49,D4_WAV!$B$5:$B$52,"geleistete Anzahlungen auf immaterielle Vermögensgegenstände"))</f>
        <v>0</v>
      </c>
      <c r="L49" s="68">
        <f>$K49*(0.4*VLOOKUP(D49,A_Stammdaten!$E$63:$G$69,3,0)+0.6*VLOOKUP(A_Stammdaten!$B$9,A_Stammdaten!$A$51:$B$57,2,0))</f>
        <v>0</v>
      </c>
      <c r="M49" s="68">
        <f>SUMIFS(D1_SAV!$S$5:$S$210,D1_SAV!$A$5:$A$210,$B49,D1_SAV!$C$5:$C$210,B_KKAuf!$D49)</f>
        <v>0</v>
      </c>
      <c r="N49" s="68">
        <f>SUMIFS(D4_WAV!$I$5:$I$52,D4_WAV!$A$5:$A$52,$B49,D4_WAV!$C$5:$C$52,$D49,D4_WAV!$B$5:$B$52,"&lt;&gt;"&amp;"geleistete Anzahlungen auf immaterielle Vermögensgegenstände",D4_WAV!$B$5:$B$52,"&lt;&gt;"&amp;"geleistete Anzahlungen und Anlagen im Bau des Sachanlagevermögens",D4_WAV!$B$5:$B$52,"&lt;&gt;"&amp;"Geschäfts- oder Firmenwert")</f>
        <v>0</v>
      </c>
      <c r="O49" s="68">
        <f>SUMIFS(D5_BKZ_NAKB_SoPo!$H$5:$H$54,D5_BKZ_NAKB_SoPo!$A$5:$A$54,$B49,D5_BKZ_NAKB_SoPo!$C$5:$C$54,B_KKAuf!$D49)</f>
        <v>0</v>
      </c>
      <c r="P49" s="68">
        <f>SUMIFS(D1_SAV!$U$5:$U$210,D1_SAV!$A$5:$A$210,$B49,D1_SAV!$C$5:$C$210,B_KKAuf!$D49)</f>
        <v>0</v>
      </c>
      <c r="Q49" s="68">
        <f>SUMIFS(D4_WAV!$K$5:$K$52,D4_WAV!$A$5:$A$52,$B49,D4_WAV!$C$5:$C$52,$D49,D4_WAV!$B$5:$B$52,"&lt;&gt;"&amp;"geleistete Anzahlungen auf immaterielle Vermögensgegenstände",D4_WAV!$B$5:$B$52,"&lt;&gt;"&amp;"geleistete Anzahlungen und Anlagen im Bau des Sachanlagevermögens",D4_WAV!$B$5:$B$52,"&lt;&gt;"&amp;"Geschäfts- oder Firmenwert")</f>
        <v>0</v>
      </c>
      <c r="R49" s="68">
        <f>SUMIFS(D5_BKZ_NAKB_SoPo!$I$5:$I$54,D5_BKZ_NAKB_SoPo!$A$5:$A$54,$B49,D5_BKZ_NAKB_SoPo!$C$5:$C$54,B_KKAuf!$D49)</f>
        <v>0</v>
      </c>
      <c r="S49" s="68">
        <f t="shared" si="10"/>
        <v>0</v>
      </c>
      <c r="T49" s="70">
        <f>$S49*(0.4*VLOOKUP(D49,A_Stammdaten!$E$63:$G$69,2,0)+0.6*VLOOKUP($D49,A_Stammdaten!$A$51:$B$57,2,0))</f>
        <v>0</v>
      </c>
    </row>
    <row r="50" spans="1:20">
      <c r="A50" s="305">
        <f>A_Stammdaten!A80</f>
        <v>0</v>
      </c>
      <c r="B50" s="63">
        <f>A$50</f>
        <v>0</v>
      </c>
      <c r="C50" s="302">
        <f>A_Stammdaten!B$80</f>
        <v>0</v>
      </c>
      <c r="D50" s="78">
        <v>2022</v>
      </c>
      <c r="E50" s="144">
        <f t="shared" si="6"/>
        <v>0</v>
      </c>
      <c r="F50" s="144">
        <f t="shared" si="7"/>
        <v>0</v>
      </c>
      <c r="G50" s="152">
        <f>_xlfn.IFNA((K50*VLOOKUP(D50,A_Stammdaten!$E$63:$G$69,3,0)+S50*VLOOKUP(D50,A_Stammdaten!$E$63:$G$69,2,0))*0.4*0.035*VLOOKUP(B50,A_Stammdaten!$A$74:$E$94,5,0),0)</f>
        <v>0</v>
      </c>
      <c r="H50" s="153">
        <f t="shared" si="8"/>
        <v>0</v>
      </c>
      <c r="I50" s="64">
        <f>SUMIFS(D1_SAV!$T$5:$T$210,D1_SAV!$A$5:$A$210,$B50,D1_SAV!$C$5:$C$210,$D50)</f>
        <v>0</v>
      </c>
      <c r="J50" s="65">
        <f>SUMIFS(D4_WAV!$J$6:$J$52,D4_WAV!$A$6:$A$52,$B50,D4_WAV!$C$6:$C$52,D50)
-SUMIFS(D4_WAV!$J$6:$J$52,D4_WAV!$A$6:$A$52,$B50,D4_WAV!$B$6:$B$52,"Geschäfts- oder Firmenwert",D4_WAV!$C$6:$C$52,D50)</f>
        <v>0</v>
      </c>
      <c r="K50" s="63">
        <f>AVERAGE(SUMIFS(D4_WAV!$I$5:$I$52,D4_WAV!$A$5:$A$52,B_KKAuf!$B50,D4_WAV!$C$5:$C$52,B_KKAuf!D50,D4_WAV!$B$5:$B$52,"geleistete Anzahlungen und Anlagen im Bau des Sachanlagevermögens"),SUMIFS(D4_WAV!$K$5:$K$52,D4_WAV!$A$5:$A$52,B_KKAuf!$B50,D4_WAV!$C$5:$C$52,B_KKAuf!D50,D4_WAV!$B$5:$B$52,"geleistete Anzahlungen und Anlagen im Bau des Sachanlagevermögens"))
+AVERAGE(SUMIFS(D4_WAV!$I$5:$I$52,D4_WAV!$A$5:$A$52,B_KKAuf!$B50,D4_WAV!$C$5:$C$52,B_KKAuf!D50,D4_WAV!$B$5:$B$52,"geleistete Anzahlungen auf immaterielle Vermögensgegenstände"),SUMIFS(D4_WAV!$K$5:$K$52,D4_WAV!$A$5:$A$52,B_KKAuf!$B50,D4_WAV!$C$5:$C$52,B_KKAuf!D50,D4_WAV!$B$5:$B$52,"geleistete Anzahlungen auf immaterielle Vermögensgegenstände"))</f>
        <v>0</v>
      </c>
      <c r="L50" s="63">
        <f>$K50*(0.4*VLOOKUP(D50,A_Stammdaten!$E$63:$G$69,3,0)+0.6*VLOOKUP(A_Stammdaten!$B$9,A_Stammdaten!$A$51:$B$57,2,0))</f>
        <v>0</v>
      </c>
      <c r="M50" s="63">
        <f>SUMIFS(D1_SAV!$S$5:$S$210,D1_SAV!$A$5:$A$210,$B50,D1_SAV!$C$5:$C$210,B_KKAuf!$D50)</f>
        <v>0</v>
      </c>
      <c r="N50" s="63">
        <f>SUMIFS(D4_WAV!$I$5:$I$52,D4_WAV!$A$5:$A$52,$B50,D4_WAV!$C$5:$C$52,$D50,D4_WAV!$B$5:$B$52,"&lt;&gt;"&amp;"geleistete Anzahlungen auf immaterielle Vermögensgegenstände",D4_WAV!$B$5:$B$52,"&lt;&gt;"&amp;"geleistete Anzahlungen und Anlagen im Bau des Sachanlagevermögens",D4_WAV!$B$5:$B$52,"&lt;&gt;"&amp;"Geschäfts- oder Firmenwert")</f>
        <v>0</v>
      </c>
      <c r="O50" s="63">
        <f>SUMIFS(D5_BKZ_NAKB_SoPo!$H$5:$H$54,D5_BKZ_NAKB_SoPo!$A$5:$A$54,$B50,D5_BKZ_NAKB_SoPo!$C$5:$C$54,B_KKAuf!$D50)</f>
        <v>0</v>
      </c>
      <c r="P50" s="63">
        <f>SUMIFS(D1_SAV!$U$5:$U$210,D1_SAV!$A$5:$A$210,$B50,D1_SAV!$C$5:$C$210,B_KKAuf!$D50)</f>
        <v>0</v>
      </c>
      <c r="Q50" s="63">
        <f>SUMIFS(D4_WAV!$K$5:$K$52,D4_WAV!$A$5:$A$52,$B50,D4_WAV!$C$5:$C$52,$D50,D4_WAV!$B$5:$B$52,"&lt;&gt;"&amp;"geleistete Anzahlungen auf immaterielle Vermögensgegenstände",D4_WAV!$B$5:$B$52,"&lt;&gt;"&amp;"geleistete Anzahlungen und Anlagen im Bau des Sachanlagevermögens",D4_WAV!$B$5:$B$52,"&lt;&gt;"&amp;"Geschäfts- oder Firmenwert")</f>
        <v>0</v>
      </c>
      <c r="R50" s="63">
        <f>SUMIFS(D5_BKZ_NAKB_SoPo!$I$5:$I$54,D5_BKZ_NAKB_SoPo!$A$5:$A$54,$B50,D5_BKZ_NAKB_SoPo!$C$5:$C$54,B_KKAuf!$D50)</f>
        <v>0</v>
      </c>
      <c r="S50" s="63">
        <f t="shared" si="10"/>
        <v>0</v>
      </c>
      <c r="T50" s="66">
        <f>$S50*(0.4*VLOOKUP(D50,A_Stammdaten!$E$63:$G$69,2,0)+0.6*VLOOKUP($D50,A_Stammdaten!$A$51:$B$57,2,0))</f>
        <v>0</v>
      </c>
    </row>
    <row r="51" spans="1:20">
      <c r="A51" s="306"/>
      <c r="B51" s="33">
        <f t="shared" ref="B51:B56" si="15">A$50</f>
        <v>0</v>
      </c>
      <c r="C51" s="303"/>
      <c r="D51" s="79">
        <v>2023</v>
      </c>
      <c r="E51" s="146">
        <f t="shared" si="6"/>
        <v>0</v>
      </c>
      <c r="F51" s="146">
        <f t="shared" si="7"/>
        <v>0</v>
      </c>
      <c r="G51" s="147">
        <f>_xlfn.IFNA((K51*VLOOKUP(D51,A_Stammdaten!$E$63:$G$69,3,0)+S51*VLOOKUP(D51,A_Stammdaten!$E$63:$G$69,2,0))*0.4*0.035*VLOOKUP(B51,A_Stammdaten!$A$74:$E$94,5,0),0)</f>
        <v>0</v>
      </c>
      <c r="H51" s="148">
        <f t="shared" si="8"/>
        <v>0</v>
      </c>
      <c r="I51" s="53">
        <f>SUMIFS(D1_SAV!$T$5:$T$210,D1_SAV!$A$5:$A$210,$B51,D1_SAV!$C$5:$C$210,$D51)</f>
        <v>0</v>
      </c>
      <c r="J51" s="58">
        <f>SUMIFS(D4_WAV!$J$6:$J$52,D4_WAV!$A$6:$A$52,$B51,D4_WAV!$C$6:$C$52,D51)
-SUMIFS(D4_WAV!$J$6:$J$52,D4_WAV!$A$6:$A$52,$B51,D4_WAV!$B$6:$B$52,"Geschäfts- oder Firmenwert",D4_WAV!$C$6:$C$52,D51)</f>
        <v>0</v>
      </c>
      <c r="K51" s="33">
        <f>AVERAGE(SUMIFS(D4_WAV!$I$5:$I$52,D4_WAV!$A$5:$A$52,B_KKAuf!$B51,D4_WAV!$C$5:$C$52,B_KKAuf!D51,D4_WAV!$B$5:$B$52,"geleistete Anzahlungen und Anlagen im Bau des Sachanlagevermögens"),SUMIFS(D4_WAV!$K$5:$K$52,D4_WAV!$A$5:$A$52,B_KKAuf!$B51,D4_WAV!$C$5:$C$52,B_KKAuf!D51,D4_WAV!$B$5:$B$52,"geleistete Anzahlungen und Anlagen im Bau des Sachanlagevermögens"))
+AVERAGE(SUMIFS(D4_WAV!$I$5:$I$52,D4_WAV!$A$5:$A$52,B_KKAuf!$B51,D4_WAV!$C$5:$C$52,B_KKAuf!D51,D4_WAV!$B$5:$B$52,"geleistete Anzahlungen auf immaterielle Vermögensgegenstände"),SUMIFS(D4_WAV!$K$5:$K$52,D4_WAV!$A$5:$A$52,B_KKAuf!$B51,D4_WAV!$C$5:$C$52,B_KKAuf!D51,D4_WAV!$B$5:$B$52,"geleistete Anzahlungen auf immaterielle Vermögensgegenstände"))</f>
        <v>0</v>
      </c>
      <c r="L51" s="33">
        <f>$K51*(0.4*VLOOKUP(D51,A_Stammdaten!$E$63:$G$69,3,0)+0.6*VLOOKUP(A_Stammdaten!$B$9,A_Stammdaten!$A$51:$B$57,2,0))</f>
        <v>0</v>
      </c>
      <c r="M51" s="33">
        <f>SUMIFS(D1_SAV!$S$5:$S$210,D1_SAV!$A$5:$A$210,$B51,D1_SAV!$C$5:$C$210,B_KKAuf!$D51)</f>
        <v>0</v>
      </c>
      <c r="N51" s="33">
        <f>SUMIFS(D4_WAV!$I$5:$I$52,D4_WAV!$A$5:$A$52,$B51,D4_WAV!$C$5:$C$52,$D51,D4_WAV!$B$5:$B$52,"&lt;&gt;"&amp;"geleistete Anzahlungen auf immaterielle Vermögensgegenstände",D4_WAV!$B$5:$B$52,"&lt;&gt;"&amp;"geleistete Anzahlungen und Anlagen im Bau des Sachanlagevermögens",D4_WAV!$B$5:$B$52,"&lt;&gt;"&amp;"Geschäfts- oder Firmenwert")</f>
        <v>0</v>
      </c>
      <c r="O51" s="33">
        <f>SUMIFS(D5_BKZ_NAKB_SoPo!$H$5:$H$54,D5_BKZ_NAKB_SoPo!$A$5:$A$54,$B51,D5_BKZ_NAKB_SoPo!$C$5:$C$54,B_KKAuf!$D51)</f>
        <v>0</v>
      </c>
      <c r="P51" s="33">
        <f>SUMIFS(D1_SAV!$U$5:$U$210,D1_SAV!$A$5:$A$210,$B51,D1_SAV!$C$5:$C$210,B_KKAuf!$D51)</f>
        <v>0</v>
      </c>
      <c r="Q51" s="33">
        <f>SUMIFS(D4_WAV!$K$5:$K$52,D4_WAV!$A$5:$A$52,$B51,D4_WAV!$C$5:$C$52,$D51,D4_WAV!$B$5:$B$52,"&lt;&gt;"&amp;"geleistete Anzahlungen auf immaterielle Vermögensgegenstände",D4_WAV!$B$5:$B$52,"&lt;&gt;"&amp;"geleistete Anzahlungen und Anlagen im Bau des Sachanlagevermögens",D4_WAV!$B$5:$B$52,"&lt;&gt;"&amp;"Geschäfts- oder Firmenwert")</f>
        <v>0</v>
      </c>
      <c r="R51" s="33">
        <f>SUMIFS(D5_BKZ_NAKB_SoPo!$I$5:$I$54,D5_BKZ_NAKB_SoPo!$A$5:$A$54,$B51,D5_BKZ_NAKB_SoPo!$C$5:$C$54,B_KKAuf!$D51)</f>
        <v>0</v>
      </c>
      <c r="S51" s="33">
        <f t="shared" si="10"/>
        <v>0</v>
      </c>
      <c r="T51" s="67">
        <f>$S51*(0.4*VLOOKUP(D51,A_Stammdaten!$E$63:$G$69,2,0)+0.6*VLOOKUP($D51,A_Stammdaten!$A$51:$B$57,2,0))</f>
        <v>0</v>
      </c>
    </row>
    <row r="52" spans="1:20">
      <c r="A52" s="306"/>
      <c r="B52" s="33">
        <f t="shared" si="15"/>
        <v>0</v>
      </c>
      <c r="C52" s="303"/>
      <c r="D52" s="79">
        <v>2024</v>
      </c>
      <c r="E52" s="146">
        <f t="shared" si="6"/>
        <v>0</v>
      </c>
      <c r="F52" s="146">
        <f t="shared" si="7"/>
        <v>0</v>
      </c>
      <c r="G52" s="147">
        <f>_xlfn.IFNA((K52*VLOOKUP(D52,A_Stammdaten!$E$63:$G$69,3,0)+S52*VLOOKUP(D52,A_Stammdaten!$E$63:$G$69,2,0))*0.4*0.035*VLOOKUP(B52,A_Stammdaten!$A$74:$E$94,5,0),0)</f>
        <v>0</v>
      </c>
      <c r="H52" s="148">
        <f t="shared" si="8"/>
        <v>0</v>
      </c>
      <c r="I52" s="53">
        <f>SUMIFS(D1_SAV!$T$5:$T$210,D1_SAV!$A$5:$A$210,$B52,D1_SAV!$C$5:$C$210,$D52)</f>
        <v>0</v>
      </c>
      <c r="J52" s="58">
        <f>SUMIFS(D4_WAV!$J$6:$J$52,D4_WAV!$A$6:$A$52,$B52,D4_WAV!$C$6:$C$52,D52)
-SUMIFS(D4_WAV!$J$6:$J$52,D4_WAV!$A$6:$A$52,$B52,D4_WAV!$B$6:$B$52,"Geschäfts- oder Firmenwert",D4_WAV!$C$6:$C$52,D52)</f>
        <v>0</v>
      </c>
      <c r="K52" s="33">
        <f>AVERAGE(SUMIFS(D4_WAV!$I$5:$I$52,D4_WAV!$A$5:$A$52,B_KKAuf!$B52,D4_WAV!$C$5:$C$52,B_KKAuf!D52,D4_WAV!$B$5:$B$52,"geleistete Anzahlungen und Anlagen im Bau des Sachanlagevermögens"),SUMIFS(D4_WAV!$K$5:$K$52,D4_WAV!$A$5:$A$52,B_KKAuf!$B52,D4_WAV!$C$5:$C$52,B_KKAuf!D52,D4_WAV!$B$5:$B$52,"geleistete Anzahlungen und Anlagen im Bau des Sachanlagevermögens"))
+AVERAGE(SUMIFS(D4_WAV!$I$5:$I$52,D4_WAV!$A$5:$A$52,B_KKAuf!$B52,D4_WAV!$C$5:$C$52,B_KKAuf!D52,D4_WAV!$B$5:$B$52,"geleistete Anzahlungen auf immaterielle Vermögensgegenstände"),SUMIFS(D4_WAV!$K$5:$K$52,D4_WAV!$A$5:$A$52,B_KKAuf!$B52,D4_WAV!$C$5:$C$52,B_KKAuf!D52,D4_WAV!$B$5:$B$52,"geleistete Anzahlungen auf immaterielle Vermögensgegenstände"))</f>
        <v>0</v>
      </c>
      <c r="L52" s="33">
        <f>$K52*(0.4*VLOOKUP(D52,A_Stammdaten!$E$63:$G$69,3,0)+0.6*VLOOKUP(A_Stammdaten!$B$9,A_Stammdaten!$A$51:$B$57,2,0))</f>
        <v>0</v>
      </c>
      <c r="M52" s="33">
        <f>SUMIFS(D1_SAV!$S$5:$S$210,D1_SAV!$A$5:$A$210,$B52,D1_SAV!$C$5:$C$210,B_KKAuf!$D52)</f>
        <v>0</v>
      </c>
      <c r="N52" s="33">
        <f>SUMIFS(D4_WAV!$I$5:$I$52,D4_WAV!$A$5:$A$52,$B52,D4_WAV!$C$5:$C$52,$D52,D4_WAV!$B$5:$B$52,"&lt;&gt;"&amp;"geleistete Anzahlungen auf immaterielle Vermögensgegenstände",D4_WAV!$B$5:$B$52,"&lt;&gt;"&amp;"geleistete Anzahlungen und Anlagen im Bau des Sachanlagevermögens",D4_WAV!$B$5:$B$52,"&lt;&gt;"&amp;"Geschäfts- oder Firmenwert")</f>
        <v>0</v>
      </c>
      <c r="O52" s="33">
        <f>SUMIFS(D5_BKZ_NAKB_SoPo!$H$5:$H$54,D5_BKZ_NAKB_SoPo!$A$5:$A$54,$B52,D5_BKZ_NAKB_SoPo!$C$5:$C$54,B_KKAuf!$D52)</f>
        <v>0</v>
      </c>
      <c r="P52" s="33">
        <f>SUMIFS(D1_SAV!$U$5:$U$210,D1_SAV!$A$5:$A$210,$B52,D1_SAV!$C$5:$C$210,B_KKAuf!$D52)</f>
        <v>0</v>
      </c>
      <c r="Q52" s="33">
        <f>SUMIFS(D4_WAV!$K$5:$K$52,D4_WAV!$A$5:$A$52,$B52,D4_WAV!$C$5:$C$52,$D52,D4_WAV!$B$5:$B$52,"&lt;&gt;"&amp;"geleistete Anzahlungen auf immaterielle Vermögensgegenstände",D4_WAV!$B$5:$B$52,"&lt;&gt;"&amp;"geleistete Anzahlungen und Anlagen im Bau des Sachanlagevermögens",D4_WAV!$B$5:$B$52,"&lt;&gt;"&amp;"Geschäfts- oder Firmenwert")</f>
        <v>0</v>
      </c>
      <c r="R52" s="33">
        <f>SUMIFS(D5_BKZ_NAKB_SoPo!$I$5:$I$54,D5_BKZ_NAKB_SoPo!$A$5:$A$54,$B52,D5_BKZ_NAKB_SoPo!$C$5:$C$54,B_KKAuf!$D52)</f>
        <v>0</v>
      </c>
      <c r="S52" s="33">
        <f t="shared" si="10"/>
        <v>0</v>
      </c>
      <c r="T52" s="67">
        <f>$S52*(0.4*VLOOKUP(D52,A_Stammdaten!$E$63:$G$69,2,0)+0.6*VLOOKUP($D52,A_Stammdaten!$A$51:$B$57,2,0))</f>
        <v>0</v>
      </c>
    </row>
    <row r="53" spans="1:20">
      <c r="A53" s="306"/>
      <c r="B53" s="33">
        <f t="shared" si="15"/>
        <v>0</v>
      </c>
      <c r="C53" s="303"/>
      <c r="D53" s="79">
        <v>2025</v>
      </c>
      <c r="E53" s="146">
        <f t="shared" si="6"/>
        <v>0</v>
      </c>
      <c r="F53" s="146">
        <f t="shared" si="7"/>
        <v>0</v>
      </c>
      <c r="G53" s="147">
        <f>_xlfn.IFNA((K53*VLOOKUP(D53,A_Stammdaten!$E$63:$G$69,3,0)+S53*VLOOKUP(D53,A_Stammdaten!$E$63:$G$69,2,0))*0.4*0.035*VLOOKUP(B53,A_Stammdaten!$A$74:$E$94,5,0),0)</f>
        <v>0</v>
      </c>
      <c r="H53" s="148">
        <f t="shared" si="8"/>
        <v>0</v>
      </c>
      <c r="I53" s="53">
        <f>SUMIFS(D1_SAV!$T$5:$T$210,D1_SAV!$A$5:$A$210,$B53,D1_SAV!$C$5:$C$210,$D53)</f>
        <v>0</v>
      </c>
      <c r="J53" s="33">
        <f>SUMIFS(D4_WAV!$J$6:$J$52,D4_WAV!$A$6:$A$52,$B53,D4_WAV!$C$6:$C$52,D53)
-SUMIFS(D4_WAV!$J$6:$J$52,D4_WAV!$A$6:$A$52,$B53,D4_WAV!$B$6:$B$52,"Geschäfts- oder Firmenwert",D4_WAV!$C$6:$C$52,D53)</f>
        <v>0</v>
      </c>
      <c r="K53" s="33">
        <f>AVERAGE(SUMIFS(D4_WAV!$I$5:$I$52,D4_WAV!$A$5:$A$52,B_KKAuf!$B53,D4_WAV!$C$5:$C$52,B_KKAuf!D53,D4_WAV!$B$5:$B$52,"geleistete Anzahlungen und Anlagen im Bau des Sachanlagevermögens"),SUMIFS(D4_WAV!$K$5:$K$52,D4_WAV!$A$5:$A$52,B_KKAuf!$B53,D4_WAV!$C$5:$C$52,B_KKAuf!D53,D4_WAV!$B$5:$B$52,"geleistete Anzahlungen und Anlagen im Bau des Sachanlagevermögens"))
+AVERAGE(SUMIFS(D4_WAV!$I$5:$I$52,D4_WAV!$A$5:$A$52,B_KKAuf!$B53,D4_WAV!$C$5:$C$52,B_KKAuf!D53,D4_WAV!$B$5:$B$52,"geleistete Anzahlungen auf immaterielle Vermögensgegenstände"),SUMIFS(D4_WAV!$K$5:$K$52,D4_WAV!$A$5:$A$52,B_KKAuf!$B53,D4_WAV!$C$5:$C$52,B_KKAuf!D53,D4_WAV!$B$5:$B$52,"geleistete Anzahlungen auf immaterielle Vermögensgegenstände"))</f>
        <v>0</v>
      </c>
      <c r="L53" s="33">
        <f>$K53*(0.4*VLOOKUP(D53,A_Stammdaten!$E$63:$G$69,3,0)+0.6*VLOOKUP(A_Stammdaten!$B$9,A_Stammdaten!$A$51:$B$57,2,0))</f>
        <v>0</v>
      </c>
      <c r="M53" s="33">
        <f>SUMIFS(D1_SAV!$S$5:$S$210,D1_SAV!$A$5:$A$210,$B53,D1_SAV!$C$5:$C$210,B_KKAuf!$D53)</f>
        <v>0</v>
      </c>
      <c r="N53" s="33">
        <f>SUMIFS(D4_WAV!$I$5:$I$52,D4_WAV!$A$5:$A$52,$B53,D4_WAV!$C$5:$C$52,$D53,D4_WAV!$B$5:$B$52,"&lt;&gt;"&amp;"geleistete Anzahlungen auf immaterielle Vermögensgegenstände",D4_WAV!$B$5:$B$52,"&lt;&gt;"&amp;"geleistete Anzahlungen und Anlagen im Bau des Sachanlagevermögens",D4_WAV!$B$5:$B$52,"&lt;&gt;"&amp;"Geschäfts- oder Firmenwert")</f>
        <v>0</v>
      </c>
      <c r="O53" s="33">
        <f>SUMIFS(D5_BKZ_NAKB_SoPo!$H$5:$H$54,D5_BKZ_NAKB_SoPo!$A$5:$A$54,$B53,D5_BKZ_NAKB_SoPo!$C$5:$C$54,B_KKAuf!$D53)</f>
        <v>0</v>
      </c>
      <c r="P53" s="33">
        <f>SUMIFS(D1_SAV!$U$5:$U$210,D1_SAV!$A$5:$A$210,$B53,D1_SAV!$C$5:$C$210,B_KKAuf!$D53)</f>
        <v>0</v>
      </c>
      <c r="Q53" s="33">
        <f>SUMIFS(D4_WAV!$K$5:$K$52,D4_WAV!$A$5:$A$52,$B53,D4_WAV!$C$5:$C$52,$D53,D4_WAV!$B$5:$B$52,"&lt;&gt;"&amp;"geleistete Anzahlungen auf immaterielle Vermögensgegenstände",D4_WAV!$B$5:$B$52,"&lt;&gt;"&amp;"geleistete Anzahlungen und Anlagen im Bau des Sachanlagevermögens",D4_WAV!$B$5:$B$52,"&lt;&gt;"&amp;"Geschäfts- oder Firmenwert")</f>
        <v>0</v>
      </c>
      <c r="R53" s="33">
        <f>SUMIFS(D5_BKZ_NAKB_SoPo!$I$5:$I$54,D5_BKZ_NAKB_SoPo!$A$5:$A$54,$B53,D5_BKZ_NAKB_SoPo!$C$5:$C$54,B_KKAuf!$D53)</f>
        <v>0</v>
      </c>
      <c r="S53" s="33">
        <f t="shared" si="10"/>
        <v>0</v>
      </c>
      <c r="T53" s="67">
        <f>$S53*(0.4*VLOOKUP(D53,A_Stammdaten!$E$63:$G$69,2,0)+0.6*VLOOKUP($D53,A_Stammdaten!$A$51:$B$57,2,0))</f>
        <v>0</v>
      </c>
    </row>
    <row r="54" spans="1:20">
      <c r="A54" s="306"/>
      <c r="B54" s="33">
        <f t="shared" si="15"/>
        <v>0</v>
      </c>
      <c r="C54" s="303"/>
      <c r="D54" s="79">
        <v>2026</v>
      </c>
      <c r="E54" s="146">
        <f t="shared" si="6"/>
        <v>0</v>
      </c>
      <c r="F54" s="146">
        <f t="shared" si="7"/>
        <v>0</v>
      </c>
      <c r="G54" s="147">
        <f>_xlfn.IFNA((K54*VLOOKUP(D54,A_Stammdaten!$E$63:$G$69,3,0)+S54*VLOOKUP(D54,A_Stammdaten!$E$63:$G$69,2,0))*0.4*0.035*VLOOKUP(B54,A_Stammdaten!$A$74:$E$94,5,0),0)</f>
        <v>0</v>
      </c>
      <c r="H54" s="148">
        <f t="shared" si="8"/>
        <v>0</v>
      </c>
      <c r="I54" s="53">
        <f>SUMIFS(D1_SAV!$T$5:$T$210,D1_SAV!$A$5:$A$210,$B54,D1_SAV!$C$5:$C$210,$D54)</f>
        <v>0</v>
      </c>
      <c r="J54" s="33">
        <f>SUMIFS(D4_WAV!$J$6:$J$52,D4_WAV!$A$6:$A$52,$B54,D4_WAV!$C$6:$C$52,D54)
-SUMIFS(D4_WAV!$J$6:$J$52,D4_WAV!$A$6:$A$52,$B54,D4_WAV!$B$6:$B$52,"Geschäfts- oder Firmenwert",D4_WAV!$C$6:$C$52,D54)</f>
        <v>0</v>
      </c>
      <c r="K54" s="33">
        <f>AVERAGE(SUMIFS(D4_WAV!$I$5:$I$52,D4_WAV!$A$5:$A$52,B_KKAuf!$B54,D4_WAV!$C$5:$C$52,B_KKAuf!D54,D4_WAV!$B$5:$B$52,"geleistete Anzahlungen und Anlagen im Bau des Sachanlagevermögens"),SUMIFS(D4_WAV!$K$5:$K$52,D4_WAV!$A$5:$A$52,B_KKAuf!$B54,D4_WAV!$C$5:$C$52,B_KKAuf!D54,D4_WAV!$B$5:$B$52,"geleistete Anzahlungen und Anlagen im Bau des Sachanlagevermögens"))
+AVERAGE(SUMIFS(D4_WAV!$I$5:$I$52,D4_WAV!$A$5:$A$52,B_KKAuf!$B54,D4_WAV!$C$5:$C$52,B_KKAuf!D54,D4_WAV!$B$5:$B$52,"geleistete Anzahlungen auf immaterielle Vermögensgegenstände"),SUMIFS(D4_WAV!$K$5:$K$52,D4_WAV!$A$5:$A$52,B_KKAuf!$B54,D4_WAV!$C$5:$C$52,B_KKAuf!D54,D4_WAV!$B$5:$B$52,"geleistete Anzahlungen auf immaterielle Vermögensgegenstände"))</f>
        <v>0</v>
      </c>
      <c r="L54" s="33">
        <f>$K54*(0.4*VLOOKUP(D54,A_Stammdaten!$E$63:$G$69,3,0)+0.6*VLOOKUP(A_Stammdaten!$B$9,A_Stammdaten!$A$51:$B$57,2,0))</f>
        <v>0</v>
      </c>
      <c r="M54" s="33">
        <f>SUMIFS(D1_SAV!$S$5:$S$210,D1_SAV!$A$5:$A$210,$B54,D1_SAV!$C$5:$C$210,B_KKAuf!$D54)</f>
        <v>0</v>
      </c>
      <c r="N54" s="33">
        <f>SUMIFS(D4_WAV!$I$5:$I$52,D4_WAV!$A$5:$A$52,$B54,D4_WAV!$C$5:$C$52,$D54,D4_WAV!$B$5:$B$52,"&lt;&gt;"&amp;"geleistete Anzahlungen auf immaterielle Vermögensgegenstände",D4_WAV!$B$5:$B$52,"&lt;&gt;"&amp;"geleistete Anzahlungen und Anlagen im Bau des Sachanlagevermögens",D4_WAV!$B$5:$B$52,"&lt;&gt;"&amp;"Geschäfts- oder Firmenwert")</f>
        <v>0</v>
      </c>
      <c r="O54" s="33">
        <f>SUMIFS(D5_BKZ_NAKB_SoPo!$H$5:$H$54,D5_BKZ_NAKB_SoPo!$A$5:$A$54,$B54,D5_BKZ_NAKB_SoPo!$C$5:$C$54,B_KKAuf!$D54)</f>
        <v>0</v>
      </c>
      <c r="P54" s="33">
        <f>SUMIFS(D1_SAV!$U$5:$U$210,D1_SAV!$A$5:$A$210,$B54,D1_SAV!$C$5:$C$210,B_KKAuf!$D54)</f>
        <v>0</v>
      </c>
      <c r="Q54" s="33">
        <f>SUMIFS(D4_WAV!$K$5:$K$52,D4_WAV!$A$5:$A$52,$B54,D4_WAV!$C$5:$C$52,$D54,D4_WAV!$B$5:$B$52,"&lt;&gt;"&amp;"geleistete Anzahlungen auf immaterielle Vermögensgegenstände",D4_WAV!$B$5:$B$52,"&lt;&gt;"&amp;"geleistete Anzahlungen und Anlagen im Bau des Sachanlagevermögens",D4_WAV!$B$5:$B$52,"&lt;&gt;"&amp;"Geschäfts- oder Firmenwert")</f>
        <v>0</v>
      </c>
      <c r="R54" s="33">
        <f>SUMIFS(D5_BKZ_NAKB_SoPo!$I$5:$I$54,D5_BKZ_NAKB_SoPo!$A$5:$A$54,$B54,D5_BKZ_NAKB_SoPo!$C$5:$C$54,B_KKAuf!$D54)</f>
        <v>0</v>
      </c>
      <c r="S54" s="33">
        <f t="shared" si="10"/>
        <v>0</v>
      </c>
      <c r="T54" s="67">
        <f>$S54*(0.4*VLOOKUP(D54,A_Stammdaten!$E$63:$G$69,2,0)+0.6*VLOOKUP($D54,A_Stammdaten!$A$51:$B$57,2,0))</f>
        <v>0</v>
      </c>
    </row>
    <row r="55" spans="1:20">
      <c r="A55" s="306"/>
      <c r="B55" s="33">
        <f t="shared" si="15"/>
        <v>0</v>
      </c>
      <c r="C55" s="303"/>
      <c r="D55" s="79">
        <v>2027</v>
      </c>
      <c r="E55" s="146">
        <f t="shared" si="6"/>
        <v>0</v>
      </c>
      <c r="F55" s="146">
        <f t="shared" si="7"/>
        <v>0</v>
      </c>
      <c r="G55" s="147">
        <f>_xlfn.IFNA((K55*VLOOKUP(D55,A_Stammdaten!$E$63:$G$69,3,0)+S55*VLOOKUP(D55,A_Stammdaten!$E$63:$G$69,2,0))*0.4*0.035*VLOOKUP(B55,A_Stammdaten!$A$74:$E$94,5,0),0)</f>
        <v>0</v>
      </c>
      <c r="H55" s="148">
        <f t="shared" si="8"/>
        <v>0</v>
      </c>
      <c r="I55" s="53">
        <f>SUMIFS(D1_SAV!$T$5:$T$210,D1_SAV!$A$5:$A$210,$B55,D1_SAV!$C$5:$C$210,$D55)</f>
        <v>0</v>
      </c>
      <c r="J55" s="33">
        <f>SUMIFS(D4_WAV!$J$6:$J$52,D4_WAV!$A$6:$A$52,$B55,D4_WAV!$C$6:$C$52,D55)
-SUMIFS(D4_WAV!$J$6:$J$52,D4_WAV!$A$6:$A$52,$B55,D4_WAV!$B$6:$B$52,"Geschäfts- oder Firmenwert",D4_WAV!$C$6:$C$52,D55)</f>
        <v>0</v>
      </c>
      <c r="K55" s="33">
        <f>AVERAGE(SUMIFS(D4_WAV!$I$5:$I$52,D4_WAV!$A$5:$A$52,B_KKAuf!$B55,D4_WAV!$C$5:$C$52,B_KKAuf!D55,D4_WAV!$B$5:$B$52,"geleistete Anzahlungen und Anlagen im Bau des Sachanlagevermögens"),SUMIFS(D4_WAV!$K$5:$K$52,D4_WAV!$A$5:$A$52,B_KKAuf!$B55,D4_WAV!$C$5:$C$52,B_KKAuf!D55,D4_WAV!$B$5:$B$52,"geleistete Anzahlungen und Anlagen im Bau des Sachanlagevermögens"))
+AVERAGE(SUMIFS(D4_WAV!$I$5:$I$52,D4_WAV!$A$5:$A$52,B_KKAuf!$B55,D4_WAV!$C$5:$C$52,B_KKAuf!D55,D4_WAV!$B$5:$B$52,"geleistete Anzahlungen auf immaterielle Vermögensgegenstände"),SUMIFS(D4_WAV!$K$5:$K$52,D4_WAV!$A$5:$A$52,B_KKAuf!$B55,D4_WAV!$C$5:$C$52,B_KKAuf!D55,D4_WAV!$B$5:$B$52,"geleistete Anzahlungen auf immaterielle Vermögensgegenstände"))</f>
        <v>0</v>
      </c>
      <c r="L55" s="33">
        <f>$K55*(0.4*VLOOKUP(D55,A_Stammdaten!$E$63:$G$69,3,0)+0.6*VLOOKUP(A_Stammdaten!$B$9,A_Stammdaten!$A$51:$B$57,2,0))</f>
        <v>0</v>
      </c>
      <c r="M55" s="33">
        <f>SUMIFS(D1_SAV!$S$5:$S$210,D1_SAV!$A$5:$A$210,$B55,D1_SAV!$C$5:$C$210,B_KKAuf!$D55)</f>
        <v>0</v>
      </c>
      <c r="N55" s="33">
        <f>SUMIFS(D4_WAV!$I$5:$I$52,D4_WAV!$A$5:$A$52,$B55,D4_WAV!$C$5:$C$52,$D55,D4_WAV!$B$5:$B$52,"&lt;&gt;"&amp;"geleistete Anzahlungen auf immaterielle Vermögensgegenstände",D4_WAV!$B$5:$B$52,"&lt;&gt;"&amp;"geleistete Anzahlungen und Anlagen im Bau des Sachanlagevermögens",D4_WAV!$B$5:$B$52,"&lt;&gt;"&amp;"Geschäfts- oder Firmenwert")</f>
        <v>0</v>
      </c>
      <c r="O55" s="33">
        <f>SUMIFS(D5_BKZ_NAKB_SoPo!$H$5:$H$54,D5_BKZ_NAKB_SoPo!$A$5:$A$54,$B55,D5_BKZ_NAKB_SoPo!$C$5:$C$54,B_KKAuf!$D55)</f>
        <v>0</v>
      </c>
      <c r="P55" s="33">
        <f>SUMIFS(D1_SAV!$U$5:$U$210,D1_SAV!$A$5:$A$210,$B55,D1_SAV!$C$5:$C$210,B_KKAuf!$D55)</f>
        <v>0</v>
      </c>
      <c r="Q55" s="33">
        <f>SUMIFS(D4_WAV!$K$5:$K$52,D4_WAV!$A$5:$A$52,$B55,D4_WAV!$C$5:$C$52,$D55,D4_WAV!$B$5:$B$52,"&lt;&gt;"&amp;"geleistete Anzahlungen auf immaterielle Vermögensgegenstände",D4_WAV!$B$5:$B$52,"&lt;&gt;"&amp;"geleistete Anzahlungen und Anlagen im Bau des Sachanlagevermögens",D4_WAV!$B$5:$B$52,"&lt;&gt;"&amp;"Geschäfts- oder Firmenwert")</f>
        <v>0</v>
      </c>
      <c r="R55" s="33">
        <f>SUMIFS(D5_BKZ_NAKB_SoPo!$I$5:$I$54,D5_BKZ_NAKB_SoPo!$A$5:$A$54,$B55,D5_BKZ_NAKB_SoPo!$C$5:$C$54,B_KKAuf!$D55)</f>
        <v>0</v>
      </c>
      <c r="S55" s="33">
        <f t="shared" si="10"/>
        <v>0</v>
      </c>
      <c r="T55" s="67">
        <f>$S55*(0.4*VLOOKUP(D55,A_Stammdaten!$E$63:$G$69,2,0)+0.6*VLOOKUP($D55,A_Stammdaten!$A$51:$B$57,2,0))</f>
        <v>0</v>
      </c>
    </row>
    <row r="56" spans="1:20" ht="15" thickBot="1">
      <c r="A56" s="307"/>
      <c r="B56" s="68">
        <f t="shared" si="15"/>
        <v>0</v>
      </c>
      <c r="C56" s="304"/>
      <c r="D56" s="80">
        <v>2028</v>
      </c>
      <c r="E56" s="149">
        <f t="shared" si="6"/>
        <v>0</v>
      </c>
      <c r="F56" s="149">
        <f t="shared" si="7"/>
        <v>0</v>
      </c>
      <c r="G56" s="150">
        <f>_xlfn.IFNA((K56*VLOOKUP(D56,A_Stammdaten!$E$63:$G$69,3,0)+S56*VLOOKUP(D56,A_Stammdaten!$E$63:$G$69,2,0))*0.4*0.035*VLOOKUP(B56,A_Stammdaten!$A$74:$E$94,5,0),0)</f>
        <v>0</v>
      </c>
      <c r="H56" s="151">
        <f t="shared" si="8"/>
        <v>0</v>
      </c>
      <c r="I56" s="69">
        <f>SUMIFS(D1_SAV!$T$5:$T$210,D1_SAV!$A$5:$A$210,$B56,D1_SAV!$C$5:$C$210,$D56)</f>
        <v>0</v>
      </c>
      <c r="J56" s="68">
        <f>SUMIFS(D4_WAV!$J$6:$J$52,D4_WAV!$A$6:$A$52,$B56,D4_WAV!$C$6:$C$52,D56)
-SUMIFS(D4_WAV!$J$6:$J$52,D4_WAV!$A$6:$A$52,$B56,D4_WAV!$B$6:$B$52,"Geschäfts- oder Firmenwert",D4_WAV!$C$6:$C$52,D56)</f>
        <v>0</v>
      </c>
      <c r="K56" s="68">
        <f>AVERAGE(SUMIFS(D4_WAV!$I$5:$I$52,D4_WAV!$A$5:$A$52,B_KKAuf!$B56,D4_WAV!$C$5:$C$52,B_KKAuf!D56,D4_WAV!$B$5:$B$52,"geleistete Anzahlungen und Anlagen im Bau des Sachanlagevermögens"),SUMIFS(D4_WAV!$K$5:$K$52,D4_WAV!$A$5:$A$52,B_KKAuf!$B56,D4_WAV!$C$5:$C$52,B_KKAuf!D56,D4_WAV!$B$5:$B$52,"geleistete Anzahlungen und Anlagen im Bau des Sachanlagevermögens"))
+AVERAGE(SUMIFS(D4_WAV!$I$5:$I$52,D4_WAV!$A$5:$A$52,B_KKAuf!$B56,D4_WAV!$C$5:$C$52,B_KKAuf!D56,D4_WAV!$B$5:$B$52,"geleistete Anzahlungen auf immaterielle Vermögensgegenstände"),SUMIFS(D4_WAV!$K$5:$K$52,D4_WAV!$A$5:$A$52,B_KKAuf!$B56,D4_WAV!$C$5:$C$52,B_KKAuf!D56,D4_WAV!$B$5:$B$52,"geleistete Anzahlungen auf immaterielle Vermögensgegenstände"))</f>
        <v>0</v>
      </c>
      <c r="L56" s="68">
        <f>$K56*(0.4*VLOOKUP(D56,A_Stammdaten!$E$63:$G$69,3,0)+0.6*VLOOKUP(A_Stammdaten!$B$9,A_Stammdaten!$A$51:$B$57,2,0))</f>
        <v>0</v>
      </c>
      <c r="M56" s="68">
        <f>SUMIFS(D1_SAV!$S$5:$S$210,D1_SAV!$A$5:$A$210,$B56,D1_SAV!$C$5:$C$210,B_KKAuf!$D56)</f>
        <v>0</v>
      </c>
      <c r="N56" s="68">
        <f>SUMIFS(D4_WAV!$I$5:$I$52,D4_WAV!$A$5:$A$52,$B56,D4_WAV!$C$5:$C$52,$D56,D4_WAV!$B$5:$B$52,"&lt;&gt;"&amp;"geleistete Anzahlungen auf immaterielle Vermögensgegenstände",D4_WAV!$B$5:$B$52,"&lt;&gt;"&amp;"geleistete Anzahlungen und Anlagen im Bau des Sachanlagevermögens",D4_WAV!$B$5:$B$52,"&lt;&gt;"&amp;"Geschäfts- oder Firmenwert")</f>
        <v>0</v>
      </c>
      <c r="O56" s="68">
        <f>SUMIFS(D5_BKZ_NAKB_SoPo!$H$5:$H$54,D5_BKZ_NAKB_SoPo!$A$5:$A$54,$B56,D5_BKZ_NAKB_SoPo!$C$5:$C$54,B_KKAuf!$D56)</f>
        <v>0</v>
      </c>
      <c r="P56" s="68">
        <f>SUMIFS(D1_SAV!$U$5:$U$210,D1_SAV!$A$5:$A$210,$B56,D1_SAV!$C$5:$C$210,B_KKAuf!$D56)</f>
        <v>0</v>
      </c>
      <c r="Q56" s="68">
        <f>SUMIFS(D4_WAV!$K$5:$K$52,D4_WAV!$A$5:$A$52,$B56,D4_WAV!$C$5:$C$52,$D56,D4_WAV!$B$5:$B$52,"&lt;&gt;"&amp;"geleistete Anzahlungen auf immaterielle Vermögensgegenstände",D4_WAV!$B$5:$B$52,"&lt;&gt;"&amp;"geleistete Anzahlungen und Anlagen im Bau des Sachanlagevermögens",D4_WAV!$B$5:$B$52,"&lt;&gt;"&amp;"Geschäfts- oder Firmenwert")</f>
        <v>0</v>
      </c>
      <c r="R56" s="68">
        <f>SUMIFS(D5_BKZ_NAKB_SoPo!$I$5:$I$54,D5_BKZ_NAKB_SoPo!$A$5:$A$54,$B56,D5_BKZ_NAKB_SoPo!$C$5:$C$54,B_KKAuf!$D56)</f>
        <v>0</v>
      </c>
      <c r="S56" s="68">
        <f t="shared" si="10"/>
        <v>0</v>
      </c>
      <c r="T56" s="70">
        <f>$S56*(0.4*VLOOKUP(D56,A_Stammdaten!$E$63:$G$69,2,0)+0.6*VLOOKUP($D56,A_Stammdaten!$A$51:$B$57,2,0))</f>
        <v>0</v>
      </c>
    </row>
    <row r="57" spans="1:20">
      <c r="A57" s="305">
        <f>A_Stammdaten!A81</f>
        <v>0</v>
      </c>
      <c r="B57" s="63">
        <f>A$57</f>
        <v>0</v>
      </c>
      <c r="C57" s="302">
        <f>A_Stammdaten!B$81</f>
        <v>0</v>
      </c>
      <c r="D57" s="78">
        <v>2022</v>
      </c>
      <c r="E57" s="144">
        <f t="shared" si="6"/>
        <v>0</v>
      </c>
      <c r="F57" s="144">
        <f t="shared" si="7"/>
        <v>0</v>
      </c>
      <c r="G57" s="152">
        <f>_xlfn.IFNA((K57*VLOOKUP(D57,A_Stammdaten!$E$63:$G$69,3,0)+S57*VLOOKUP(D57,A_Stammdaten!$E$63:$G$69,2,0))*0.4*0.035*VLOOKUP(B57,A_Stammdaten!$A$74:$E$94,5,0),0)</f>
        <v>0</v>
      </c>
      <c r="H57" s="153">
        <f t="shared" si="8"/>
        <v>0</v>
      </c>
      <c r="I57" s="64">
        <f>SUMIFS(D1_SAV!$T$5:$T$210,D1_SAV!$A$5:$A$210,$B57,D1_SAV!$C$5:$C$210,$D57)</f>
        <v>0</v>
      </c>
      <c r="J57" s="65">
        <f>SUMIFS(D4_WAV!$J$6:$J$52,D4_WAV!$A$6:$A$52,$B57,D4_WAV!$C$6:$C$52,D57)
-SUMIFS(D4_WAV!$J$6:$J$52,D4_WAV!$A$6:$A$52,$B57,D4_WAV!$B$6:$B$52,"Geschäfts- oder Firmenwert",D4_WAV!$C$6:$C$52,D57)</f>
        <v>0</v>
      </c>
      <c r="K57" s="63">
        <f>AVERAGE(SUMIFS(D4_WAV!$I$5:$I$52,D4_WAV!$A$5:$A$52,B_KKAuf!$B57,D4_WAV!$C$5:$C$52,B_KKAuf!D57,D4_WAV!$B$5:$B$52,"geleistete Anzahlungen und Anlagen im Bau des Sachanlagevermögens"),SUMIFS(D4_WAV!$K$5:$K$52,D4_WAV!$A$5:$A$52,B_KKAuf!$B57,D4_WAV!$C$5:$C$52,B_KKAuf!D57,D4_WAV!$B$5:$B$52,"geleistete Anzahlungen und Anlagen im Bau des Sachanlagevermögens"))
+AVERAGE(SUMIFS(D4_WAV!$I$5:$I$52,D4_WAV!$A$5:$A$52,B_KKAuf!$B57,D4_WAV!$C$5:$C$52,B_KKAuf!D57,D4_WAV!$B$5:$B$52,"geleistete Anzahlungen auf immaterielle Vermögensgegenstände"),SUMIFS(D4_WAV!$K$5:$K$52,D4_WAV!$A$5:$A$52,B_KKAuf!$B57,D4_WAV!$C$5:$C$52,B_KKAuf!D57,D4_WAV!$B$5:$B$52,"geleistete Anzahlungen auf immaterielle Vermögensgegenstände"))</f>
        <v>0</v>
      </c>
      <c r="L57" s="63">
        <f>$K57*(0.4*VLOOKUP(D57,A_Stammdaten!$E$63:$G$69,3,0)+0.6*VLOOKUP(A_Stammdaten!$B$9,A_Stammdaten!$A$51:$B$57,2,0))</f>
        <v>0</v>
      </c>
      <c r="M57" s="63">
        <f>SUMIFS(D1_SAV!$S$5:$S$210,D1_SAV!$A$5:$A$210,$B57,D1_SAV!$C$5:$C$210,B_KKAuf!$D57)</f>
        <v>0</v>
      </c>
      <c r="N57" s="63">
        <f>SUMIFS(D4_WAV!$I$5:$I$52,D4_WAV!$A$5:$A$52,$B57,D4_WAV!$C$5:$C$52,$D57,D4_WAV!$B$5:$B$52,"&lt;&gt;"&amp;"geleistete Anzahlungen auf immaterielle Vermögensgegenstände",D4_WAV!$B$5:$B$52,"&lt;&gt;"&amp;"geleistete Anzahlungen und Anlagen im Bau des Sachanlagevermögens",D4_WAV!$B$5:$B$52,"&lt;&gt;"&amp;"Geschäfts- oder Firmenwert")</f>
        <v>0</v>
      </c>
      <c r="O57" s="63">
        <f>SUMIFS(D5_BKZ_NAKB_SoPo!$H$5:$H$54,D5_BKZ_NAKB_SoPo!$A$5:$A$54,$B57,D5_BKZ_NAKB_SoPo!$C$5:$C$54,B_KKAuf!$D57)</f>
        <v>0</v>
      </c>
      <c r="P57" s="63">
        <f>SUMIFS(D1_SAV!$U$5:$U$210,D1_SAV!$A$5:$A$210,$B57,D1_SAV!$C$5:$C$210,B_KKAuf!$D57)</f>
        <v>0</v>
      </c>
      <c r="Q57" s="63">
        <f>SUMIFS(D4_WAV!$K$5:$K$52,D4_WAV!$A$5:$A$52,$B57,D4_WAV!$C$5:$C$52,$D57,D4_WAV!$B$5:$B$52,"&lt;&gt;"&amp;"geleistete Anzahlungen auf immaterielle Vermögensgegenstände",D4_WAV!$B$5:$B$52,"&lt;&gt;"&amp;"geleistete Anzahlungen und Anlagen im Bau des Sachanlagevermögens",D4_WAV!$B$5:$B$52,"&lt;&gt;"&amp;"Geschäfts- oder Firmenwert")</f>
        <v>0</v>
      </c>
      <c r="R57" s="63">
        <f>SUMIFS(D5_BKZ_NAKB_SoPo!$I$5:$I$54,D5_BKZ_NAKB_SoPo!$A$5:$A$54,$B57,D5_BKZ_NAKB_SoPo!$C$5:$C$54,B_KKAuf!$D57)</f>
        <v>0</v>
      </c>
      <c r="S57" s="63">
        <f t="shared" si="10"/>
        <v>0</v>
      </c>
      <c r="T57" s="66">
        <f>$S57*(0.4*VLOOKUP(D57,A_Stammdaten!$E$63:$G$69,2,0)+0.6*VLOOKUP($D57,A_Stammdaten!$A$51:$B$57,2,0))</f>
        <v>0</v>
      </c>
    </row>
    <row r="58" spans="1:20">
      <c r="A58" s="306"/>
      <c r="B58" s="33">
        <f t="shared" ref="B58:B63" si="16">A$57</f>
        <v>0</v>
      </c>
      <c r="C58" s="303"/>
      <c r="D58" s="79">
        <v>2023</v>
      </c>
      <c r="E58" s="146">
        <f t="shared" si="6"/>
        <v>0</v>
      </c>
      <c r="F58" s="146">
        <f t="shared" si="7"/>
        <v>0</v>
      </c>
      <c r="G58" s="147">
        <f>_xlfn.IFNA((K58*VLOOKUP(D58,A_Stammdaten!$E$63:$G$69,3,0)+S58*VLOOKUP(D58,A_Stammdaten!$E$63:$G$69,2,0))*0.4*0.035*VLOOKUP(B58,A_Stammdaten!$A$74:$E$94,5,0),0)</f>
        <v>0</v>
      </c>
      <c r="H58" s="148">
        <f t="shared" si="8"/>
        <v>0</v>
      </c>
      <c r="I58" s="53">
        <f>SUMIFS(D1_SAV!$T$5:$T$210,D1_SAV!$A$5:$A$210,$B58,D1_SAV!$C$5:$C$210,$D58)</f>
        <v>0</v>
      </c>
      <c r="J58" s="58">
        <f>SUMIFS(D4_WAV!$J$6:$J$52,D4_WAV!$A$6:$A$52,$B58,D4_WAV!$C$6:$C$52,D58)
-SUMIFS(D4_WAV!$J$6:$J$52,D4_WAV!$A$6:$A$52,$B58,D4_WAV!$B$6:$B$52,"Geschäfts- oder Firmenwert",D4_WAV!$C$6:$C$52,D58)</f>
        <v>0</v>
      </c>
      <c r="K58" s="33">
        <f>AVERAGE(SUMIFS(D4_WAV!$I$5:$I$52,D4_WAV!$A$5:$A$52,B_KKAuf!$B58,D4_WAV!$C$5:$C$52,B_KKAuf!D58,D4_WAV!$B$5:$B$52,"geleistete Anzahlungen und Anlagen im Bau des Sachanlagevermögens"),SUMIFS(D4_WAV!$K$5:$K$52,D4_WAV!$A$5:$A$52,B_KKAuf!$B58,D4_WAV!$C$5:$C$52,B_KKAuf!D58,D4_WAV!$B$5:$B$52,"geleistete Anzahlungen und Anlagen im Bau des Sachanlagevermögens"))
+AVERAGE(SUMIFS(D4_WAV!$I$5:$I$52,D4_WAV!$A$5:$A$52,B_KKAuf!$B58,D4_WAV!$C$5:$C$52,B_KKAuf!D58,D4_WAV!$B$5:$B$52,"geleistete Anzahlungen auf immaterielle Vermögensgegenstände"),SUMIFS(D4_WAV!$K$5:$K$52,D4_WAV!$A$5:$A$52,B_KKAuf!$B58,D4_WAV!$C$5:$C$52,B_KKAuf!D58,D4_WAV!$B$5:$B$52,"geleistete Anzahlungen auf immaterielle Vermögensgegenstände"))</f>
        <v>0</v>
      </c>
      <c r="L58" s="33">
        <f>$K58*(0.4*VLOOKUP(D58,A_Stammdaten!$E$63:$G$69,3,0)+0.6*VLOOKUP(A_Stammdaten!$B$9,A_Stammdaten!$A$51:$B$57,2,0))</f>
        <v>0</v>
      </c>
      <c r="M58" s="33">
        <f>SUMIFS(D1_SAV!$S$5:$S$210,D1_SAV!$A$5:$A$210,$B58,D1_SAV!$C$5:$C$210,B_KKAuf!$D58)</f>
        <v>0</v>
      </c>
      <c r="N58" s="33">
        <f>SUMIFS(D4_WAV!$I$5:$I$52,D4_WAV!$A$5:$A$52,$B58,D4_WAV!$C$5:$C$52,$D58,D4_WAV!$B$5:$B$52,"&lt;&gt;"&amp;"geleistete Anzahlungen auf immaterielle Vermögensgegenstände",D4_WAV!$B$5:$B$52,"&lt;&gt;"&amp;"geleistete Anzahlungen und Anlagen im Bau des Sachanlagevermögens",D4_WAV!$B$5:$B$52,"&lt;&gt;"&amp;"Geschäfts- oder Firmenwert")</f>
        <v>0</v>
      </c>
      <c r="O58" s="33">
        <f>SUMIFS(D5_BKZ_NAKB_SoPo!$H$5:$H$54,D5_BKZ_NAKB_SoPo!$A$5:$A$54,$B58,D5_BKZ_NAKB_SoPo!$C$5:$C$54,B_KKAuf!$D58)</f>
        <v>0</v>
      </c>
      <c r="P58" s="33">
        <f>SUMIFS(D1_SAV!$U$5:$U$210,D1_SAV!$A$5:$A$210,$B58,D1_SAV!$C$5:$C$210,B_KKAuf!$D58)</f>
        <v>0</v>
      </c>
      <c r="Q58" s="33">
        <f>SUMIFS(D4_WAV!$K$5:$K$52,D4_WAV!$A$5:$A$52,$B58,D4_WAV!$C$5:$C$52,$D58,D4_WAV!$B$5:$B$52,"&lt;&gt;"&amp;"geleistete Anzahlungen auf immaterielle Vermögensgegenstände",D4_WAV!$B$5:$B$52,"&lt;&gt;"&amp;"geleistete Anzahlungen und Anlagen im Bau des Sachanlagevermögens",D4_WAV!$B$5:$B$52,"&lt;&gt;"&amp;"Geschäfts- oder Firmenwert")</f>
        <v>0</v>
      </c>
      <c r="R58" s="33">
        <f>SUMIFS(D5_BKZ_NAKB_SoPo!$I$5:$I$54,D5_BKZ_NAKB_SoPo!$A$5:$A$54,$B58,D5_BKZ_NAKB_SoPo!$C$5:$C$54,B_KKAuf!$D58)</f>
        <v>0</v>
      </c>
      <c r="S58" s="33">
        <f t="shared" si="10"/>
        <v>0</v>
      </c>
      <c r="T58" s="67">
        <f>$S58*(0.4*VLOOKUP(D58,A_Stammdaten!$E$63:$G$69,2,0)+0.6*VLOOKUP($D58,A_Stammdaten!$A$51:$B$57,2,0))</f>
        <v>0</v>
      </c>
    </row>
    <row r="59" spans="1:20">
      <c r="A59" s="306"/>
      <c r="B59" s="33">
        <f t="shared" si="16"/>
        <v>0</v>
      </c>
      <c r="C59" s="303"/>
      <c r="D59" s="79">
        <v>2024</v>
      </c>
      <c r="E59" s="146">
        <f t="shared" si="6"/>
        <v>0</v>
      </c>
      <c r="F59" s="146">
        <f t="shared" si="7"/>
        <v>0</v>
      </c>
      <c r="G59" s="147">
        <f>_xlfn.IFNA((K59*VLOOKUP(D59,A_Stammdaten!$E$63:$G$69,3,0)+S59*VLOOKUP(D59,A_Stammdaten!$E$63:$G$69,2,0))*0.4*0.035*VLOOKUP(B59,A_Stammdaten!$A$74:$E$94,5,0),0)</f>
        <v>0</v>
      </c>
      <c r="H59" s="148">
        <f t="shared" si="8"/>
        <v>0</v>
      </c>
      <c r="I59" s="53">
        <f>SUMIFS(D1_SAV!$T$5:$T$210,D1_SAV!$A$5:$A$210,$B59,D1_SAV!$C$5:$C$210,$D59)</f>
        <v>0</v>
      </c>
      <c r="J59" s="58">
        <f>SUMIFS(D4_WAV!$J$6:$J$52,D4_WAV!$A$6:$A$52,$B59,D4_WAV!$C$6:$C$52,D59)
-SUMIFS(D4_WAV!$J$6:$J$52,D4_WAV!$A$6:$A$52,$B59,D4_WAV!$B$6:$B$52,"Geschäfts- oder Firmenwert",D4_WAV!$C$6:$C$52,D59)</f>
        <v>0</v>
      </c>
      <c r="K59" s="33">
        <f>AVERAGE(SUMIFS(D4_WAV!$I$5:$I$52,D4_WAV!$A$5:$A$52,B_KKAuf!$B59,D4_WAV!$C$5:$C$52,B_KKAuf!D59,D4_WAV!$B$5:$B$52,"geleistete Anzahlungen und Anlagen im Bau des Sachanlagevermögens"),SUMIFS(D4_WAV!$K$5:$K$52,D4_WAV!$A$5:$A$52,B_KKAuf!$B59,D4_WAV!$C$5:$C$52,B_KKAuf!D59,D4_WAV!$B$5:$B$52,"geleistete Anzahlungen und Anlagen im Bau des Sachanlagevermögens"))
+AVERAGE(SUMIFS(D4_WAV!$I$5:$I$52,D4_WAV!$A$5:$A$52,B_KKAuf!$B59,D4_WAV!$C$5:$C$52,B_KKAuf!D59,D4_WAV!$B$5:$B$52,"geleistete Anzahlungen auf immaterielle Vermögensgegenstände"),SUMIFS(D4_WAV!$K$5:$K$52,D4_WAV!$A$5:$A$52,B_KKAuf!$B59,D4_WAV!$C$5:$C$52,B_KKAuf!D59,D4_WAV!$B$5:$B$52,"geleistete Anzahlungen auf immaterielle Vermögensgegenstände"))</f>
        <v>0</v>
      </c>
      <c r="L59" s="33">
        <f>$K59*(0.4*VLOOKUP(D59,A_Stammdaten!$E$63:$G$69,3,0)+0.6*VLOOKUP(A_Stammdaten!$B$9,A_Stammdaten!$A$51:$B$57,2,0))</f>
        <v>0</v>
      </c>
      <c r="M59" s="33">
        <f>SUMIFS(D1_SAV!$S$5:$S$210,D1_SAV!$A$5:$A$210,$B59,D1_SAV!$C$5:$C$210,B_KKAuf!$D59)</f>
        <v>0</v>
      </c>
      <c r="N59" s="33">
        <f>SUMIFS(D4_WAV!$I$5:$I$52,D4_WAV!$A$5:$A$52,$B59,D4_WAV!$C$5:$C$52,$D59,D4_WAV!$B$5:$B$52,"&lt;&gt;"&amp;"geleistete Anzahlungen auf immaterielle Vermögensgegenstände",D4_WAV!$B$5:$B$52,"&lt;&gt;"&amp;"geleistete Anzahlungen und Anlagen im Bau des Sachanlagevermögens",D4_WAV!$B$5:$B$52,"&lt;&gt;"&amp;"Geschäfts- oder Firmenwert")</f>
        <v>0</v>
      </c>
      <c r="O59" s="33">
        <f>SUMIFS(D5_BKZ_NAKB_SoPo!$H$5:$H$54,D5_BKZ_NAKB_SoPo!$A$5:$A$54,$B59,D5_BKZ_NAKB_SoPo!$C$5:$C$54,B_KKAuf!$D59)</f>
        <v>0</v>
      </c>
      <c r="P59" s="33">
        <f>SUMIFS(D1_SAV!$U$5:$U$210,D1_SAV!$A$5:$A$210,$B59,D1_SAV!$C$5:$C$210,B_KKAuf!$D59)</f>
        <v>0</v>
      </c>
      <c r="Q59" s="33">
        <f>SUMIFS(D4_WAV!$K$5:$K$52,D4_WAV!$A$5:$A$52,$B59,D4_WAV!$C$5:$C$52,$D59,D4_WAV!$B$5:$B$52,"&lt;&gt;"&amp;"geleistete Anzahlungen auf immaterielle Vermögensgegenstände",D4_WAV!$B$5:$B$52,"&lt;&gt;"&amp;"geleistete Anzahlungen und Anlagen im Bau des Sachanlagevermögens",D4_WAV!$B$5:$B$52,"&lt;&gt;"&amp;"Geschäfts- oder Firmenwert")</f>
        <v>0</v>
      </c>
      <c r="R59" s="33">
        <f>SUMIFS(D5_BKZ_NAKB_SoPo!$I$5:$I$54,D5_BKZ_NAKB_SoPo!$A$5:$A$54,$B59,D5_BKZ_NAKB_SoPo!$C$5:$C$54,B_KKAuf!$D59)</f>
        <v>0</v>
      </c>
      <c r="S59" s="33">
        <f t="shared" si="10"/>
        <v>0</v>
      </c>
      <c r="T59" s="67">
        <f>$S59*(0.4*VLOOKUP(D59,A_Stammdaten!$E$63:$G$69,2,0)+0.6*VLOOKUP($D59,A_Stammdaten!$A$51:$B$57,2,0))</f>
        <v>0</v>
      </c>
    </row>
    <row r="60" spans="1:20">
      <c r="A60" s="306"/>
      <c r="B60" s="33">
        <f t="shared" si="16"/>
        <v>0</v>
      </c>
      <c r="C60" s="303"/>
      <c r="D60" s="79">
        <v>2025</v>
      </c>
      <c r="E60" s="146">
        <f t="shared" si="6"/>
        <v>0</v>
      </c>
      <c r="F60" s="146">
        <f t="shared" si="7"/>
        <v>0</v>
      </c>
      <c r="G60" s="147">
        <f>_xlfn.IFNA((K60*VLOOKUP(D60,A_Stammdaten!$E$63:$G$69,3,0)+S60*VLOOKUP(D60,A_Stammdaten!$E$63:$G$69,2,0))*0.4*0.035*VLOOKUP(B60,A_Stammdaten!$A$74:$E$94,5,0),0)</f>
        <v>0</v>
      </c>
      <c r="H60" s="148">
        <f t="shared" si="8"/>
        <v>0</v>
      </c>
      <c r="I60" s="53">
        <f>SUMIFS(D1_SAV!$T$5:$T$210,D1_SAV!$A$5:$A$210,$B60,D1_SAV!$C$5:$C$210,$D60)</f>
        <v>0</v>
      </c>
      <c r="J60" s="33">
        <f>SUMIFS(D4_WAV!$J$6:$J$52,D4_WAV!$A$6:$A$52,$B60,D4_WAV!$C$6:$C$52,D60)
-SUMIFS(D4_WAV!$J$6:$J$52,D4_WAV!$A$6:$A$52,$B60,D4_WAV!$B$6:$B$52,"Geschäfts- oder Firmenwert",D4_WAV!$C$6:$C$52,D60)</f>
        <v>0</v>
      </c>
      <c r="K60" s="33">
        <f>AVERAGE(SUMIFS(D4_WAV!$I$5:$I$52,D4_WAV!$A$5:$A$52,B_KKAuf!$B60,D4_WAV!$C$5:$C$52,B_KKAuf!D60,D4_WAV!$B$5:$B$52,"geleistete Anzahlungen und Anlagen im Bau des Sachanlagevermögens"),SUMIFS(D4_WAV!$K$5:$K$52,D4_WAV!$A$5:$A$52,B_KKAuf!$B60,D4_WAV!$C$5:$C$52,B_KKAuf!D60,D4_WAV!$B$5:$B$52,"geleistete Anzahlungen und Anlagen im Bau des Sachanlagevermögens"))
+AVERAGE(SUMIFS(D4_WAV!$I$5:$I$52,D4_WAV!$A$5:$A$52,B_KKAuf!$B60,D4_WAV!$C$5:$C$52,B_KKAuf!D60,D4_WAV!$B$5:$B$52,"geleistete Anzahlungen auf immaterielle Vermögensgegenstände"),SUMIFS(D4_WAV!$K$5:$K$52,D4_WAV!$A$5:$A$52,B_KKAuf!$B60,D4_WAV!$C$5:$C$52,B_KKAuf!D60,D4_WAV!$B$5:$B$52,"geleistete Anzahlungen auf immaterielle Vermögensgegenstände"))</f>
        <v>0</v>
      </c>
      <c r="L60" s="33">
        <f>$K60*(0.4*VLOOKUP(D60,A_Stammdaten!$E$63:$G$69,3,0)+0.6*VLOOKUP(A_Stammdaten!$B$9,A_Stammdaten!$A$51:$B$57,2,0))</f>
        <v>0</v>
      </c>
      <c r="M60" s="33">
        <f>SUMIFS(D1_SAV!$S$5:$S$210,D1_SAV!$A$5:$A$210,$B60,D1_SAV!$C$5:$C$210,B_KKAuf!$D60)</f>
        <v>0</v>
      </c>
      <c r="N60" s="33">
        <f>SUMIFS(D4_WAV!$I$5:$I$52,D4_WAV!$A$5:$A$52,$B60,D4_WAV!$C$5:$C$52,$D60,D4_WAV!$B$5:$B$52,"&lt;&gt;"&amp;"geleistete Anzahlungen auf immaterielle Vermögensgegenstände",D4_WAV!$B$5:$B$52,"&lt;&gt;"&amp;"geleistete Anzahlungen und Anlagen im Bau des Sachanlagevermögens",D4_WAV!$B$5:$B$52,"&lt;&gt;"&amp;"Geschäfts- oder Firmenwert")</f>
        <v>0</v>
      </c>
      <c r="O60" s="33">
        <f>SUMIFS(D5_BKZ_NAKB_SoPo!$H$5:$H$54,D5_BKZ_NAKB_SoPo!$A$5:$A$54,$B60,D5_BKZ_NAKB_SoPo!$C$5:$C$54,B_KKAuf!$D60)</f>
        <v>0</v>
      </c>
      <c r="P60" s="33">
        <f>SUMIFS(D1_SAV!$U$5:$U$210,D1_SAV!$A$5:$A$210,$B60,D1_SAV!$C$5:$C$210,B_KKAuf!$D60)</f>
        <v>0</v>
      </c>
      <c r="Q60" s="33">
        <f>SUMIFS(D4_WAV!$K$5:$K$52,D4_WAV!$A$5:$A$52,$B60,D4_WAV!$C$5:$C$52,$D60,D4_WAV!$B$5:$B$52,"&lt;&gt;"&amp;"geleistete Anzahlungen auf immaterielle Vermögensgegenstände",D4_WAV!$B$5:$B$52,"&lt;&gt;"&amp;"geleistete Anzahlungen und Anlagen im Bau des Sachanlagevermögens",D4_WAV!$B$5:$B$52,"&lt;&gt;"&amp;"Geschäfts- oder Firmenwert")</f>
        <v>0</v>
      </c>
      <c r="R60" s="33">
        <f>SUMIFS(D5_BKZ_NAKB_SoPo!$I$5:$I$54,D5_BKZ_NAKB_SoPo!$A$5:$A$54,$B60,D5_BKZ_NAKB_SoPo!$C$5:$C$54,B_KKAuf!$D60)</f>
        <v>0</v>
      </c>
      <c r="S60" s="33">
        <f t="shared" si="10"/>
        <v>0</v>
      </c>
      <c r="T60" s="67">
        <f>$S60*(0.4*VLOOKUP(D60,A_Stammdaten!$E$63:$G$69,2,0)+0.6*VLOOKUP($D60,A_Stammdaten!$A$51:$B$57,2,0))</f>
        <v>0</v>
      </c>
    </row>
    <row r="61" spans="1:20">
      <c r="A61" s="306"/>
      <c r="B61" s="33">
        <f t="shared" si="16"/>
        <v>0</v>
      </c>
      <c r="C61" s="303"/>
      <c r="D61" s="79">
        <v>2026</v>
      </c>
      <c r="E61" s="146">
        <f t="shared" si="6"/>
        <v>0</v>
      </c>
      <c r="F61" s="146">
        <f t="shared" si="7"/>
        <v>0</v>
      </c>
      <c r="G61" s="147">
        <f>_xlfn.IFNA((K61*VLOOKUP(D61,A_Stammdaten!$E$63:$G$69,3,0)+S61*VLOOKUP(D61,A_Stammdaten!$E$63:$G$69,2,0))*0.4*0.035*VLOOKUP(B61,A_Stammdaten!$A$74:$E$94,5,0),0)</f>
        <v>0</v>
      </c>
      <c r="H61" s="148">
        <f t="shared" si="8"/>
        <v>0</v>
      </c>
      <c r="I61" s="53">
        <f>SUMIFS(D1_SAV!$T$5:$T$210,D1_SAV!$A$5:$A$210,$B61,D1_SAV!$C$5:$C$210,$D61)</f>
        <v>0</v>
      </c>
      <c r="J61" s="33">
        <f>SUMIFS(D4_WAV!$J$6:$J$52,D4_WAV!$A$6:$A$52,$B61,D4_WAV!$C$6:$C$52,D61)
-SUMIFS(D4_WAV!$J$6:$J$52,D4_WAV!$A$6:$A$52,$B61,D4_WAV!$B$6:$B$52,"Geschäfts- oder Firmenwert",D4_WAV!$C$6:$C$52,D61)</f>
        <v>0</v>
      </c>
      <c r="K61" s="33">
        <f>AVERAGE(SUMIFS(D4_WAV!$I$5:$I$52,D4_WAV!$A$5:$A$52,B_KKAuf!$B61,D4_WAV!$C$5:$C$52,B_KKAuf!D61,D4_WAV!$B$5:$B$52,"geleistete Anzahlungen und Anlagen im Bau des Sachanlagevermögens"),SUMIFS(D4_WAV!$K$5:$K$52,D4_WAV!$A$5:$A$52,B_KKAuf!$B61,D4_WAV!$C$5:$C$52,B_KKAuf!D61,D4_WAV!$B$5:$B$52,"geleistete Anzahlungen und Anlagen im Bau des Sachanlagevermögens"))
+AVERAGE(SUMIFS(D4_WAV!$I$5:$I$52,D4_WAV!$A$5:$A$52,B_KKAuf!$B61,D4_WAV!$C$5:$C$52,B_KKAuf!D61,D4_WAV!$B$5:$B$52,"geleistete Anzahlungen auf immaterielle Vermögensgegenstände"),SUMIFS(D4_WAV!$K$5:$K$52,D4_WAV!$A$5:$A$52,B_KKAuf!$B61,D4_WAV!$C$5:$C$52,B_KKAuf!D61,D4_WAV!$B$5:$B$52,"geleistete Anzahlungen auf immaterielle Vermögensgegenstände"))</f>
        <v>0</v>
      </c>
      <c r="L61" s="33">
        <f>$K61*(0.4*VLOOKUP(D61,A_Stammdaten!$E$63:$G$69,3,0)+0.6*VLOOKUP(A_Stammdaten!$B$9,A_Stammdaten!$A$51:$B$57,2,0))</f>
        <v>0</v>
      </c>
      <c r="M61" s="33">
        <f>SUMIFS(D1_SAV!$S$5:$S$210,D1_SAV!$A$5:$A$210,$B61,D1_SAV!$C$5:$C$210,B_KKAuf!$D61)</f>
        <v>0</v>
      </c>
      <c r="N61" s="33">
        <f>SUMIFS(D4_WAV!$I$5:$I$52,D4_WAV!$A$5:$A$52,$B61,D4_WAV!$C$5:$C$52,$D61,D4_WAV!$B$5:$B$52,"&lt;&gt;"&amp;"geleistete Anzahlungen auf immaterielle Vermögensgegenstände",D4_WAV!$B$5:$B$52,"&lt;&gt;"&amp;"geleistete Anzahlungen und Anlagen im Bau des Sachanlagevermögens",D4_WAV!$B$5:$B$52,"&lt;&gt;"&amp;"Geschäfts- oder Firmenwert")</f>
        <v>0</v>
      </c>
      <c r="O61" s="33">
        <f>SUMIFS(D5_BKZ_NAKB_SoPo!$H$5:$H$54,D5_BKZ_NAKB_SoPo!$A$5:$A$54,$B61,D5_BKZ_NAKB_SoPo!$C$5:$C$54,B_KKAuf!$D61)</f>
        <v>0</v>
      </c>
      <c r="P61" s="33">
        <f>SUMIFS(D1_SAV!$U$5:$U$210,D1_SAV!$A$5:$A$210,$B61,D1_SAV!$C$5:$C$210,B_KKAuf!$D61)</f>
        <v>0</v>
      </c>
      <c r="Q61" s="33">
        <f>SUMIFS(D4_WAV!$K$5:$K$52,D4_WAV!$A$5:$A$52,$B61,D4_WAV!$C$5:$C$52,$D61,D4_WAV!$B$5:$B$52,"&lt;&gt;"&amp;"geleistete Anzahlungen auf immaterielle Vermögensgegenstände",D4_WAV!$B$5:$B$52,"&lt;&gt;"&amp;"geleistete Anzahlungen und Anlagen im Bau des Sachanlagevermögens",D4_WAV!$B$5:$B$52,"&lt;&gt;"&amp;"Geschäfts- oder Firmenwert")</f>
        <v>0</v>
      </c>
      <c r="R61" s="33">
        <f>SUMIFS(D5_BKZ_NAKB_SoPo!$I$5:$I$54,D5_BKZ_NAKB_SoPo!$A$5:$A$54,$B61,D5_BKZ_NAKB_SoPo!$C$5:$C$54,B_KKAuf!$D61)</f>
        <v>0</v>
      </c>
      <c r="S61" s="33">
        <f t="shared" si="10"/>
        <v>0</v>
      </c>
      <c r="T61" s="67">
        <f>$S61*(0.4*VLOOKUP(D61,A_Stammdaten!$E$63:$G$69,2,0)+0.6*VLOOKUP($D61,A_Stammdaten!$A$51:$B$57,2,0))</f>
        <v>0</v>
      </c>
    </row>
    <row r="62" spans="1:20">
      <c r="A62" s="306"/>
      <c r="B62" s="33">
        <f t="shared" si="16"/>
        <v>0</v>
      </c>
      <c r="C62" s="303"/>
      <c r="D62" s="79">
        <v>2027</v>
      </c>
      <c r="E62" s="146">
        <f t="shared" si="6"/>
        <v>0</v>
      </c>
      <c r="F62" s="146">
        <f t="shared" si="7"/>
        <v>0</v>
      </c>
      <c r="G62" s="147">
        <f>_xlfn.IFNA((K62*VLOOKUP(D62,A_Stammdaten!$E$63:$G$69,3,0)+S62*VLOOKUP(D62,A_Stammdaten!$E$63:$G$69,2,0))*0.4*0.035*VLOOKUP(B62,A_Stammdaten!$A$74:$E$94,5,0),0)</f>
        <v>0</v>
      </c>
      <c r="H62" s="148">
        <f t="shared" si="8"/>
        <v>0</v>
      </c>
      <c r="I62" s="53">
        <f>SUMIFS(D1_SAV!$T$5:$T$210,D1_SAV!$A$5:$A$210,$B62,D1_SAV!$C$5:$C$210,$D62)</f>
        <v>0</v>
      </c>
      <c r="J62" s="33">
        <f>SUMIFS(D4_WAV!$J$6:$J$52,D4_WAV!$A$6:$A$52,$B62,D4_WAV!$C$6:$C$52,D62)
-SUMIFS(D4_WAV!$J$6:$J$52,D4_WAV!$A$6:$A$52,$B62,D4_WAV!$B$6:$B$52,"Geschäfts- oder Firmenwert",D4_WAV!$C$6:$C$52,D62)</f>
        <v>0</v>
      </c>
      <c r="K62" s="33">
        <f>AVERAGE(SUMIFS(D4_WAV!$I$5:$I$52,D4_WAV!$A$5:$A$52,B_KKAuf!$B62,D4_WAV!$C$5:$C$52,B_KKAuf!D62,D4_WAV!$B$5:$B$52,"geleistete Anzahlungen und Anlagen im Bau des Sachanlagevermögens"),SUMIFS(D4_WAV!$K$5:$K$52,D4_WAV!$A$5:$A$52,B_KKAuf!$B62,D4_WAV!$C$5:$C$52,B_KKAuf!D62,D4_WAV!$B$5:$B$52,"geleistete Anzahlungen und Anlagen im Bau des Sachanlagevermögens"))
+AVERAGE(SUMIFS(D4_WAV!$I$5:$I$52,D4_WAV!$A$5:$A$52,B_KKAuf!$B62,D4_WAV!$C$5:$C$52,B_KKAuf!D62,D4_WAV!$B$5:$B$52,"geleistete Anzahlungen auf immaterielle Vermögensgegenstände"),SUMIFS(D4_WAV!$K$5:$K$52,D4_WAV!$A$5:$A$52,B_KKAuf!$B62,D4_WAV!$C$5:$C$52,B_KKAuf!D62,D4_WAV!$B$5:$B$52,"geleistete Anzahlungen auf immaterielle Vermögensgegenstände"))</f>
        <v>0</v>
      </c>
      <c r="L62" s="33">
        <f>$K62*(0.4*VLOOKUP(D62,A_Stammdaten!$E$63:$G$69,3,0)+0.6*VLOOKUP(A_Stammdaten!$B$9,A_Stammdaten!$A$51:$B$57,2,0))</f>
        <v>0</v>
      </c>
      <c r="M62" s="33">
        <f>SUMIFS(D1_SAV!$S$5:$S$210,D1_SAV!$A$5:$A$210,$B62,D1_SAV!$C$5:$C$210,B_KKAuf!$D62)</f>
        <v>0</v>
      </c>
      <c r="N62" s="33">
        <f>SUMIFS(D4_WAV!$I$5:$I$52,D4_WAV!$A$5:$A$52,$B62,D4_WAV!$C$5:$C$52,$D62,D4_WAV!$B$5:$B$52,"&lt;&gt;"&amp;"geleistete Anzahlungen auf immaterielle Vermögensgegenstände",D4_WAV!$B$5:$B$52,"&lt;&gt;"&amp;"geleistete Anzahlungen und Anlagen im Bau des Sachanlagevermögens",D4_WAV!$B$5:$B$52,"&lt;&gt;"&amp;"Geschäfts- oder Firmenwert")</f>
        <v>0</v>
      </c>
      <c r="O62" s="33">
        <f>SUMIFS(D5_BKZ_NAKB_SoPo!$H$5:$H$54,D5_BKZ_NAKB_SoPo!$A$5:$A$54,$B62,D5_BKZ_NAKB_SoPo!$C$5:$C$54,B_KKAuf!$D62)</f>
        <v>0</v>
      </c>
      <c r="P62" s="33">
        <f>SUMIFS(D1_SAV!$U$5:$U$210,D1_SAV!$A$5:$A$210,$B62,D1_SAV!$C$5:$C$210,B_KKAuf!$D62)</f>
        <v>0</v>
      </c>
      <c r="Q62" s="33">
        <f>SUMIFS(D4_WAV!$K$5:$K$52,D4_WAV!$A$5:$A$52,$B62,D4_WAV!$C$5:$C$52,$D62,D4_WAV!$B$5:$B$52,"&lt;&gt;"&amp;"geleistete Anzahlungen auf immaterielle Vermögensgegenstände",D4_WAV!$B$5:$B$52,"&lt;&gt;"&amp;"geleistete Anzahlungen und Anlagen im Bau des Sachanlagevermögens",D4_WAV!$B$5:$B$52,"&lt;&gt;"&amp;"Geschäfts- oder Firmenwert")</f>
        <v>0</v>
      </c>
      <c r="R62" s="33">
        <f>SUMIFS(D5_BKZ_NAKB_SoPo!$I$5:$I$54,D5_BKZ_NAKB_SoPo!$A$5:$A$54,$B62,D5_BKZ_NAKB_SoPo!$C$5:$C$54,B_KKAuf!$D62)</f>
        <v>0</v>
      </c>
      <c r="S62" s="33">
        <f t="shared" si="10"/>
        <v>0</v>
      </c>
      <c r="T62" s="67">
        <f>$S62*(0.4*VLOOKUP(D62,A_Stammdaten!$E$63:$G$69,2,0)+0.6*VLOOKUP($D62,A_Stammdaten!$A$51:$B$57,2,0))</f>
        <v>0</v>
      </c>
    </row>
    <row r="63" spans="1:20" ht="15" thickBot="1">
      <c r="A63" s="307"/>
      <c r="B63" s="68">
        <f t="shared" si="16"/>
        <v>0</v>
      </c>
      <c r="C63" s="304"/>
      <c r="D63" s="80">
        <v>2028</v>
      </c>
      <c r="E63" s="149">
        <f t="shared" si="6"/>
        <v>0</v>
      </c>
      <c r="F63" s="149">
        <f t="shared" si="7"/>
        <v>0</v>
      </c>
      <c r="G63" s="150">
        <f>_xlfn.IFNA((K63*VLOOKUP(D63,A_Stammdaten!$E$63:$G$69,3,0)+S63*VLOOKUP(D63,A_Stammdaten!$E$63:$G$69,2,0))*0.4*0.035*VLOOKUP(B63,A_Stammdaten!$A$74:$E$94,5,0),0)</f>
        <v>0</v>
      </c>
      <c r="H63" s="151">
        <f t="shared" si="8"/>
        <v>0</v>
      </c>
      <c r="I63" s="69">
        <f>SUMIFS(D1_SAV!$T$5:$T$210,D1_SAV!$A$5:$A$210,$B63,D1_SAV!$C$5:$C$210,$D63)</f>
        <v>0</v>
      </c>
      <c r="J63" s="68">
        <f>SUMIFS(D4_WAV!$J$6:$J$52,D4_WAV!$A$6:$A$52,$B63,D4_WAV!$C$6:$C$52,D63)
-SUMIFS(D4_WAV!$J$6:$J$52,D4_WAV!$A$6:$A$52,$B63,D4_WAV!$B$6:$B$52,"Geschäfts- oder Firmenwert",D4_WAV!$C$6:$C$52,D63)</f>
        <v>0</v>
      </c>
      <c r="K63" s="68">
        <f>AVERAGE(SUMIFS(D4_WAV!$I$5:$I$52,D4_WAV!$A$5:$A$52,B_KKAuf!$B63,D4_WAV!$C$5:$C$52,B_KKAuf!D63,D4_WAV!$B$5:$B$52,"geleistete Anzahlungen und Anlagen im Bau des Sachanlagevermögens"),SUMIFS(D4_WAV!$K$5:$K$52,D4_WAV!$A$5:$A$52,B_KKAuf!$B63,D4_WAV!$C$5:$C$52,B_KKAuf!D63,D4_WAV!$B$5:$B$52,"geleistete Anzahlungen und Anlagen im Bau des Sachanlagevermögens"))
+AVERAGE(SUMIFS(D4_WAV!$I$5:$I$52,D4_WAV!$A$5:$A$52,B_KKAuf!$B63,D4_WAV!$C$5:$C$52,B_KKAuf!D63,D4_WAV!$B$5:$B$52,"geleistete Anzahlungen auf immaterielle Vermögensgegenstände"),SUMIFS(D4_WAV!$K$5:$K$52,D4_WAV!$A$5:$A$52,B_KKAuf!$B63,D4_WAV!$C$5:$C$52,B_KKAuf!D63,D4_WAV!$B$5:$B$52,"geleistete Anzahlungen auf immaterielle Vermögensgegenstände"))</f>
        <v>0</v>
      </c>
      <c r="L63" s="68">
        <f>$K63*(0.4*VLOOKUP(D63,A_Stammdaten!$E$63:$G$69,3,0)+0.6*VLOOKUP(A_Stammdaten!$B$9,A_Stammdaten!$A$51:$B$57,2,0))</f>
        <v>0</v>
      </c>
      <c r="M63" s="68">
        <f>SUMIFS(D1_SAV!$S$5:$S$210,D1_SAV!$A$5:$A$210,$B63,D1_SAV!$C$5:$C$210,B_KKAuf!$D63)</f>
        <v>0</v>
      </c>
      <c r="N63" s="68">
        <f>SUMIFS(D4_WAV!$I$5:$I$52,D4_WAV!$A$5:$A$52,$B63,D4_WAV!$C$5:$C$52,$D63,D4_WAV!$B$5:$B$52,"&lt;&gt;"&amp;"geleistete Anzahlungen auf immaterielle Vermögensgegenstände",D4_WAV!$B$5:$B$52,"&lt;&gt;"&amp;"geleistete Anzahlungen und Anlagen im Bau des Sachanlagevermögens",D4_WAV!$B$5:$B$52,"&lt;&gt;"&amp;"Geschäfts- oder Firmenwert")</f>
        <v>0</v>
      </c>
      <c r="O63" s="68">
        <f>SUMIFS(D5_BKZ_NAKB_SoPo!$H$5:$H$54,D5_BKZ_NAKB_SoPo!$A$5:$A$54,$B63,D5_BKZ_NAKB_SoPo!$C$5:$C$54,B_KKAuf!$D63)</f>
        <v>0</v>
      </c>
      <c r="P63" s="68">
        <f>SUMIFS(D1_SAV!$U$5:$U$210,D1_SAV!$A$5:$A$210,$B63,D1_SAV!$C$5:$C$210,B_KKAuf!$D63)</f>
        <v>0</v>
      </c>
      <c r="Q63" s="68">
        <f>SUMIFS(D4_WAV!$K$5:$K$52,D4_WAV!$A$5:$A$52,$B63,D4_WAV!$C$5:$C$52,$D63,D4_WAV!$B$5:$B$52,"&lt;&gt;"&amp;"geleistete Anzahlungen auf immaterielle Vermögensgegenstände",D4_WAV!$B$5:$B$52,"&lt;&gt;"&amp;"geleistete Anzahlungen und Anlagen im Bau des Sachanlagevermögens",D4_WAV!$B$5:$B$52,"&lt;&gt;"&amp;"Geschäfts- oder Firmenwert")</f>
        <v>0</v>
      </c>
      <c r="R63" s="68">
        <f>SUMIFS(D5_BKZ_NAKB_SoPo!$I$5:$I$54,D5_BKZ_NAKB_SoPo!$A$5:$A$54,$B63,D5_BKZ_NAKB_SoPo!$C$5:$C$54,B_KKAuf!$D63)</f>
        <v>0</v>
      </c>
      <c r="S63" s="68">
        <f t="shared" si="10"/>
        <v>0</v>
      </c>
      <c r="T63" s="70">
        <f>$S63*(0.4*VLOOKUP(D63,A_Stammdaten!$E$63:$G$69,2,0)+0.6*VLOOKUP($D63,A_Stammdaten!$A$51:$B$57,2,0))</f>
        <v>0</v>
      </c>
    </row>
    <row r="64" spans="1:20">
      <c r="A64" s="305">
        <f>A_Stammdaten!A82</f>
        <v>0</v>
      </c>
      <c r="B64" s="63">
        <f>A$64</f>
        <v>0</v>
      </c>
      <c r="C64" s="302">
        <f>A_Stammdaten!B$82</f>
        <v>0</v>
      </c>
      <c r="D64" s="78">
        <v>2022</v>
      </c>
      <c r="E64" s="144">
        <f t="shared" si="6"/>
        <v>0</v>
      </c>
      <c r="F64" s="144">
        <f t="shared" si="7"/>
        <v>0</v>
      </c>
      <c r="G64" s="152">
        <f>_xlfn.IFNA((K64*VLOOKUP(D64,A_Stammdaten!$E$63:$G$69,3,0)+S64*VLOOKUP(D64,A_Stammdaten!$E$63:$G$69,2,0))*0.4*0.035*VLOOKUP(B64,A_Stammdaten!$A$74:$E$94,5,0),0)</f>
        <v>0</v>
      </c>
      <c r="H64" s="153">
        <f t="shared" si="8"/>
        <v>0</v>
      </c>
      <c r="I64" s="64">
        <f>SUMIFS(D1_SAV!$T$5:$T$210,D1_SAV!$A$5:$A$210,$B64,D1_SAV!$C$5:$C$210,$D64)</f>
        <v>0</v>
      </c>
      <c r="J64" s="65">
        <f>SUMIFS(D4_WAV!$J$6:$J$52,D4_WAV!$A$6:$A$52,$B64,D4_WAV!$C$6:$C$52,D64)
-SUMIFS(D4_WAV!$J$6:$J$52,D4_WAV!$A$6:$A$52,$B64,D4_WAV!$B$6:$B$52,"Geschäfts- oder Firmenwert",D4_WAV!$C$6:$C$52,D64)</f>
        <v>0</v>
      </c>
      <c r="K64" s="63">
        <f>AVERAGE(SUMIFS(D4_WAV!$I$5:$I$52,D4_WAV!$A$5:$A$52,B_KKAuf!$B64,D4_WAV!$C$5:$C$52,B_KKAuf!D64,D4_WAV!$B$5:$B$52,"geleistete Anzahlungen und Anlagen im Bau des Sachanlagevermögens"),SUMIFS(D4_WAV!$K$5:$K$52,D4_WAV!$A$5:$A$52,B_KKAuf!$B64,D4_WAV!$C$5:$C$52,B_KKAuf!D64,D4_WAV!$B$5:$B$52,"geleistete Anzahlungen und Anlagen im Bau des Sachanlagevermögens"))
+AVERAGE(SUMIFS(D4_WAV!$I$5:$I$52,D4_WAV!$A$5:$A$52,B_KKAuf!$B64,D4_WAV!$C$5:$C$52,B_KKAuf!D64,D4_WAV!$B$5:$B$52,"geleistete Anzahlungen auf immaterielle Vermögensgegenstände"),SUMIFS(D4_WAV!$K$5:$K$52,D4_WAV!$A$5:$A$52,B_KKAuf!$B64,D4_WAV!$C$5:$C$52,B_KKAuf!D64,D4_WAV!$B$5:$B$52,"geleistete Anzahlungen auf immaterielle Vermögensgegenstände"))</f>
        <v>0</v>
      </c>
      <c r="L64" s="63">
        <f>$K64*(0.4*VLOOKUP(D64,A_Stammdaten!$E$63:$G$69,3,0)+0.6*VLOOKUP(A_Stammdaten!$B$9,A_Stammdaten!$A$51:$B$57,2,0))</f>
        <v>0</v>
      </c>
      <c r="M64" s="63">
        <f>SUMIFS(D1_SAV!$S$5:$S$210,D1_SAV!$A$5:$A$210,$B64,D1_SAV!$C$5:$C$210,B_KKAuf!$D64)</f>
        <v>0</v>
      </c>
      <c r="N64" s="63">
        <f>SUMIFS(D4_WAV!$I$5:$I$52,D4_WAV!$A$5:$A$52,$B64,D4_WAV!$C$5:$C$52,$D64,D4_WAV!$B$5:$B$52,"&lt;&gt;"&amp;"geleistete Anzahlungen auf immaterielle Vermögensgegenstände",D4_WAV!$B$5:$B$52,"&lt;&gt;"&amp;"geleistete Anzahlungen und Anlagen im Bau des Sachanlagevermögens",D4_WAV!$B$5:$B$52,"&lt;&gt;"&amp;"Geschäfts- oder Firmenwert")</f>
        <v>0</v>
      </c>
      <c r="O64" s="63">
        <f>SUMIFS(D5_BKZ_NAKB_SoPo!$H$5:$H$54,D5_BKZ_NAKB_SoPo!$A$5:$A$54,$B64,D5_BKZ_NAKB_SoPo!$C$5:$C$54,B_KKAuf!$D64)</f>
        <v>0</v>
      </c>
      <c r="P64" s="63">
        <f>SUMIFS(D1_SAV!$U$5:$U$210,D1_SAV!$A$5:$A$210,$B64,D1_SAV!$C$5:$C$210,B_KKAuf!$D64)</f>
        <v>0</v>
      </c>
      <c r="Q64" s="63">
        <f>SUMIFS(D4_WAV!$K$5:$K$52,D4_WAV!$A$5:$A$52,$B64,D4_WAV!$C$5:$C$52,$D64,D4_WAV!$B$5:$B$52,"&lt;&gt;"&amp;"geleistete Anzahlungen auf immaterielle Vermögensgegenstände",D4_WAV!$B$5:$B$52,"&lt;&gt;"&amp;"geleistete Anzahlungen und Anlagen im Bau des Sachanlagevermögens",D4_WAV!$B$5:$B$52,"&lt;&gt;"&amp;"Geschäfts- oder Firmenwert")</f>
        <v>0</v>
      </c>
      <c r="R64" s="63">
        <f>SUMIFS(D5_BKZ_NAKB_SoPo!$I$5:$I$54,D5_BKZ_NAKB_SoPo!$A$5:$A$54,$B64,D5_BKZ_NAKB_SoPo!$C$5:$C$54,B_KKAuf!$D64)</f>
        <v>0</v>
      </c>
      <c r="S64" s="63">
        <f t="shared" si="10"/>
        <v>0</v>
      </c>
      <c r="T64" s="66">
        <f>$S64*(0.4*VLOOKUP(D64,A_Stammdaten!$E$63:$G$69,2,0)+0.6*VLOOKUP($D64,A_Stammdaten!$A$51:$B$57,2,0))</f>
        <v>0</v>
      </c>
    </row>
    <row r="65" spans="1:20">
      <c r="A65" s="306"/>
      <c r="B65" s="33">
        <f t="shared" ref="B65:B70" si="17">A$64</f>
        <v>0</v>
      </c>
      <c r="C65" s="303"/>
      <c r="D65" s="79">
        <v>2023</v>
      </c>
      <c r="E65" s="146">
        <f t="shared" si="6"/>
        <v>0</v>
      </c>
      <c r="F65" s="146">
        <f t="shared" si="7"/>
        <v>0</v>
      </c>
      <c r="G65" s="147">
        <f>_xlfn.IFNA((K65*VLOOKUP(D65,A_Stammdaten!$E$63:$G$69,3,0)+S65*VLOOKUP(D65,A_Stammdaten!$E$63:$G$69,2,0))*0.4*0.035*VLOOKUP(B65,A_Stammdaten!$A$74:$E$94,5,0),0)</f>
        <v>0</v>
      </c>
      <c r="H65" s="148">
        <f t="shared" si="8"/>
        <v>0</v>
      </c>
      <c r="I65" s="53">
        <f>SUMIFS(D1_SAV!$T$5:$T$210,D1_SAV!$A$5:$A$210,$B65,D1_SAV!$C$5:$C$210,$D65)</f>
        <v>0</v>
      </c>
      <c r="J65" s="58">
        <f>SUMIFS(D4_WAV!$J$6:$J$52,D4_WAV!$A$6:$A$52,$B65,D4_WAV!$C$6:$C$52,D65)
-SUMIFS(D4_WAV!$J$6:$J$52,D4_WAV!$A$6:$A$52,$B65,D4_WAV!$B$6:$B$52,"Geschäfts- oder Firmenwert",D4_WAV!$C$6:$C$52,D65)</f>
        <v>0</v>
      </c>
      <c r="K65" s="33">
        <f>AVERAGE(SUMIFS(D4_WAV!$I$5:$I$52,D4_WAV!$A$5:$A$52,B_KKAuf!$B65,D4_WAV!$C$5:$C$52,B_KKAuf!D65,D4_WAV!$B$5:$B$52,"geleistete Anzahlungen und Anlagen im Bau des Sachanlagevermögens"),SUMIFS(D4_WAV!$K$5:$K$52,D4_WAV!$A$5:$A$52,B_KKAuf!$B65,D4_WAV!$C$5:$C$52,B_KKAuf!D65,D4_WAV!$B$5:$B$52,"geleistete Anzahlungen und Anlagen im Bau des Sachanlagevermögens"))
+AVERAGE(SUMIFS(D4_WAV!$I$5:$I$52,D4_WAV!$A$5:$A$52,B_KKAuf!$B65,D4_WAV!$C$5:$C$52,B_KKAuf!D65,D4_WAV!$B$5:$B$52,"geleistete Anzahlungen auf immaterielle Vermögensgegenstände"),SUMIFS(D4_WAV!$K$5:$K$52,D4_WAV!$A$5:$A$52,B_KKAuf!$B65,D4_WAV!$C$5:$C$52,B_KKAuf!D65,D4_WAV!$B$5:$B$52,"geleistete Anzahlungen auf immaterielle Vermögensgegenstände"))</f>
        <v>0</v>
      </c>
      <c r="L65" s="33">
        <f>$K65*(0.4*VLOOKUP(D65,A_Stammdaten!$E$63:$G$69,3,0)+0.6*VLOOKUP(A_Stammdaten!$B$9,A_Stammdaten!$A$51:$B$57,2,0))</f>
        <v>0</v>
      </c>
      <c r="M65" s="33">
        <f>SUMIFS(D1_SAV!$S$5:$S$210,D1_SAV!$A$5:$A$210,$B65,D1_SAV!$C$5:$C$210,B_KKAuf!$D65)</f>
        <v>0</v>
      </c>
      <c r="N65" s="33">
        <f>SUMIFS(D4_WAV!$I$5:$I$52,D4_WAV!$A$5:$A$52,$B65,D4_WAV!$C$5:$C$52,$D65,D4_WAV!$B$5:$B$52,"&lt;&gt;"&amp;"geleistete Anzahlungen auf immaterielle Vermögensgegenstände",D4_WAV!$B$5:$B$52,"&lt;&gt;"&amp;"geleistete Anzahlungen und Anlagen im Bau des Sachanlagevermögens",D4_WAV!$B$5:$B$52,"&lt;&gt;"&amp;"Geschäfts- oder Firmenwert")</f>
        <v>0</v>
      </c>
      <c r="O65" s="33">
        <f>SUMIFS(D5_BKZ_NAKB_SoPo!$H$5:$H$54,D5_BKZ_NAKB_SoPo!$A$5:$A$54,$B65,D5_BKZ_NAKB_SoPo!$C$5:$C$54,B_KKAuf!$D65)</f>
        <v>0</v>
      </c>
      <c r="P65" s="33">
        <f>SUMIFS(D1_SAV!$U$5:$U$210,D1_SAV!$A$5:$A$210,$B65,D1_SAV!$C$5:$C$210,B_KKAuf!$D65)</f>
        <v>0</v>
      </c>
      <c r="Q65" s="33">
        <f>SUMIFS(D4_WAV!$K$5:$K$52,D4_WAV!$A$5:$A$52,$B65,D4_WAV!$C$5:$C$52,$D65,D4_WAV!$B$5:$B$52,"&lt;&gt;"&amp;"geleistete Anzahlungen auf immaterielle Vermögensgegenstände",D4_WAV!$B$5:$B$52,"&lt;&gt;"&amp;"geleistete Anzahlungen und Anlagen im Bau des Sachanlagevermögens",D4_WAV!$B$5:$B$52,"&lt;&gt;"&amp;"Geschäfts- oder Firmenwert")</f>
        <v>0</v>
      </c>
      <c r="R65" s="33">
        <f>SUMIFS(D5_BKZ_NAKB_SoPo!$I$5:$I$54,D5_BKZ_NAKB_SoPo!$A$5:$A$54,$B65,D5_BKZ_NAKB_SoPo!$C$5:$C$54,B_KKAuf!$D65)</f>
        <v>0</v>
      </c>
      <c r="S65" s="33">
        <f t="shared" si="10"/>
        <v>0</v>
      </c>
      <c r="T65" s="67">
        <f>$S65*(0.4*VLOOKUP(D65,A_Stammdaten!$E$63:$G$69,2,0)+0.6*VLOOKUP($D65,A_Stammdaten!$A$51:$B$57,2,0))</f>
        <v>0</v>
      </c>
    </row>
    <row r="66" spans="1:20">
      <c r="A66" s="306"/>
      <c r="B66" s="33">
        <f t="shared" si="17"/>
        <v>0</v>
      </c>
      <c r="C66" s="303"/>
      <c r="D66" s="79">
        <v>2024</v>
      </c>
      <c r="E66" s="146">
        <f t="shared" si="6"/>
        <v>0</v>
      </c>
      <c r="F66" s="146">
        <f t="shared" si="7"/>
        <v>0</v>
      </c>
      <c r="G66" s="147">
        <f>_xlfn.IFNA((K66*VLOOKUP(D66,A_Stammdaten!$E$63:$G$69,3,0)+S66*VLOOKUP(D66,A_Stammdaten!$E$63:$G$69,2,0))*0.4*0.035*VLOOKUP(B66,A_Stammdaten!$A$74:$E$94,5,0),0)</f>
        <v>0</v>
      </c>
      <c r="H66" s="148">
        <f t="shared" si="8"/>
        <v>0</v>
      </c>
      <c r="I66" s="53">
        <f>SUMIFS(D1_SAV!$T$5:$T$210,D1_SAV!$A$5:$A$210,$B66,D1_SAV!$C$5:$C$210,$D66)</f>
        <v>0</v>
      </c>
      <c r="J66" s="58">
        <f>SUMIFS(D4_WAV!$J$6:$J$52,D4_WAV!$A$6:$A$52,$B66,D4_WAV!$C$6:$C$52,D66)
-SUMIFS(D4_WAV!$J$6:$J$52,D4_WAV!$A$6:$A$52,$B66,D4_WAV!$B$6:$B$52,"Geschäfts- oder Firmenwert",D4_WAV!$C$6:$C$52,D66)</f>
        <v>0</v>
      </c>
      <c r="K66" s="33">
        <f>AVERAGE(SUMIFS(D4_WAV!$I$5:$I$52,D4_WAV!$A$5:$A$52,B_KKAuf!$B66,D4_WAV!$C$5:$C$52,B_KKAuf!D66,D4_WAV!$B$5:$B$52,"geleistete Anzahlungen und Anlagen im Bau des Sachanlagevermögens"),SUMIFS(D4_WAV!$K$5:$K$52,D4_WAV!$A$5:$A$52,B_KKAuf!$B66,D4_WAV!$C$5:$C$52,B_KKAuf!D66,D4_WAV!$B$5:$B$52,"geleistete Anzahlungen und Anlagen im Bau des Sachanlagevermögens"))
+AVERAGE(SUMIFS(D4_WAV!$I$5:$I$52,D4_WAV!$A$5:$A$52,B_KKAuf!$B66,D4_WAV!$C$5:$C$52,B_KKAuf!D66,D4_WAV!$B$5:$B$52,"geleistete Anzahlungen auf immaterielle Vermögensgegenstände"),SUMIFS(D4_WAV!$K$5:$K$52,D4_WAV!$A$5:$A$52,B_KKAuf!$B66,D4_WAV!$C$5:$C$52,B_KKAuf!D66,D4_WAV!$B$5:$B$52,"geleistete Anzahlungen auf immaterielle Vermögensgegenstände"))</f>
        <v>0</v>
      </c>
      <c r="L66" s="33">
        <f>$K66*(0.4*VLOOKUP(D66,A_Stammdaten!$E$63:$G$69,3,0)+0.6*VLOOKUP(A_Stammdaten!$B$9,A_Stammdaten!$A$51:$B$57,2,0))</f>
        <v>0</v>
      </c>
      <c r="M66" s="33">
        <f>SUMIFS(D1_SAV!$S$5:$S$210,D1_SAV!$A$5:$A$210,$B66,D1_SAV!$C$5:$C$210,B_KKAuf!$D66)</f>
        <v>0</v>
      </c>
      <c r="N66" s="33">
        <f>SUMIFS(D4_WAV!$I$5:$I$52,D4_WAV!$A$5:$A$52,$B66,D4_WAV!$C$5:$C$52,$D66,D4_WAV!$B$5:$B$52,"&lt;&gt;"&amp;"geleistete Anzahlungen auf immaterielle Vermögensgegenstände",D4_WAV!$B$5:$B$52,"&lt;&gt;"&amp;"geleistete Anzahlungen und Anlagen im Bau des Sachanlagevermögens",D4_WAV!$B$5:$B$52,"&lt;&gt;"&amp;"Geschäfts- oder Firmenwert")</f>
        <v>0</v>
      </c>
      <c r="O66" s="33">
        <f>SUMIFS(D5_BKZ_NAKB_SoPo!$H$5:$H$54,D5_BKZ_NAKB_SoPo!$A$5:$A$54,$B66,D5_BKZ_NAKB_SoPo!$C$5:$C$54,B_KKAuf!$D66)</f>
        <v>0</v>
      </c>
      <c r="P66" s="33">
        <f>SUMIFS(D1_SAV!$U$5:$U$210,D1_SAV!$A$5:$A$210,$B66,D1_SAV!$C$5:$C$210,B_KKAuf!$D66)</f>
        <v>0</v>
      </c>
      <c r="Q66" s="33">
        <f>SUMIFS(D4_WAV!$K$5:$K$52,D4_WAV!$A$5:$A$52,$B66,D4_WAV!$C$5:$C$52,$D66,D4_WAV!$B$5:$B$52,"&lt;&gt;"&amp;"geleistete Anzahlungen auf immaterielle Vermögensgegenstände",D4_WAV!$B$5:$B$52,"&lt;&gt;"&amp;"geleistete Anzahlungen und Anlagen im Bau des Sachanlagevermögens",D4_WAV!$B$5:$B$52,"&lt;&gt;"&amp;"Geschäfts- oder Firmenwert")</f>
        <v>0</v>
      </c>
      <c r="R66" s="33">
        <f>SUMIFS(D5_BKZ_NAKB_SoPo!$I$5:$I$54,D5_BKZ_NAKB_SoPo!$A$5:$A$54,$B66,D5_BKZ_NAKB_SoPo!$C$5:$C$54,B_KKAuf!$D66)</f>
        <v>0</v>
      </c>
      <c r="S66" s="33">
        <f t="shared" si="10"/>
        <v>0</v>
      </c>
      <c r="T66" s="67">
        <f>$S66*(0.4*VLOOKUP(D66,A_Stammdaten!$E$63:$G$69,2,0)+0.6*VLOOKUP($D66,A_Stammdaten!$A$51:$B$57,2,0))</f>
        <v>0</v>
      </c>
    </row>
    <row r="67" spans="1:20">
      <c r="A67" s="306"/>
      <c r="B67" s="33">
        <f t="shared" si="17"/>
        <v>0</v>
      </c>
      <c r="C67" s="303"/>
      <c r="D67" s="79">
        <v>2025</v>
      </c>
      <c r="E67" s="146">
        <f t="shared" si="6"/>
        <v>0</v>
      </c>
      <c r="F67" s="146">
        <f t="shared" si="7"/>
        <v>0</v>
      </c>
      <c r="G67" s="147">
        <f>_xlfn.IFNA((K67*VLOOKUP(D67,A_Stammdaten!$E$63:$G$69,3,0)+S67*VLOOKUP(D67,A_Stammdaten!$E$63:$G$69,2,0))*0.4*0.035*VLOOKUP(B67,A_Stammdaten!$A$74:$E$94,5,0),0)</f>
        <v>0</v>
      </c>
      <c r="H67" s="148">
        <f t="shared" si="8"/>
        <v>0</v>
      </c>
      <c r="I67" s="53">
        <f>SUMIFS(D1_SAV!$T$5:$T$210,D1_SAV!$A$5:$A$210,$B67,D1_SAV!$C$5:$C$210,$D67)</f>
        <v>0</v>
      </c>
      <c r="J67" s="33">
        <f>SUMIFS(D4_WAV!$J$6:$J$52,D4_WAV!$A$6:$A$52,$B67,D4_WAV!$C$6:$C$52,D67)
-SUMIFS(D4_WAV!$J$6:$J$52,D4_WAV!$A$6:$A$52,$B67,D4_WAV!$B$6:$B$52,"Geschäfts- oder Firmenwert",D4_WAV!$C$6:$C$52,D67)</f>
        <v>0</v>
      </c>
      <c r="K67" s="33">
        <f>AVERAGE(SUMIFS(D4_WAV!$I$5:$I$52,D4_WAV!$A$5:$A$52,B_KKAuf!$B67,D4_WAV!$C$5:$C$52,B_KKAuf!D67,D4_WAV!$B$5:$B$52,"geleistete Anzahlungen und Anlagen im Bau des Sachanlagevermögens"),SUMIFS(D4_WAV!$K$5:$K$52,D4_WAV!$A$5:$A$52,B_KKAuf!$B67,D4_WAV!$C$5:$C$52,B_KKAuf!D67,D4_WAV!$B$5:$B$52,"geleistete Anzahlungen und Anlagen im Bau des Sachanlagevermögens"))
+AVERAGE(SUMIFS(D4_WAV!$I$5:$I$52,D4_WAV!$A$5:$A$52,B_KKAuf!$B67,D4_WAV!$C$5:$C$52,B_KKAuf!D67,D4_WAV!$B$5:$B$52,"geleistete Anzahlungen auf immaterielle Vermögensgegenstände"),SUMIFS(D4_WAV!$K$5:$K$52,D4_WAV!$A$5:$A$52,B_KKAuf!$B67,D4_WAV!$C$5:$C$52,B_KKAuf!D67,D4_WAV!$B$5:$B$52,"geleistete Anzahlungen auf immaterielle Vermögensgegenstände"))</f>
        <v>0</v>
      </c>
      <c r="L67" s="33">
        <f>$K67*(0.4*VLOOKUP(D67,A_Stammdaten!$E$63:$G$69,3,0)+0.6*VLOOKUP(A_Stammdaten!$B$9,A_Stammdaten!$A$51:$B$57,2,0))</f>
        <v>0</v>
      </c>
      <c r="M67" s="33">
        <f>SUMIFS(D1_SAV!$S$5:$S$210,D1_SAV!$A$5:$A$210,$B67,D1_SAV!$C$5:$C$210,B_KKAuf!$D67)</f>
        <v>0</v>
      </c>
      <c r="N67" s="33">
        <f>SUMIFS(D4_WAV!$I$5:$I$52,D4_WAV!$A$5:$A$52,$B67,D4_WAV!$C$5:$C$52,$D67,D4_WAV!$B$5:$B$52,"&lt;&gt;"&amp;"geleistete Anzahlungen auf immaterielle Vermögensgegenstände",D4_WAV!$B$5:$B$52,"&lt;&gt;"&amp;"geleistete Anzahlungen und Anlagen im Bau des Sachanlagevermögens",D4_WAV!$B$5:$B$52,"&lt;&gt;"&amp;"Geschäfts- oder Firmenwert")</f>
        <v>0</v>
      </c>
      <c r="O67" s="33">
        <f>SUMIFS(D5_BKZ_NAKB_SoPo!$H$5:$H$54,D5_BKZ_NAKB_SoPo!$A$5:$A$54,$B67,D5_BKZ_NAKB_SoPo!$C$5:$C$54,B_KKAuf!$D67)</f>
        <v>0</v>
      </c>
      <c r="P67" s="33">
        <f>SUMIFS(D1_SAV!$U$5:$U$210,D1_SAV!$A$5:$A$210,$B67,D1_SAV!$C$5:$C$210,B_KKAuf!$D67)</f>
        <v>0</v>
      </c>
      <c r="Q67" s="33">
        <f>SUMIFS(D4_WAV!$K$5:$K$52,D4_WAV!$A$5:$A$52,$B67,D4_WAV!$C$5:$C$52,$D67,D4_WAV!$B$5:$B$52,"&lt;&gt;"&amp;"geleistete Anzahlungen auf immaterielle Vermögensgegenstände",D4_WAV!$B$5:$B$52,"&lt;&gt;"&amp;"geleistete Anzahlungen und Anlagen im Bau des Sachanlagevermögens",D4_WAV!$B$5:$B$52,"&lt;&gt;"&amp;"Geschäfts- oder Firmenwert")</f>
        <v>0</v>
      </c>
      <c r="R67" s="33">
        <f>SUMIFS(D5_BKZ_NAKB_SoPo!$I$5:$I$54,D5_BKZ_NAKB_SoPo!$A$5:$A$54,$B67,D5_BKZ_NAKB_SoPo!$C$5:$C$54,B_KKAuf!$D67)</f>
        <v>0</v>
      </c>
      <c r="S67" s="33">
        <f t="shared" si="10"/>
        <v>0</v>
      </c>
      <c r="T67" s="67">
        <f>$S67*(0.4*VLOOKUP(D67,A_Stammdaten!$E$63:$G$69,2,0)+0.6*VLOOKUP($D67,A_Stammdaten!$A$51:$B$57,2,0))</f>
        <v>0</v>
      </c>
    </row>
    <row r="68" spans="1:20">
      <c r="A68" s="306"/>
      <c r="B68" s="33">
        <f t="shared" si="17"/>
        <v>0</v>
      </c>
      <c r="C68" s="303"/>
      <c r="D68" s="79">
        <v>2026</v>
      </c>
      <c r="E68" s="146">
        <f t="shared" si="6"/>
        <v>0</v>
      </c>
      <c r="F68" s="146">
        <f t="shared" si="7"/>
        <v>0</v>
      </c>
      <c r="G68" s="147">
        <f>_xlfn.IFNA((K68*VLOOKUP(D68,A_Stammdaten!$E$63:$G$69,3,0)+S68*VLOOKUP(D68,A_Stammdaten!$E$63:$G$69,2,0))*0.4*0.035*VLOOKUP(B68,A_Stammdaten!$A$74:$E$94,5,0),0)</f>
        <v>0</v>
      </c>
      <c r="H68" s="148">
        <f t="shared" si="8"/>
        <v>0</v>
      </c>
      <c r="I68" s="53">
        <f>SUMIFS(D1_SAV!$T$5:$T$210,D1_SAV!$A$5:$A$210,$B68,D1_SAV!$C$5:$C$210,$D68)</f>
        <v>0</v>
      </c>
      <c r="J68" s="33">
        <f>SUMIFS(D4_WAV!$J$6:$J$52,D4_WAV!$A$6:$A$52,$B68,D4_WAV!$C$6:$C$52,D68)
-SUMIFS(D4_WAV!$J$6:$J$52,D4_WAV!$A$6:$A$52,$B68,D4_WAV!$B$6:$B$52,"Geschäfts- oder Firmenwert",D4_WAV!$C$6:$C$52,D68)</f>
        <v>0</v>
      </c>
      <c r="K68" s="33">
        <f>AVERAGE(SUMIFS(D4_WAV!$I$5:$I$52,D4_WAV!$A$5:$A$52,B_KKAuf!$B68,D4_WAV!$C$5:$C$52,B_KKAuf!D68,D4_WAV!$B$5:$B$52,"geleistete Anzahlungen und Anlagen im Bau des Sachanlagevermögens"),SUMIFS(D4_WAV!$K$5:$K$52,D4_WAV!$A$5:$A$52,B_KKAuf!$B68,D4_WAV!$C$5:$C$52,B_KKAuf!D68,D4_WAV!$B$5:$B$52,"geleistete Anzahlungen und Anlagen im Bau des Sachanlagevermögens"))
+AVERAGE(SUMIFS(D4_WAV!$I$5:$I$52,D4_WAV!$A$5:$A$52,B_KKAuf!$B68,D4_WAV!$C$5:$C$52,B_KKAuf!D68,D4_WAV!$B$5:$B$52,"geleistete Anzahlungen auf immaterielle Vermögensgegenstände"),SUMIFS(D4_WAV!$K$5:$K$52,D4_WAV!$A$5:$A$52,B_KKAuf!$B68,D4_WAV!$C$5:$C$52,B_KKAuf!D68,D4_WAV!$B$5:$B$52,"geleistete Anzahlungen auf immaterielle Vermögensgegenstände"))</f>
        <v>0</v>
      </c>
      <c r="L68" s="33">
        <f>$K68*(0.4*VLOOKUP(D68,A_Stammdaten!$E$63:$G$69,3,0)+0.6*VLOOKUP(A_Stammdaten!$B$9,A_Stammdaten!$A$51:$B$57,2,0))</f>
        <v>0</v>
      </c>
      <c r="M68" s="33">
        <f>SUMIFS(D1_SAV!$S$5:$S$210,D1_SAV!$A$5:$A$210,$B68,D1_SAV!$C$5:$C$210,B_KKAuf!$D68)</f>
        <v>0</v>
      </c>
      <c r="N68" s="33">
        <f>SUMIFS(D4_WAV!$I$5:$I$52,D4_WAV!$A$5:$A$52,$B68,D4_WAV!$C$5:$C$52,$D68,D4_WAV!$B$5:$B$52,"&lt;&gt;"&amp;"geleistete Anzahlungen auf immaterielle Vermögensgegenstände",D4_WAV!$B$5:$B$52,"&lt;&gt;"&amp;"geleistete Anzahlungen und Anlagen im Bau des Sachanlagevermögens",D4_WAV!$B$5:$B$52,"&lt;&gt;"&amp;"Geschäfts- oder Firmenwert")</f>
        <v>0</v>
      </c>
      <c r="O68" s="33">
        <f>SUMIFS(D5_BKZ_NAKB_SoPo!$H$5:$H$54,D5_BKZ_NAKB_SoPo!$A$5:$A$54,$B68,D5_BKZ_NAKB_SoPo!$C$5:$C$54,B_KKAuf!$D68)</f>
        <v>0</v>
      </c>
      <c r="P68" s="33">
        <f>SUMIFS(D1_SAV!$U$5:$U$210,D1_SAV!$A$5:$A$210,$B68,D1_SAV!$C$5:$C$210,B_KKAuf!$D68)</f>
        <v>0</v>
      </c>
      <c r="Q68" s="33">
        <f>SUMIFS(D4_WAV!$K$5:$K$52,D4_WAV!$A$5:$A$52,$B68,D4_WAV!$C$5:$C$52,$D68,D4_WAV!$B$5:$B$52,"&lt;&gt;"&amp;"geleistete Anzahlungen auf immaterielle Vermögensgegenstände",D4_WAV!$B$5:$B$52,"&lt;&gt;"&amp;"geleistete Anzahlungen und Anlagen im Bau des Sachanlagevermögens",D4_WAV!$B$5:$B$52,"&lt;&gt;"&amp;"Geschäfts- oder Firmenwert")</f>
        <v>0</v>
      </c>
      <c r="R68" s="33">
        <f>SUMIFS(D5_BKZ_NAKB_SoPo!$I$5:$I$54,D5_BKZ_NAKB_SoPo!$A$5:$A$54,$B68,D5_BKZ_NAKB_SoPo!$C$5:$C$54,B_KKAuf!$D68)</f>
        <v>0</v>
      </c>
      <c r="S68" s="33">
        <f t="shared" si="10"/>
        <v>0</v>
      </c>
      <c r="T68" s="67">
        <f>$S68*(0.4*VLOOKUP(D68,A_Stammdaten!$E$63:$G$69,2,0)+0.6*VLOOKUP($D68,A_Stammdaten!$A$51:$B$57,2,0))</f>
        <v>0</v>
      </c>
    </row>
    <row r="69" spans="1:20">
      <c r="A69" s="306"/>
      <c r="B69" s="33">
        <f t="shared" si="17"/>
        <v>0</v>
      </c>
      <c r="C69" s="303"/>
      <c r="D69" s="79">
        <v>2027</v>
      </c>
      <c r="E69" s="146">
        <f t="shared" si="6"/>
        <v>0</v>
      </c>
      <c r="F69" s="146">
        <f t="shared" si="7"/>
        <v>0</v>
      </c>
      <c r="G69" s="147">
        <f>_xlfn.IFNA((K69*VLOOKUP(D69,A_Stammdaten!$E$63:$G$69,3,0)+S69*VLOOKUP(D69,A_Stammdaten!$E$63:$G$69,2,0))*0.4*0.035*VLOOKUP(B69,A_Stammdaten!$A$74:$E$94,5,0),0)</f>
        <v>0</v>
      </c>
      <c r="H69" s="148">
        <f t="shared" si="8"/>
        <v>0</v>
      </c>
      <c r="I69" s="53">
        <f>SUMIFS(D1_SAV!$T$5:$T$210,D1_SAV!$A$5:$A$210,$B69,D1_SAV!$C$5:$C$210,$D69)</f>
        <v>0</v>
      </c>
      <c r="J69" s="33">
        <f>SUMIFS(D4_WAV!$J$6:$J$52,D4_WAV!$A$6:$A$52,$B69,D4_WAV!$C$6:$C$52,D69)
-SUMIFS(D4_WAV!$J$6:$J$52,D4_WAV!$A$6:$A$52,$B69,D4_WAV!$B$6:$B$52,"Geschäfts- oder Firmenwert",D4_WAV!$C$6:$C$52,D69)</f>
        <v>0</v>
      </c>
      <c r="K69" s="33">
        <f>AVERAGE(SUMIFS(D4_WAV!$I$5:$I$52,D4_WAV!$A$5:$A$52,B_KKAuf!$B69,D4_WAV!$C$5:$C$52,B_KKAuf!D69,D4_WAV!$B$5:$B$52,"geleistete Anzahlungen und Anlagen im Bau des Sachanlagevermögens"),SUMIFS(D4_WAV!$K$5:$K$52,D4_WAV!$A$5:$A$52,B_KKAuf!$B69,D4_WAV!$C$5:$C$52,B_KKAuf!D69,D4_WAV!$B$5:$B$52,"geleistete Anzahlungen und Anlagen im Bau des Sachanlagevermögens"))
+AVERAGE(SUMIFS(D4_WAV!$I$5:$I$52,D4_WAV!$A$5:$A$52,B_KKAuf!$B69,D4_WAV!$C$5:$C$52,B_KKAuf!D69,D4_WAV!$B$5:$B$52,"geleistete Anzahlungen auf immaterielle Vermögensgegenstände"),SUMIFS(D4_WAV!$K$5:$K$52,D4_WAV!$A$5:$A$52,B_KKAuf!$B69,D4_WAV!$C$5:$C$52,B_KKAuf!D69,D4_WAV!$B$5:$B$52,"geleistete Anzahlungen auf immaterielle Vermögensgegenstände"))</f>
        <v>0</v>
      </c>
      <c r="L69" s="33">
        <f>$K69*(0.4*VLOOKUP(D69,A_Stammdaten!$E$63:$G$69,3,0)+0.6*VLOOKUP(A_Stammdaten!$B$9,A_Stammdaten!$A$51:$B$57,2,0))</f>
        <v>0</v>
      </c>
      <c r="M69" s="33">
        <f>SUMIFS(D1_SAV!$S$5:$S$210,D1_SAV!$A$5:$A$210,$B69,D1_SAV!$C$5:$C$210,B_KKAuf!$D69)</f>
        <v>0</v>
      </c>
      <c r="N69" s="33">
        <f>SUMIFS(D4_WAV!$I$5:$I$52,D4_WAV!$A$5:$A$52,$B69,D4_WAV!$C$5:$C$52,$D69,D4_WAV!$B$5:$B$52,"&lt;&gt;"&amp;"geleistete Anzahlungen auf immaterielle Vermögensgegenstände",D4_WAV!$B$5:$B$52,"&lt;&gt;"&amp;"geleistete Anzahlungen und Anlagen im Bau des Sachanlagevermögens",D4_WAV!$B$5:$B$52,"&lt;&gt;"&amp;"Geschäfts- oder Firmenwert")</f>
        <v>0</v>
      </c>
      <c r="O69" s="33">
        <f>SUMIFS(D5_BKZ_NAKB_SoPo!$H$5:$H$54,D5_BKZ_NAKB_SoPo!$A$5:$A$54,$B69,D5_BKZ_NAKB_SoPo!$C$5:$C$54,B_KKAuf!$D69)</f>
        <v>0</v>
      </c>
      <c r="P69" s="33">
        <f>SUMIFS(D1_SAV!$U$5:$U$210,D1_SAV!$A$5:$A$210,$B69,D1_SAV!$C$5:$C$210,B_KKAuf!$D69)</f>
        <v>0</v>
      </c>
      <c r="Q69" s="33">
        <f>SUMIFS(D4_WAV!$K$5:$K$52,D4_WAV!$A$5:$A$52,$B69,D4_WAV!$C$5:$C$52,$D69,D4_WAV!$B$5:$B$52,"&lt;&gt;"&amp;"geleistete Anzahlungen auf immaterielle Vermögensgegenstände",D4_WAV!$B$5:$B$52,"&lt;&gt;"&amp;"geleistete Anzahlungen und Anlagen im Bau des Sachanlagevermögens",D4_WAV!$B$5:$B$52,"&lt;&gt;"&amp;"Geschäfts- oder Firmenwert")</f>
        <v>0</v>
      </c>
      <c r="R69" s="33">
        <f>SUMIFS(D5_BKZ_NAKB_SoPo!$I$5:$I$54,D5_BKZ_NAKB_SoPo!$A$5:$A$54,$B69,D5_BKZ_NAKB_SoPo!$C$5:$C$54,B_KKAuf!$D69)</f>
        <v>0</v>
      </c>
      <c r="S69" s="33">
        <f t="shared" si="10"/>
        <v>0</v>
      </c>
      <c r="T69" s="67">
        <f>$S69*(0.4*VLOOKUP(D69,A_Stammdaten!$E$63:$G$69,2,0)+0.6*VLOOKUP($D69,A_Stammdaten!$A$51:$B$57,2,0))</f>
        <v>0</v>
      </c>
    </row>
    <row r="70" spans="1:20" ht="15" thickBot="1">
      <c r="A70" s="307"/>
      <c r="B70" s="68">
        <f t="shared" si="17"/>
        <v>0</v>
      </c>
      <c r="C70" s="304"/>
      <c r="D70" s="80">
        <v>2028</v>
      </c>
      <c r="E70" s="149">
        <f t="shared" si="6"/>
        <v>0</v>
      </c>
      <c r="F70" s="149">
        <f t="shared" si="7"/>
        <v>0</v>
      </c>
      <c r="G70" s="150">
        <f>_xlfn.IFNA((K70*VLOOKUP(D70,A_Stammdaten!$E$63:$G$69,3,0)+S70*VLOOKUP(D70,A_Stammdaten!$E$63:$G$69,2,0))*0.4*0.035*VLOOKUP(B70,A_Stammdaten!$A$74:$E$94,5,0),0)</f>
        <v>0</v>
      </c>
      <c r="H70" s="151">
        <f t="shared" si="8"/>
        <v>0</v>
      </c>
      <c r="I70" s="69">
        <f>SUMIFS(D1_SAV!$T$5:$T$210,D1_SAV!$A$5:$A$210,$B70,D1_SAV!$C$5:$C$210,$D70)</f>
        <v>0</v>
      </c>
      <c r="J70" s="68">
        <f>SUMIFS(D4_WAV!$J$6:$J$52,D4_WAV!$A$6:$A$52,$B70,D4_WAV!$C$6:$C$52,D70)
-SUMIFS(D4_WAV!$J$6:$J$52,D4_WAV!$A$6:$A$52,$B70,D4_WAV!$B$6:$B$52,"Geschäfts- oder Firmenwert",D4_WAV!$C$6:$C$52,D70)</f>
        <v>0</v>
      </c>
      <c r="K70" s="68">
        <f>AVERAGE(SUMIFS(D4_WAV!$I$5:$I$52,D4_WAV!$A$5:$A$52,B_KKAuf!$B70,D4_WAV!$C$5:$C$52,B_KKAuf!D70,D4_WAV!$B$5:$B$52,"geleistete Anzahlungen und Anlagen im Bau des Sachanlagevermögens"),SUMIFS(D4_WAV!$K$5:$K$52,D4_WAV!$A$5:$A$52,B_KKAuf!$B70,D4_WAV!$C$5:$C$52,B_KKAuf!D70,D4_WAV!$B$5:$B$52,"geleistete Anzahlungen und Anlagen im Bau des Sachanlagevermögens"))
+AVERAGE(SUMIFS(D4_WAV!$I$5:$I$52,D4_WAV!$A$5:$A$52,B_KKAuf!$B70,D4_WAV!$C$5:$C$52,B_KKAuf!D70,D4_WAV!$B$5:$B$52,"geleistete Anzahlungen auf immaterielle Vermögensgegenstände"),SUMIFS(D4_WAV!$K$5:$K$52,D4_WAV!$A$5:$A$52,B_KKAuf!$B70,D4_WAV!$C$5:$C$52,B_KKAuf!D70,D4_WAV!$B$5:$B$52,"geleistete Anzahlungen auf immaterielle Vermögensgegenstände"))</f>
        <v>0</v>
      </c>
      <c r="L70" s="68">
        <f>$K70*(0.4*VLOOKUP(D70,A_Stammdaten!$E$63:$G$69,3,0)+0.6*VLOOKUP(A_Stammdaten!$B$9,A_Stammdaten!$A$51:$B$57,2,0))</f>
        <v>0</v>
      </c>
      <c r="M70" s="68">
        <f>SUMIFS(D1_SAV!$S$5:$S$210,D1_SAV!$A$5:$A$210,$B70,D1_SAV!$C$5:$C$210,B_KKAuf!$D70)</f>
        <v>0</v>
      </c>
      <c r="N70" s="68">
        <f>SUMIFS(D4_WAV!$I$5:$I$52,D4_WAV!$A$5:$A$52,$B70,D4_WAV!$C$5:$C$52,$D70,D4_WAV!$B$5:$B$52,"&lt;&gt;"&amp;"geleistete Anzahlungen auf immaterielle Vermögensgegenstände",D4_WAV!$B$5:$B$52,"&lt;&gt;"&amp;"geleistete Anzahlungen und Anlagen im Bau des Sachanlagevermögens",D4_WAV!$B$5:$B$52,"&lt;&gt;"&amp;"Geschäfts- oder Firmenwert")</f>
        <v>0</v>
      </c>
      <c r="O70" s="68">
        <f>SUMIFS(D5_BKZ_NAKB_SoPo!$H$5:$H$54,D5_BKZ_NAKB_SoPo!$A$5:$A$54,$B70,D5_BKZ_NAKB_SoPo!$C$5:$C$54,B_KKAuf!$D70)</f>
        <v>0</v>
      </c>
      <c r="P70" s="68">
        <f>SUMIFS(D1_SAV!$U$5:$U$210,D1_SAV!$A$5:$A$210,$B70,D1_SAV!$C$5:$C$210,B_KKAuf!$D70)</f>
        <v>0</v>
      </c>
      <c r="Q70" s="68">
        <f>SUMIFS(D4_WAV!$K$5:$K$52,D4_WAV!$A$5:$A$52,$B70,D4_WAV!$C$5:$C$52,$D70,D4_WAV!$B$5:$B$52,"&lt;&gt;"&amp;"geleistete Anzahlungen auf immaterielle Vermögensgegenstände",D4_WAV!$B$5:$B$52,"&lt;&gt;"&amp;"geleistete Anzahlungen und Anlagen im Bau des Sachanlagevermögens",D4_WAV!$B$5:$B$52,"&lt;&gt;"&amp;"Geschäfts- oder Firmenwert")</f>
        <v>0</v>
      </c>
      <c r="R70" s="68">
        <f>SUMIFS(D5_BKZ_NAKB_SoPo!$I$5:$I$54,D5_BKZ_NAKB_SoPo!$A$5:$A$54,$B70,D5_BKZ_NAKB_SoPo!$C$5:$C$54,B_KKAuf!$D70)</f>
        <v>0</v>
      </c>
      <c r="S70" s="68">
        <f t="shared" si="10"/>
        <v>0</v>
      </c>
      <c r="T70" s="70">
        <f>$S70*(0.4*VLOOKUP(D70,A_Stammdaten!$E$63:$G$69,2,0)+0.6*VLOOKUP($D70,A_Stammdaten!$A$51:$B$57,2,0))</f>
        <v>0</v>
      </c>
    </row>
    <row r="71" spans="1:20">
      <c r="A71" s="305">
        <f>A_Stammdaten!A83</f>
        <v>0</v>
      </c>
      <c r="B71" s="63">
        <f>A$71</f>
        <v>0</v>
      </c>
      <c r="C71" s="302">
        <f>A_Stammdaten!B$83</f>
        <v>0</v>
      </c>
      <c r="D71" s="78">
        <v>2022</v>
      </c>
      <c r="E71" s="144">
        <f t="shared" ref="E71:E105" si="18">SUM(F71:H71)</f>
        <v>0</v>
      </c>
      <c r="F71" s="144">
        <f t="shared" ref="F71:F105" si="19">L71+T71</f>
        <v>0</v>
      </c>
      <c r="G71" s="152">
        <f>_xlfn.IFNA((K71*VLOOKUP(D71,A_Stammdaten!$E$63:$G$69,3,0)+S71*VLOOKUP(D71,A_Stammdaten!$E$63:$G$69,2,0))*0.4*0.035*VLOOKUP(B71,A_Stammdaten!$A$74:$E$94,5,0),0)</f>
        <v>0</v>
      </c>
      <c r="H71" s="153">
        <f t="shared" ref="H71:H105" si="20">I71+J71</f>
        <v>0</v>
      </c>
      <c r="I71" s="64">
        <f>SUMIFS(D1_SAV!$T$5:$T$210,D1_SAV!$A$5:$A$210,$B71,D1_SAV!$C$5:$C$210,$D71)</f>
        <v>0</v>
      </c>
      <c r="J71" s="65">
        <f>SUMIFS(D4_WAV!$J$6:$J$52,D4_WAV!$A$6:$A$52,$B71,D4_WAV!$C$6:$C$52,D71)
-SUMIFS(D4_WAV!$J$6:$J$52,D4_WAV!$A$6:$A$52,$B71,D4_WAV!$B$6:$B$52,"Geschäfts- oder Firmenwert",D4_WAV!$C$6:$C$52,D71)</f>
        <v>0</v>
      </c>
      <c r="K71" s="63">
        <f>AVERAGE(SUMIFS(D4_WAV!$I$5:$I$52,D4_WAV!$A$5:$A$52,B_KKAuf!$B71,D4_WAV!$C$5:$C$52,B_KKAuf!D71,D4_WAV!$B$5:$B$52,"geleistete Anzahlungen und Anlagen im Bau des Sachanlagevermögens"),SUMIFS(D4_WAV!$K$5:$K$52,D4_WAV!$A$5:$A$52,B_KKAuf!$B71,D4_WAV!$C$5:$C$52,B_KKAuf!D71,D4_WAV!$B$5:$B$52,"geleistete Anzahlungen und Anlagen im Bau des Sachanlagevermögens"))
+AVERAGE(SUMIFS(D4_WAV!$I$5:$I$52,D4_WAV!$A$5:$A$52,B_KKAuf!$B71,D4_WAV!$C$5:$C$52,B_KKAuf!D71,D4_WAV!$B$5:$B$52,"geleistete Anzahlungen auf immaterielle Vermögensgegenstände"),SUMIFS(D4_WAV!$K$5:$K$52,D4_WAV!$A$5:$A$52,B_KKAuf!$B71,D4_WAV!$C$5:$C$52,B_KKAuf!D71,D4_WAV!$B$5:$B$52,"geleistete Anzahlungen auf immaterielle Vermögensgegenstände"))</f>
        <v>0</v>
      </c>
      <c r="L71" s="63">
        <f>$K71*(0.4*VLOOKUP(D71,A_Stammdaten!$E$63:$G$69,3,0)+0.6*VLOOKUP(A_Stammdaten!$B$9,A_Stammdaten!$A$51:$B$57,2,0))</f>
        <v>0</v>
      </c>
      <c r="M71" s="63">
        <f>SUMIFS(D1_SAV!$S$5:$S$210,D1_SAV!$A$5:$A$210,$B71,D1_SAV!$C$5:$C$210,B_KKAuf!$D71)</f>
        <v>0</v>
      </c>
      <c r="N71" s="63">
        <f>SUMIFS(D4_WAV!$I$5:$I$52,D4_WAV!$A$5:$A$52,$B71,D4_WAV!$C$5:$C$52,$D71,D4_WAV!$B$5:$B$52,"&lt;&gt;"&amp;"geleistete Anzahlungen auf immaterielle Vermögensgegenstände",D4_WAV!$B$5:$B$52,"&lt;&gt;"&amp;"geleistete Anzahlungen und Anlagen im Bau des Sachanlagevermögens",D4_WAV!$B$5:$B$52,"&lt;&gt;"&amp;"Geschäfts- oder Firmenwert")</f>
        <v>0</v>
      </c>
      <c r="O71" s="63">
        <f>SUMIFS(D5_BKZ_NAKB_SoPo!$H$5:$H$54,D5_BKZ_NAKB_SoPo!$A$5:$A$54,$B71,D5_BKZ_NAKB_SoPo!$C$5:$C$54,B_KKAuf!$D71)</f>
        <v>0</v>
      </c>
      <c r="P71" s="63">
        <f>SUMIFS(D1_SAV!$U$5:$U$210,D1_SAV!$A$5:$A$210,$B71,D1_SAV!$C$5:$C$210,B_KKAuf!$D71)</f>
        <v>0</v>
      </c>
      <c r="Q71" s="63">
        <f>SUMIFS(D4_WAV!$K$5:$K$52,D4_WAV!$A$5:$A$52,$B71,D4_WAV!$C$5:$C$52,$D71,D4_WAV!$B$5:$B$52,"&lt;&gt;"&amp;"geleistete Anzahlungen auf immaterielle Vermögensgegenstände",D4_WAV!$B$5:$B$52,"&lt;&gt;"&amp;"geleistete Anzahlungen und Anlagen im Bau des Sachanlagevermögens",D4_WAV!$B$5:$B$52,"&lt;&gt;"&amp;"Geschäfts- oder Firmenwert")</f>
        <v>0</v>
      </c>
      <c r="R71" s="63">
        <f>SUMIFS(D5_BKZ_NAKB_SoPo!$I$5:$I$54,D5_BKZ_NAKB_SoPo!$A$5:$A$54,$B71,D5_BKZ_NAKB_SoPo!$C$5:$C$54,B_KKAuf!$D71)</f>
        <v>0</v>
      </c>
      <c r="S71" s="63">
        <f t="shared" si="10"/>
        <v>0</v>
      </c>
      <c r="T71" s="66">
        <f>$S71*(0.4*VLOOKUP(D71,A_Stammdaten!$E$63:$G$69,2,0)+0.6*VLOOKUP($D71,A_Stammdaten!$A$51:$B$57,2,0))</f>
        <v>0</v>
      </c>
    </row>
    <row r="72" spans="1:20">
      <c r="A72" s="306"/>
      <c r="B72" s="33">
        <f t="shared" ref="B72:B77" si="21">A$71</f>
        <v>0</v>
      </c>
      <c r="C72" s="303"/>
      <c r="D72" s="79">
        <v>2023</v>
      </c>
      <c r="E72" s="146">
        <f t="shared" si="18"/>
        <v>0</v>
      </c>
      <c r="F72" s="146">
        <f t="shared" si="19"/>
        <v>0</v>
      </c>
      <c r="G72" s="147">
        <f>_xlfn.IFNA((K72*VLOOKUP(D72,A_Stammdaten!$E$63:$G$69,3,0)+S72*VLOOKUP(D72,A_Stammdaten!$E$63:$G$69,2,0))*0.4*0.035*VLOOKUP(B72,A_Stammdaten!$A$74:$E$94,5,0),0)</f>
        <v>0</v>
      </c>
      <c r="H72" s="148">
        <f t="shared" si="20"/>
        <v>0</v>
      </c>
      <c r="I72" s="53">
        <f>SUMIFS(D1_SAV!$T$5:$T$210,D1_SAV!$A$5:$A$210,$B72,D1_SAV!$C$5:$C$210,$D72)</f>
        <v>0</v>
      </c>
      <c r="J72" s="58">
        <f>SUMIFS(D4_WAV!$J$6:$J$52,D4_WAV!$A$6:$A$52,$B72,D4_WAV!$C$6:$C$52,D72)
-SUMIFS(D4_WAV!$J$6:$J$52,D4_WAV!$A$6:$A$52,$B72,D4_WAV!$B$6:$B$52,"Geschäfts- oder Firmenwert",D4_WAV!$C$6:$C$52,D72)</f>
        <v>0</v>
      </c>
      <c r="K72" s="33">
        <f>AVERAGE(SUMIFS(D4_WAV!$I$5:$I$52,D4_WAV!$A$5:$A$52,B_KKAuf!$B72,D4_WAV!$C$5:$C$52,B_KKAuf!D72,D4_WAV!$B$5:$B$52,"geleistete Anzahlungen und Anlagen im Bau des Sachanlagevermögens"),SUMIFS(D4_WAV!$K$5:$K$52,D4_WAV!$A$5:$A$52,B_KKAuf!$B72,D4_WAV!$C$5:$C$52,B_KKAuf!D72,D4_WAV!$B$5:$B$52,"geleistete Anzahlungen und Anlagen im Bau des Sachanlagevermögens"))
+AVERAGE(SUMIFS(D4_WAV!$I$5:$I$52,D4_WAV!$A$5:$A$52,B_KKAuf!$B72,D4_WAV!$C$5:$C$52,B_KKAuf!D72,D4_WAV!$B$5:$B$52,"geleistete Anzahlungen auf immaterielle Vermögensgegenstände"),SUMIFS(D4_WAV!$K$5:$K$52,D4_WAV!$A$5:$A$52,B_KKAuf!$B72,D4_WAV!$C$5:$C$52,B_KKAuf!D72,D4_WAV!$B$5:$B$52,"geleistete Anzahlungen auf immaterielle Vermögensgegenstände"))</f>
        <v>0</v>
      </c>
      <c r="L72" s="33">
        <f>$K72*(0.4*VLOOKUP(D72,A_Stammdaten!$E$63:$G$69,3,0)+0.6*VLOOKUP(A_Stammdaten!$B$9,A_Stammdaten!$A$51:$B$57,2,0))</f>
        <v>0</v>
      </c>
      <c r="M72" s="33">
        <f>SUMIFS(D1_SAV!$S$5:$S$210,D1_SAV!$A$5:$A$210,$B72,D1_SAV!$C$5:$C$210,B_KKAuf!$D72)</f>
        <v>0</v>
      </c>
      <c r="N72" s="33">
        <f>SUMIFS(D4_WAV!$I$5:$I$52,D4_WAV!$A$5:$A$52,$B72,D4_WAV!$C$5:$C$52,$D72,D4_WAV!$B$5:$B$52,"&lt;&gt;"&amp;"geleistete Anzahlungen auf immaterielle Vermögensgegenstände",D4_WAV!$B$5:$B$52,"&lt;&gt;"&amp;"geleistete Anzahlungen und Anlagen im Bau des Sachanlagevermögens",D4_WAV!$B$5:$B$52,"&lt;&gt;"&amp;"Geschäfts- oder Firmenwert")</f>
        <v>0</v>
      </c>
      <c r="O72" s="33">
        <f>SUMIFS(D5_BKZ_NAKB_SoPo!$H$5:$H$54,D5_BKZ_NAKB_SoPo!$A$5:$A$54,$B72,D5_BKZ_NAKB_SoPo!$C$5:$C$54,B_KKAuf!$D72)</f>
        <v>0</v>
      </c>
      <c r="P72" s="33">
        <f>SUMIFS(D1_SAV!$U$5:$U$210,D1_SAV!$A$5:$A$210,$B72,D1_SAV!$C$5:$C$210,B_KKAuf!$D72)</f>
        <v>0</v>
      </c>
      <c r="Q72" s="33">
        <f>SUMIFS(D4_WAV!$K$5:$K$52,D4_WAV!$A$5:$A$52,$B72,D4_WAV!$C$5:$C$52,$D72,D4_WAV!$B$5:$B$52,"&lt;&gt;"&amp;"geleistete Anzahlungen auf immaterielle Vermögensgegenstände",D4_WAV!$B$5:$B$52,"&lt;&gt;"&amp;"geleistete Anzahlungen und Anlagen im Bau des Sachanlagevermögens",D4_WAV!$B$5:$B$52,"&lt;&gt;"&amp;"Geschäfts- oder Firmenwert")</f>
        <v>0</v>
      </c>
      <c r="R72" s="33">
        <f>SUMIFS(D5_BKZ_NAKB_SoPo!$I$5:$I$54,D5_BKZ_NAKB_SoPo!$A$5:$A$54,$B72,D5_BKZ_NAKB_SoPo!$C$5:$C$54,B_KKAuf!$D72)</f>
        <v>0</v>
      </c>
      <c r="S72" s="33">
        <f t="shared" si="10"/>
        <v>0</v>
      </c>
      <c r="T72" s="67">
        <f>$S72*(0.4*VLOOKUP(D72,A_Stammdaten!$E$63:$G$69,2,0)+0.6*VLOOKUP($D72,A_Stammdaten!$A$51:$B$57,2,0))</f>
        <v>0</v>
      </c>
    </row>
    <row r="73" spans="1:20">
      <c r="A73" s="306"/>
      <c r="B73" s="33">
        <f t="shared" si="21"/>
        <v>0</v>
      </c>
      <c r="C73" s="303"/>
      <c r="D73" s="79">
        <v>2024</v>
      </c>
      <c r="E73" s="146">
        <f t="shared" si="18"/>
        <v>0</v>
      </c>
      <c r="F73" s="146">
        <f t="shared" si="19"/>
        <v>0</v>
      </c>
      <c r="G73" s="147">
        <f>_xlfn.IFNA((K73*VLOOKUP(D73,A_Stammdaten!$E$63:$G$69,3,0)+S73*VLOOKUP(D73,A_Stammdaten!$E$63:$G$69,2,0))*0.4*0.035*VLOOKUP(B73,A_Stammdaten!$A$74:$E$94,5,0),0)</f>
        <v>0</v>
      </c>
      <c r="H73" s="148">
        <f t="shared" si="20"/>
        <v>0</v>
      </c>
      <c r="I73" s="53">
        <f>SUMIFS(D1_SAV!$T$5:$T$210,D1_SAV!$A$5:$A$210,$B73,D1_SAV!$C$5:$C$210,$D73)</f>
        <v>0</v>
      </c>
      <c r="J73" s="58">
        <f>SUMIFS(D4_WAV!$J$6:$J$52,D4_WAV!$A$6:$A$52,$B73,D4_WAV!$C$6:$C$52,D73)
-SUMIFS(D4_WAV!$J$6:$J$52,D4_WAV!$A$6:$A$52,$B73,D4_WAV!$B$6:$B$52,"Geschäfts- oder Firmenwert",D4_WAV!$C$6:$C$52,D73)</f>
        <v>0</v>
      </c>
      <c r="K73" s="33">
        <f>AVERAGE(SUMIFS(D4_WAV!$I$5:$I$52,D4_WAV!$A$5:$A$52,B_KKAuf!$B73,D4_WAV!$C$5:$C$52,B_KKAuf!D73,D4_WAV!$B$5:$B$52,"geleistete Anzahlungen und Anlagen im Bau des Sachanlagevermögens"),SUMIFS(D4_WAV!$K$5:$K$52,D4_WAV!$A$5:$A$52,B_KKAuf!$B73,D4_WAV!$C$5:$C$52,B_KKAuf!D73,D4_WAV!$B$5:$B$52,"geleistete Anzahlungen und Anlagen im Bau des Sachanlagevermögens"))
+AVERAGE(SUMIFS(D4_WAV!$I$5:$I$52,D4_WAV!$A$5:$A$52,B_KKAuf!$B73,D4_WAV!$C$5:$C$52,B_KKAuf!D73,D4_WAV!$B$5:$B$52,"geleistete Anzahlungen auf immaterielle Vermögensgegenstände"),SUMIFS(D4_WAV!$K$5:$K$52,D4_WAV!$A$5:$A$52,B_KKAuf!$B73,D4_WAV!$C$5:$C$52,B_KKAuf!D73,D4_WAV!$B$5:$B$52,"geleistete Anzahlungen auf immaterielle Vermögensgegenstände"))</f>
        <v>0</v>
      </c>
      <c r="L73" s="33">
        <f>$K73*(0.4*VLOOKUP(D73,A_Stammdaten!$E$63:$G$69,3,0)+0.6*VLOOKUP(A_Stammdaten!$B$9,A_Stammdaten!$A$51:$B$57,2,0))</f>
        <v>0</v>
      </c>
      <c r="M73" s="33">
        <f>SUMIFS(D1_SAV!$S$5:$S$210,D1_SAV!$A$5:$A$210,$B73,D1_SAV!$C$5:$C$210,B_KKAuf!$D73)</f>
        <v>0</v>
      </c>
      <c r="N73" s="33">
        <f>SUMIFS(D4_WAV!$I$5:$I$52,D4_WAV!$A$5:$A$52,$B73,D4_WAV!$C$5:$C$52,$D73,D4_WAV!$B$5:$B$52,"&lt;&gt;"&amp;"geleistete Anzahlungen auf immaterielle Vermögensgegenstände",D4_WAV!$B$5:$B$52,"&lt;&gt;"&amp;"geleistete Anzahlungen und Anlagen im Bau des Sachanlagevermögens",D4_WAV!$B$5:$B$52,"&lt;&gt;"&amp;"Geschäfts- oder Firmenwert")</f>
        <v>0</v>
      </c>
      <c r="O73" s="33">
        <f>SUMIFS(D5_BKZ_NAKB_SoPo!$H$5:$H$54,D5_BKZ_NAKB_SoPo!$A$5:$A$54,$B73,D5_BKZ_NAKB_SoPo!$C$5:$C$54,B_KKAuf!$D73)</f>
        <v>0</v>
      </c>
      <c r="P73" s="33">
        <f>SUMIFS(D1_SAV!$U$5:$U$210,D1_SAV!$A$5:$A$210,$B73,D1_SAV!$C$5:$C$210,B_KKAuf!$D73)</f>
        <v>0</v>
      </c>
      <c r="Q73" s="33">
        <f>SUMIFS(D4_WAV!$K$5:$K$52,D4_WAV!$A$5:$A$52,$B73,D4_WAV!$C$5:$C$52,$D73,D4_WAV!$B$5:$B$52,"&lt;&gt;"&amp;"geleistete Anzahlungen auf immaterielle Vermögensgegenstände",D4_WAV!$B$5:$B$52,"&lt;&gt;"&amp;"geleistete Anzahlungen und Anlagen im Bau des Sachanlagevermögens",D4_WAV!$B$5:$B$52,"&lt;&gt;"&amp;"Geschäfts- oder Firmenwert")</f>
        <v>0</v>
      </c>
      <c r="R73" s="33">
        <f>SUMIFS(D5_BKZ_NAKB_SoPo!$I$5:$I$54,D5_BKZ_NAKB_SoPo!$A$5:$A$54,$B73,D5_BKZ_NAKB_SoPo!$C$5:$C$54,B_KKAuf!$D73)</f>
        <v>0</v>
      </c>
      <c r="S73" s="33">
        <f t="shared" si="10"/>
        <v>0</v>
      </c>
      <c r="T73" s="67">
        <f>$S73*(0.4*VLOOKUP(D73,A_Stammdaten!$E$63:$G$69,2,0)+0.6*VLOOKUP($D73,A_Stammdaten!$A$51:$B$57,2,0))</f>
        <v>0</v>
      </c>
    </row>
    <row r="74" spans="1:20">
      <c r="A74" s="306"/>
      <c r="B74" s="33">
        <f t="shared" si="21"/>
        <v>0</v>
      </c>
      <c r="C74" s="303"/>
      <c r="D74" s="79">
        <v>2025</v>
      </c>
      <c r="E74" s="146">
        <f t="shared" si="18"/>
        <v>0</v>
      </c>
      <c r="F74" s="146">
        <f t="shared" si="19"/>
        <v>0</v>
      </c>
      <c r="G74" s="147">
        <f>_xlfn.IFNA((K74*VLOOKUP(D74,A_Stammdaten!$E$63:$G$69,3,0)+S74*VLOOKUP(D74,A_Stammdaten!$E$63:$G$69,2,0))*0.4*0.035*VLOOKUP(B74,A_Stammdaten!$A$74:$E$94,5,0),0)</f>
        <v>0</v>
      </c>
      <c r="H74" s="148">
        <f t="shared" si="20"/>
        <v>0</v>
      </c>
      <c r="I74" s="53">
        <f>SUMIFS(D1_SAV!$T$5:$T$210,D1_SAV!$A$5:$A$210,$B74,D1_SAV!$C$5:$C$210,$D74)</f>
        <v>0</v>
      </c>
      <c r="J74" s="33">
        <f>SUMIFS(D4_WAV!$J$6:$J$52,D4_WAV!$A$6:$A$52,$B74,D4_WAV!$C$6:$C$52,D74)
-SUMIFS(D4_WAV!$J$6:$J$52,D4_WAV!$A$6:$A$52,$B74,D4_WAV!$B$6:$B$52,"Geschäfts- oder Firmenwert",D4_WAV!$C$6:$C$52,D74)</f>
        <v>0</v>
      </c>
      <c r="K74" s="33">
        <f>AVERAGE(SUMIFS(D4_WAV!$I$5:$I$52,D4_WAV!$A$5:$A$52,B_KKAuf!$B74,D4_WAV!$C$5:$C$52,B_KKAuf!D74,D4_WAV!$B$5:$B$52,"geleistete Anzahlungen und Anlagen im Bau des Sachanlagevermögens"),SUMIFS(D4_WAV!$K$5:$K$52,D4_WAV!$A$5:$A$52,B_KKAuf!$B74,D4_WAV!$C$5:$C$52,B_KKAuf!D74,D4_WAV!$B$5:$B$52,"geleistete Anzahlungen und Anlagen im Bau des Sachanlagevermögens"))
+AVERAGE(SUMIFS(D4_WAV!$I$5:$I$52,D4_WAV!$A$5:$A$52,B_KKAuf!$B74,D4_WAV!$C$5:$C$52,B_KKAuf!D74,D4_WAV!$B$5:$B$52,"geleistete Anzahlungen auf immaterielle Vermögensgegenstände"),SUMIFS(D4_WAV!$K$5:$K$52,D4_WAV!$A$5:$A$52,B_KKAuf!$B74,D4_WAV!$C$5:$C$52,B_KKAuf!D74,D4_WAV!$B$5:$B$52,"geleistete Anzahlungen auf immaterielle Vermögensgegenstände"))</f>
        <v>0</v>
      </c>
      <c r="L74" s="33">
        <f>$K74*(0.4*VLOOKUP(D74,A_Stammdaten!$E$63:$G$69,3,0)+0.6*VLOOKUP(A_Stammdaten!$B$9,A_Stammdaten!$A$51:$B$57,2,0))</f>
        <v>0</v>
      </c>
      <c r="M74" s="33">
        <f>SUMIFS(D1_SAV!$S$5:$S$210,D1_SAV!$A$5:$A$210,$B74,D1_SAV!$C$5:$C$210,B_KKAuf!$D74)</f>
        <v>0</v>
      </c>
      <c r="N74" s="33">
        <f>SUMIFS(D4_WAV!$I$5:$I$52,D4_WAV!$A$5:$A$52,$B74,D4_WAV!$C$5:$C$52,$D74,D4_WAV!$B$5:$B$52,"&lt;&gt;"&amp;"geleistete Anzahlungen auf immaterielle Vermögensgegenstände",D4_WAV!$B$5:$B$52,"&lt;&gt;"&amp;"geleistete Anzahlungen und Anlagen im Bau des Sachanlagevermögens",D4_WAV!$B$5:$B$52,"&lt;&gt;"&amp;"Geschäfts- oder Firmenwert")</f>
        <v>0</v>
      </c>
      <c r="O74" s="33">
        <f>SUMIFS(D5_BKZ_NAKB_SoPo!$H$5:$H$54,D5_BKZ_NAKB_SoPo!$A$5:$A$54,$B74,D5_BKZ_NAKB_SoPo!$C$5:$C$54,B_KKAuf!$D74)</f>
        <v>0</v>
      </c>
      <c r="P74" s="33">
        <f>SUMIFS(D1_SAV!$U$5:$U$210,D1_SAV!$A$5:$A$210,$B74,D1_SAV!$C$5:$C$210,B_KKAuf!$D74)</f>
        <v>0</v>
      </c>
      <c r="Q74" s="33">
        <f>SUMIFS(D4_WAV!$K$5:$K$52,D4_WAV!$A$5:$A$52,$B74,D4_WAV!$C$5:$C$52,$D74,D4_WAV!$B$5:$B$52,"&lt;&gt;"&amp;"geleistete Anzahlungen auf immaterielle Vermögensgegenstände",D4_WAV!$B$5:$B$52,"&lt;&gt;"&amp;"geleistete Anzahlungen und Anlagen im Bau des Sachanlagevermögens",D4_WAV!$B$5:$B$52,"&lt;&gt;"&amp;"Geschäfts- oder Firmenwert")</f>
        <v>0</v>
      </c>
      <c r="R74" s="33">
        <f>SUMIFS(D5_BKZ_NAKB_SoPo!$I$5:$I$54,D5_BKZ_NAKB_SoPo!$A$5:$A$54,$B74,D5_BKZ_NAKB_SoPo!$C$5:$C$54,B_KKAuf!$D74)</f>
        <v>0</v>
      </c>
      <c r="S74" s="33">
        <f t="shared" si="10"/>
        <v>0</v>
      </c>
      <c r="T74" s="67">
        <f>$S74*(0.4*VLOOKUP(D74,A_Stammdaten!$E$63:$G$69,2,0)+0.6*VLOOKUP($D74,A_Stammdaten!$A$51:$B$57,2,0))</f>
        <v>0</v>
      </c>
    </row>
    <row r="75" spans="1:20">
      <c r="A75" s="306"/>
      <c r="B75" s="33">
        <f t="shared" si="21"/>
        <v>0</v>
      </c>
      <c r="C75" s="303"/>
      <c r="D75" s="79">
        <v>2026</v>
      </c>
      <c r="E75" s="146">
        <f t="shared" si="18"/>
        <v>0</v>
      </c>
      <c r="F75" s="146">
        <f t="shared" si="19"/>
        <v>0</v>
      </c>
      <c r="G75" s="147">
        <f>_xlfn.IFNA((K75*VLOOKUP(D75,A_Stammdaten!$E$63:$G$69,3,0)+S75*VLOOKUP(D75,A_Stammdaten!$E$63:$G$69,2,0))*0.4*0.035*VLOOKUP(B75,A_Stammdaten!$A$74:$E$94,5,0),0)</f>
        <v>0</v>
      </c>
      <c r="H75" s="148">
        <f t="shared" si="20"/>
        <v>0</v>
      </c>
      <c r="I75" s="53">
        <f>SUMIFS(D1_SAV!$T$5:$T$210,D1_SAV!$A$5:$A$210,$B75,D1_SAV!$C$5:$C$210,$D75)</f>
        <v>0</v>
      </c>
      <c r="J75" s="33">
        <f>SUMIFS(D4_WAV!$J$6:$J$52,D4_WAV!$A$6:$A$52,$B75,D4_WAV!$C$6:$C$52,D75)
-SUMIFS(D4_WAV!$J$6:$J$52,D4_WAV!$A$6:$A$52,$B75,D4_WAV!$B$6:$B$52,"Geschäfts- oder Firmenwert",D4_WAV!$C$6:$C$52,D75)</f>
        <v>0</v>
      </c>
      <c r="K75" s="33">
        <f>AVERAGE(SUMIFS(D4_WAV!$I$5:$I$52,D4_WAV!$A$5:$A$52,B_KKAuf!$B75,D4_WAV!$C$5:$C$52,B_KKAuf!D75,D4_WAV!$B$5:$B$52,"geleistete Anzahlungen und Anlagen im Bau des Sachanlagevermögens"),SUMIFS(D4_WAV!$K$5:$K$52,D4_WAV!$A$5:$A$52,B_KKAuf!$B75,D4_WAV!$C$5:$C$52,B_KKAuf!D75,D4_WAV!$B$5:$B$52,"geleistete Anzahlungen und Anlagen im Bau des Sachanlagevermögens"))
+AVERAGE(SUMIFS(D4_WAV!$I$5:$I$52,D4_WAV!$A$5:$A$52,B_KKAuf!$B75,D4_WAV!$C$5:$C$52,B_KKAuf!D75,D4_WAV!$B$5:$B$52,"geleistete Anzahlungen auf immaterielle Vermögensgegenstände"),SUMIFS(D4_WAV!$K$5:$K$52,D4_WAV!$A$5:$A$52,B_KKAuf!$B75,D4_WAV!$C$5:$C$52,B_KKAuf!D75,D4_WAV!$B$5:$B$52,"geleistete Anzahlungen auf immaterielle Vermögensgegenstände"))</f>
        <v>0</v>
      </c>
      <c r="L75" s="33">
        <f>$K75*(0.4*VLOOKUP(D75,A_Stammdaten!$E$63:$G$69,3,0)+0.6*VLOOKUP(A_Stammdaten!$B$9,A_Stammdaten!$A$51:$B$57,2,0))</f>
        <v>0</v>
      </c>
      <c r="M75" s="33">
        <f>SUMIFS(D1_SAV!$S$5:$S$210,D1_SAV!$A$5:$A$210,$B75,D1_SAV!$C$5:$C$210,B_KKAuf!$D75)</f>
        <v>0</v>
      </c>
      <c r="N75" s="33">
        <f>SUMIFS(D4_WAV!$I$5:$I$52,D4_WAV!$A$5:$A$52,$B75,D4_WAV!$C$5:$C$52,$D75,D4_WAV!$B$5:$B$52,"&lt;&gt;"&amp;"geleistete Anzahlungen auf immaterielle Vermögensgegenstände",D4_WAV!$B$5:$B$52,"&lt;&gt;"&amp;"geleistete Anzahlungen und Anlagen im Bau des Sachanlagevermögens",D4_WAV!$B$5:$B$52,"&lt;&gt;"&amp;"Geschäfts- oder Firmenwert")</f>
        <v>0</v>
      </c>
      <c r="O75" s="33">
        <f>SUMIFS(D5_BKZ_NAKB_SoPo!$H$5:$H$54,D5_BKZ_NAKB_SoPo!$A$5:$A$54,$B75,D5_BKZ_NAKB_SoPo!$C$5:$C$54,B_KKAuf!$D75)</f>
        <v>0</v>
      </c>
      <c r="P75" s="33">
        <f>SUMIFS(D1_SAV!$U$5:$U$210,D1_SAV!$A$5:$A$210,$B75,D1_SAV!$C$5:$C$210,B_KKAuf!$D75)</f>
        <v>0</v>
      </c>
      <c r="Q75" s="33">
        <f>SUMIFS(D4_WAV!$K$5:$K$52,D4_WAV!$A$5:$A$52,$B75,D4_WAV!$C$5:$C$52,$D75,D4_WAV!$B$5:$B$52,"&lt;&gt;"&amp;"geleistete Anzahlungen auf immaterielle Vermögensgegenstände",D4_WAV!$B$5:$B$52,"&lt;&gt;"&amp;"geleistete Anzahlungen und Anlagen im Bau des Sachanlagevermögens",D4_WAV!$B$5:$B$52,"&lt;&gt;"&amp;"Geschäfts- oder Firmenwert")</f>
        <v>0</v>
      </c>
      <c r="R75" s="33">
        <f>SUMIFS(D5_BKZ_NAKB_SoPo!$I$5:$I$54,D5_BKZ_NAKB_SoPo!$A$5:$A$54,$B75,D5_BKZ_NAKB_SoPo!$C$5:$C$54,B_KKAuf!$D75)</f>
        <v>0</v>
      </c>
      <c r="S75" s="33">
        <f t="shared" si="10"/>
        <v>0</v>
      </c>
      <c r="T75" s="67">
        <f>$S75*(0.4*VLOOKUP(D75,A_Stammdaten!$E$63:$G$69,2,0)+0.6*VLOOKUP($D75,A_Stammdaten!$A$51:$B$57,2,0))</f>
        <v>0</v>
      </c>
    </row>
    <row r="76" spans="1:20">
      <c r="A76" s="306"/>
      <c r="B76" s="33">
        <f t="shared" si="21"/>
        <v>0</v>
      </c>
      <c r="C76" s="303"/>
      <c r="D76" s="79">
        <v>2027</v>
      </c>
      <c r="E76" s="146">
        <f t="shared" si="18"/>
        <v>0</v>
      </c>
      <c r="F76" s="146">
        <f t="shared" si="19"/>
        <v>0</v>
      </c>
      <c r="G76" s="147">
        <f>_xlfn.IFNA((K76*VLOOKUP(D76,A_Stammdaten!$E$63:$G$69,3,0)+S76*VLOOKUP(D76,A_Stammdaten!$E$63:$G$69,2,0))*0.4*0.035*VLOOKUP(B76,A_Stammdaten!$A$74:$E$94,5,0),0)</f>
        <v>0</v>
      </c>
      <c r="H76" s="148">
        <f t="shared" si="20"/>
        <v>0</v>
      </c>
      <c r="I76" s="53">
        <f>SUMIFS(D1_SAV!$T$5:$T$210,D1_SAV!$A$5:$A$210,$B76,D1_SAV!$C$5:$C$210,$D76)</f>
        <v>0</v>
      </c>
      <c r="J76" s="33">
        <f>SUMIFS(D4_WAV!$J$6:$J$52,D4_WAV!$A$6:$A$52,$B76,D4_WAV!$C$6:$C$52,D76)
-SUMIFS(D4_WAV!$J$6:$J$52,D4_WAV!$A$6:$A$52,$B76,D4_WAV!$B$6:$B$52,"Geschäfts- oder Firmenwert",D4_WAV!$C$6:$C$52,D76)</f>
        <v>0</v>
      </c>
      <c r="K76" s="33">
        <f>AVERAGE(SUMIFS(D4_WAV!$I$5:$I$52,D4_WAV!$A$5:$A$52,B_KKAuf!$B76,D4_WAV!$C$5:$C$52,B_KKAuf!D76,D4_WAV!$B$5:$B$52,"geleistete Anzahlungen und Anlagen im Bau des Sachanlagevermögens"),SUMIFS(D4_WAV!$K$5:$K$52,D4_WAV!$A$5:$A$52,B_KKAuf!$B76,D4_WAV!$C$5:$C$52,B_KKAuf!D76,D4_WAV!$B$5:$B$52,"geleistete Anzahlungen und Anlagen im Bau des Sachanlagevermögens"))
+AVERAGE(SUMIFS(D4_WAV!$I$5:$I$52,D4_WAV!$A$5:$A$52,B_KKAuf!$B76,D4_WAV!$C$5:$C$52,B_KKAuf!D76,D4_WAV!$B$5:$B$52,"geleistete Anzahlungen auf immaterielle Vermögensgegenstände"),SUMIFS(D4_WAV!$K$5:$K$52,D4_WAV!$A$5:$A$52,B_KKAuf!$B76,D4_WAV!$C$5:$C$52,B_KKAuf!D76,D4_WAV!$B$5:$B$52,"geleistete Anzahlungen auf immaterielle Vermögensgegenstände"))</f>
        <v>0</v>
      </c>
      <c r="L76" s="33">
        <f>$K76*(0.4*VLOOKUP(D76,A_Stammdaten!$E$63:$G$69,3,0)+0.6*VLOOKUP(A_Stammdaten!$B$9,A_Stammdaten!$A$51:$B$57,2,0))</f>
        <v>0</v>
      </c>
      <c r="M76" s="33">
        <f>SUMIFS(D1_SAV!$S$5:$S$210,D1_SAV!$A$5:$A$210,$B76,D1_SAV!$C$5:$C$210,B_KKAuf!$D76)</f>
        <v>0</v>
      </c>
      <c r="N76" s="33">
        <f>SUMIFS(D4_WAV!$I$5:$I$52,D4_WAV!$A$5:$A$52,$B76,D4_WAV!$C$5:$C$52,$D76,D4_WAV!$B$5:$B$52,"&lt;&gt;"&amp;"geleistete Anzahlungen auf immaterielle Vermögensgegenstände",D4_WAV!$B$5:$B$52,"&lt;&gt;"&amp;"geleistete Anzahlungen und Anlagen im Bau des Sachanlagevermögens",D4_WAV!$B$5:$B$52,"&lt;&gt;"&amp;"Geschäfts- oder Firmenwert")</f>
        <v>0</v>
      </c>
      <c r="O76" s="33">
        <f>SUMIFS(D5_BKZ_NAKB_SoPo!$H$5:$H$54,D5_BKZ_NAKB_SoPo!$A$5:$A$54,$B76,D5_BKZ_NAKB_SoPo!$C$5:$C$54,B_KKAuf!$D76)</f>
        <v>0</v>
      </c>
      <c r="P76" s="33">
        <f>SUMIFS(D1_SAV!$U$5:$U$210,D1_SAV!$A$5:$A$210,$B76,D1_SAV!$C$5:$C$210,B_KKAuf!$D76)</f>
        <v>0</v>
      </c>
      <c r="Q76" s="33">
        <f>SUMIFS(D4_WAV!$K$5:$K$52,D4_WAV!$A$5:$A$52,$B76,D4_WAV!$C$5:$C$52,$D76,D4_WAV!$B$5:$B$52,"&lt;&gt;"&amp;"geleistete Anzahlungen auf immaterielle Vermögensgegenstände",D4_WAV!$B$5:$B$52,"&lt;&gt;"&amp;"geleistete Anzahlungen und Anlagen im Bau des Sachanlagevermögens",D4_WAV!$B$5:$B$52,"&lt;&gt;"&amp;"Geschäfts- oder Firmenwert")</f>
        <v>0</v>
      </c>
      <c r="R76" s="33">
        <f>SUMIFS(D5_BKZ_NAKB_SoPo!$I$5:$I$54,D5_BKZ_NAKB_SoPo!$A$5:$A$54,$B76,D5_BKZ_NAKB_SoPo!$C$5:$C$54,B_KKAuf!$D76)</f>
        <v>0</v>
      </c>
      <c r="S76" s="33">
        <f t="shared" si="10"/>
        <v>0</v>
      </c>
      <c r="T76" s="67">
        <f>$S76*(0.4*VLOOKUP(D76,A_Stammdaten!$E$63:$G$69,2,0)+0.6*VLOOKUP($D76,A_Stammdaten!$A$51:$B$57,2,0))</f>
        <v>0</v>
      </c>
    </row>
    <row r="77" spans="1:20" ht="15" thickBot="1">
      <c r="A77" s="307"/>
      <c r="B77" s="68">
        <f t="shared" si="21"/>
        <v>0</v>
      </c>
      <c r="C77" s="304"/>
      <c r="D77" s="80">
        <v>2028</v>
      </c>
      <c r="E77" s="149">
        <f t="shared" si="18"/>
        <v>0</v>
      </c>
      <c r="F77" s="149">
        <f t="shared" si="19"/>
        <v>0</v>
      </c>
      <c r="G77" s="150">
        <f>_xlfn.IFNA((K77*VLOOKUP(D77,A_Stammdaten!$E$63:$G$69,3,0)+S77*VLOOKUP(D77,A_Stammdaten!$E$63:$G$69,2,0))*0.4*0.035*VLOOKUP(B77,A_Stammdaten!$A$74:$E$94,5,0),0)</f>
        <v>0</v>
      </c>
      <c r="H77" s="151">
        <f t="shared" si="20"/>
        <v>0</v>
      </c>
      <c r="I77" s="69">
        <f>SUMIFS(D1_SAV!$T$5:$T$210,D1_SAV!$A$5:$A$210,$B77,D1_SAV!$C$5:$C$210,$D77)</f>
        <v>0</v>
      </c>
      <c r="J77" s="68">
        <f>SUMIFS(D4_WAV!$J$6:$J$52,D4_WAV!$A$6:$A$52,$B77,D4_WAV!$C$6:$C$52,D77)
-SUMIFS(D4_WAV!$J$6:$J$52,D4_WAV!$A$6:$A$52,$B77,D4_WAV!$B$6:$B$52,"Geschäfts- oder Firmenwert",D4_WAV!$C$6:$C$52,D77)</f>
        <v>0</v>
      </c>
      <c r="K77" s="68">
        <f>AVERAGE(SUMIFS(D4_WAV!$I$5:$I$52,D4_WAV!$A$5:$A$52,B_KKAuf!$B77,D4_WAV!$C$5:$C$52,B_KKAuf!D77,D4_WAV!$B$5:$B$52,"geleistete Anzahlungen und Anlagen im Bau des Sachanlagevermögens"),SUMIFS(D4_WAV!$K$5:$K$52,D4_WAV!$A$5:$A$52,B_KKAuf!$B77,D4_WAV!$C$5:$C$52,B_KKAuf!D77,D4_WAV!$B$5:$B$52,"geleistete Anzahlungen und Anlagen im Bau des Sachanlagevermögens"))
+AVERAGE(SUMIFS(D4_WAV!$I$5:$I$52,D4_WAV!$A$5:$A$52,B_KKAuf!$B77,D4_WAV!$C$5:$C$52,B_KKAuf!D77,D4_WAV!$B$5:$B$52,"geleistete Anzahlungen auf immaterielle Vermögensgegenstände"),SUMIFS(D4_WAV!$K$5:$K$52,D4_WAV!$A$5:$A$52,B_KKAuf!$B77,D4_WAV!$C$5:$C$52,B_KKAuf!D77,D4_WAV!$B$5:$B$52,"geleistete Anzahlungen auf immaterielle Vermögensgegenstände"))</f>
        <v>0</v>
      </c>
      <c r="L77" s="68">
        <f>$K77*(0.4*VLOOKUP(D77,A_Stammdaten!$E$63:$G$69,3,0)+0.6*VLOOKUP(A_Stammdaten!$B$9,A_Stammdaten!$A$51:$B$57,2,0))</f>
        <v>0</v>
      </c>
      <c r="M77" s="68">
        <f>SUMIFS(D1_SAV!$S$5:$S$210,D1_SAV!$A$5:$A$210,$B77,D1_SAV!$C$5:$C$210,B_KKAuf!$D77)</f>
        <v>0</v>
      </c>
      <c r="N77" s="68">
        <f>SUMIFS(D4_WAV!$I$5:$I$52,D4_WAV!$A$5:$A$52,$B77,D4_WAV!$C$5:$C$52,$D77,D4_WAV!$B$5:$B$52,"&lt;&gt;"&amp;"geleistete Anzahlungen auf immaterielle Vermögensgegenstände",D4_WAV!$B$5:$B$52,"&lt;&gt;"&amp;"geleistete Anzahlungen und Anlagen im Bau des Sachanlagevermögens",D4_WAV!$B$5:$B$52,"&lt;&gt;"&amp;"Geschäfts- oder Firmenwert")</f>
        <v>0</v>
      </c>
      <c r="O77" s="68">
        <f>SUMIFS(D5_BKZ_NAKB_SoPo!$H$5:$H$54,D5_BKZ_NAKB_SoPo!$A$5:$A$54,$B77,D5_BKZ_NAKB_SoPo!$C$5:$C$54,B_KKAuf!$D77)</f>
        <v>0</v>
      </c>
      <c r="P77" s="68">
        <f>SUMIFS(D1_SAV!$U$5:$U$210,D1_SAV!$A$5:$A$210,$B77,D1_SAV!$C$5:$C$210,B_KKAuf!$D77)</f>
        <v>0</v>
      </c>
      <c r="Q77" s="68">
        <f>SUMIFS(D4_WAV!$K$5:$K$52,D4_WAV!$A$5:$A$52,$B77,D4_WAV!$C$5:$C$52,$D77,D4_WAV!$B$5:$B$52,"&lt;&gt;"&amp;"geleistete Anzahlungen auf immaterielle Vermögensgegenstände",D4_WAV!$B$5:$B$52,"&lt;&gt;"&amp;"geleistete Anzahlungen und Anlagen im Bau des Sachanlagevermögens",D4_WAV!$B$5:$B$52,"&lt;&gt;"&amp;"Geschäfts- oder Firmenwert")</f>
        <v>0</v>
      </c>
      <c r="R77" s="68">
        <f>SUMIFS(D5_BKZ_NAKB_SoPo!$I$5:$I$54,D5_BKZ_NAKB_SoPo!$A$5:$A$54,$B77,D5_BKZ_NAKB_SoPo!$C$5:$C$54,B_KKAuf!$D77)</f>
        <v>0</v>
      </c>
      <c r="S77" s="68">
        <f t="shared" si="10"/>
        <v>0</v>
      </c>
      <c r="T77" s="70">
        <f>$S77*(0.4*VLOOKUP(D77,A_Stammdaten!$E$63:$G$69,2,0)+0.6*VLOOKUP($D77,A_Stammdaten!$A$51:$B$57,2,0))</f>
        <v>0</v>
      </c>
    </row>
    <row r="78" spans="1:20">
      <c r="A78" s="305">
        <f>A_Stammdaten!A84</f>
        <v>0</v>
      </c>
      <c r="B78" s="63">
        <f>A$78</f>
        <v>0</v>
      </c>
      <c r="C78" s="302">
        <f>A_Stammdaten!B$84</f>
        <v>0</v>
      </c>
      <c r="D78" s="78">
        <v>2022</v>
      </c>
      <c r="E78" s="144">
        <f t="shared" si="18"/>
        <v>0</v>
      </c>
      <c r="F78" s="144">
        <f t="shared" si="19"/>
        <v>0</v>
      </c>
      <c r="G78" s="152">
        <f>_xlfn.IFNA((K78*VLOOKUP(D78,A_Stammdaten!$E$63:$G$69,3,0)+S78*VLOOKUP(D78,A_Stammdaten!$E$63:$G$69,2,0))*0.4*0.035*VLOOKUP(B78,A_Stammdaten!$A$74:$E$94,5,0),0)</f>
        <v>0</v>
      </c>
      <c r="H78" s="153">
        <f t="shared" si="20"/>
        <v>0</v>
      </c>
      <c r="I78" s="64">
        <f>SUMIFS(D1_SAV!$T$5:$T$210,D1_SAV!$A$5:$A$210,$B78,D1_SAV!$C$5:$C$210,$D78)</f>
        <v>0</v>
      </c>
      <c r="J78" s="65">
        <f>SUMIFS(D4_WAV!$J$6:$J$52,D4_WAV!$A$6:$A$52,$B78,D4_WAV!$C$6:$C$52,D78)
-SUMIFS(D4_WAV!$J$6:$J$52,D4_WAV!$A$6:$A$52,$B78,D4_WAV!$B$6:$B$52,"Geschäfts- oder Firmenwert",D4_WAV!$C$6:$C$52,D78)</f>
        <v>0</v>
      </c>
      <c r="K78" s="63">
        <f>AVERAGE(SUMIFS(D4_WAV!$I$5:$I$52,D4_WAV!$A$5:$A$52,B_KKAuf!$B78,D4_WAV!$C$5:$C$52,B_KKAuf!D78,D4_WAV!$B$5:$B$52,"geleistete Anzahlungen und Anlagen im Bau des Sachanlagevermögens"),SUMIFS(D4_WAV!$K$5:$K$52,D4_WAV!$A$5:$A$52,B_KKAuf!$B78,D4_WAV!$C$5:$C$52,B_KKAuf!D78,D4_WAV!$B$5:$B$52,"geleistete Anzahlungen und Anlagen im Bau des Sachanlagevermögens"))
+AVERAGE(SUMIFS(D4_WAV!$I$5:$I$52,D4_WAV!$A$5:$A$52,B_KKAuf!$B78,D4_WAV!$C$5:$C$52,B_KKAuf!D78,D4_WAV!$B$5:$B$52,"geleistete Anzahlungen auf immaterielle Vermögensgegenstände"),SUMIFS(D4_WAV!$K$5:$K$52,D4_WAV!$A$5:$A$52,B_KKAuf!$B78,D4_WAV!$C$5:$C$52,B_KKAuf!D78,D4_WAV!$B$5:$B$52,"geleistete Anzahlungen auf immaterielle Vermögensgegenstände"))</f>
        <v>0</v>
      </c>
      <c r="L78" s="63">
        <f>$K78*(0.4*VLOOKUP(D78,A_Stammdaten!$E$63:$G$69,3,0)+0.6*VLOOKUP(A_Stammdaten!$B$9,A_Stammdaten!$A$51:$B$57,2,0))</f>
        <v>0</v>
      </c>
      <c r="M78" s="63">
        <f>SUMIFS(D1_SAV!$S$5:$S$210,D1_SAV!$A$5:$A$210,$B78,D1_SAV!$C$5:$C$210,B_KKAuf!$D78)</f>
        <v>0</v>
      </c>
      <c r="N78" s="63">
        <f>SUMIFS(D4_WAV!$I$5:$I$52,D4_WAV!$A$5:$A$52,$B78,D4_WAV!$C$5:$C$52,$D78,D4_WAV!$B$5:$B$52,"&lt;&gt;"&amp;"geleistete Anzahlungen auf immaterielle Vermögensgegenstände",D4_WAV!$B$5:$B$52,"&lt;&gt;"&amp;"geleistete Anzahlungen und Anlagen im Bau des Sachanlagevermögens",D4_WAV!$B$5:$B$52,"&lt;&gt;"&amp;"Geschäfts- oder Firmenwert")</f>
        <v>0</v>
      </c>
      <c r="O78" s="63">
        <f>SUMIFS(D5_BKZ_NAKB_SoPo!$H$5:$H$54,D5_BKZ_NAKB_SoPo!$A$5:$A$54,$B78,D5_BKZ_NAKB_SoPo!$C$5:$C$54,B_KKAuf!$D78)</f>
        <v>0</v>
      </c>
      <c r="P78" s="63">
        <f>SUMIFS(D1_SAV!$U$5:$U$210,D1_SAV!$A$5:$A$210,$B78,D1_SAV!$C$5:$C$210,B_KKAuf!$D78)</f>
        <v>0</v>
      </c>
      <c r="Q78" s="63">
        <f>SUMIFS(D4_WAV!$K$5:$K$52,D4_WAV!$A$5:$A$52,$B78,D4_WAV!$C$5:$C$52,$D78,D4_WAV!$B$5:$B$52,"&lt;&gt;"&amp;"geleistete Anzahlungen auf immaterielle Vermögensgegenstände",D4_WAV!$B$5:$B$52,"&lt;&gt;"&amp;"geleistete Anzahlungen und Anlagen im Bau des Sachanlagevermögens",D4_WAV!$B$5:$B$52,"&lt;&gt;"&amp;"Geschäfts- oder Firmenwert")</f>
        <v>0</v>
      </c>
      <c r="R78" s="63">
        <f>SUMIFS(D5_BKZ_NAKB_SoPo!$I$5:$I$54,D5_BKZ_NAKB_SoPo!$A$5:$A$54,$B78,D5_BKZ_NAKB_SoPo!$C$5:$C$54,B_KKAuf!$D78)</f>
        <v>0</v>
      </c>
      <c r="S78" s="63">
        <f t="shared" si="10"/>
        <v>0</v>
      </c>
      <c r="T78" s="66">
        <f>$S78*(0.4*VLOOKUP(D78,A_Stammdaten!$E$63:$G$69,2,0)+0.6*VLOOKUP($D78,A_Stammdaten!$A$51:$B$57,2,0))</f>
        <v>0</v>
      </c>
    </row>
    <row r="79" spans="1:20">
      <c r="A79" s="306"/>
      <c r="B79" s="33">
        <f t="shared" ref="B79:B84" si="22">A$78</f>
        <v>0</v>
      </c>
      <c r="C79" s="303"/>
      <c r="D79" s="79">
        <v>2023</v>
      </c>
      <c r="E79" s="146">
        <f t="shared" si="18"/>
        <v>0</v>
      </c>
      <c r="F79" s="146">
        <f t="shared" si="19"/>
        <v>0</v>
      </c>
      <c r="G79" s="147">
        <f>_xlfn.IFNA((K79*VLOOKUP(D79,A_Stammdaten!$E$63:$G$69,3,0)+S79*VLOOKUP(D79,A_Stammdaten!$E$63:$G$69,2,0))*0.4*0.035*VLOOKUP(B79,A_Stammdaten!$A$74:$E$94,5,0),0)</f>
        <v>0</v>
      </c>
      <c r="H79" s="148">
        <f t="shared" si="20"/>
        <v>0</v>
      </c>
      <c r="I79" s="53">
        <f>SUMIFS(D1_SAV!$T$5:$T$210,D1_SAV!$A$5:$A$210,$B79,D1_SAV!$C$5:$C$210,$D79)</f>
        <v>0</v>
      </c>
      <c r="J79" s="58">
        <f>SUMIFS(D4_WAV!$J$6:$J$52,D4_WAV!$A$6:$A$52,$B79,D4_WAV!$C$6:$C$52,D79)
-SUMIFS(D4_WAV!$J$6:$J$52,D4_WAV!$A$6:$A$52,$B79,D4_WAV!$B$6:$B$52,"Geschäfts- oder Firmenwert",D4_WAV!$C$6:$C$52,D79)</f>
        <v>0</v>
      </c>
      <c r="K79" s="33">
        <f>AVERAGE(SUMIFS(D4_WAV!$I$5:$I$52,D4_WAV!$A$5:$A$52,B_KKAuf!$B79,D4_WAV!$C$5:$C$52,B_KKAuf!D79,D4_WAV!$B$5:$B$52,"geleistete Anzahlungen und Anlagen im Bau des Sachanlagevermögens"),SUMIFS(D4_WAV!$K$5:$K$52,D4_WAV!$A$5:$A$52,B_KKAuf!$B79,D4_WAV!$C$5:$C$52,B_KKAuf!D79,D4_WAV!$B$5:$B$52,"geleistete Anzahlungen und Anlagen im Bau des Sachanlagevermögens"))
+AVERAGE(SUMIFS(D4_WAV!$I$5:$I$52,D4_WAV!$A$5:$A$52,B_KKAuf!$B79,D4_WAV!$C$5:$C$52,B_KKAuf!D79,D4_WAV!$B$5:$B$52,"geleistete Anzahlungen auf immaterielle Vermögensgegenstände"),SUMIFS(D4_WAV!$K$5:$K$52,D4_WAV!$A$5:$A$52,B_KKAuf!$B79,D4_WAV!$C$5:$C$52,B_KKAuf!D79,D4_WAV!$B$5:$B$52,"geleistete Anzahlungen auf immaterielle Vermögensgegenstände"))</f>
        <v>0</v>
      </c>
      <c r="L79" s="33">
        <f>$K79*(0.4*VLOOKUP(D79,A_Stammdaten!$E$63:$G$69,3,0)+0.6*VLOOKUP(A_Stammdaten!$B$9,A_Stammdaten!$A$51:$B$57,2,0))</f>
        <v>0</v>
      </c>
      <c r="M79" s="33">
        <f>SUMIFS(D1_SAV!$S$5:$S$210,D1_SAV!$A$5:$A$210,$B79,D1_SAV!$C$5:$C$210,B_KKAuf!$D79)</f>
        <v>0</v>
      </c>
      <c r="N79" s="33">
        <f>SUMIFS(D4_WAV!$I$5:$I$52,D4_WAV!$A$5:$A$52,$B79,D4_WAV!$C$5:$C$52,$D79,D4_WAV!$B$5:$B$52,"&lt;&gt;"&amp;"geleistete Anzahlungen auf immaterielle Vermögensgegenstände",D4_WAV!$B$5:$B$52,"&lt;&gt;"&amp;"geleistete Anzahlungen und Anlagen im Bau des Sachanlagevermögens",D4_WAV!$B$5:$B$52,"&lt;&gt;"&amp;"Geschäfts- oder Firmenwert")</f>
        <v>0</v>
      </c>
      <c r="O79" s="33">
        <f>SUMIFS(D5_BKZ_NAKB_SoPo!$H$5:$H$54,D5_BKZ_NAKB_SoPo!$A$5:$A$54,$B79,D5_BKZ_NAKB_SoPo!$C$5:$C$54,B_KKAuf!$D79)</f>
        <v>0</v>
      </c>
      <c r="P79" s="33">
        <f>SUMIFS(D1_SAV!$U$5:$U$210,D1_SAV!$A$5:$A$210,$B79,D1_SAV!$C$5:$C$210,B_KKAuf!$D79)</f>
        <v>0</v>
      </c>
      <c r="Q79" s="33">
        <f>SUMIFS(D4_WAV!$K$5:$K$52,D4_WAV!$A$5:$A$52,$B79,D4_WAV!$C$5:$C$52,$D79,D4_WAV!$B$5:$B$52,"&lt;&gt;"&amp;"geleistete Anzahlungen auf immaterielle Vermögensgegenstände",D4_WAV!$B$5:$B$52,"&lt;&gt;"&amp;"geleistete Anzahlungen und Anlagen im Bau des Sachanlagevermögens",D4_WAV!$B$5:$B$52,"&lt;&gt;"&amp;"Geschäfts- oder Firmenwert")</f>
        <v>0</v>
      </c>
      <c r="R79" s="33">
        <f>SUMIFS(D5_BKZ_NAKB_SoPo!$I$5:$I$54,D5_BKZ_NAKB_SoPo!$A$5:$A$54,$B79,D5_BKZ_NAKB_SoPo!$C$5:$C$54,B_KKAuf!$D79)</f>
        <v>0</v>
      </c>
      <c r="S79" s="33">
        <f t="shared" si="10"/>
        <v>0</v>
      </c>
      <c r="T79" s="67">
        <f>$S79*(0.4*VLOOKUP(D79,A_Stammdaten!$E$63:$G$69,2,0)+0.6*VLOOKUP($D79,A_Stammdaten!$A$51:$B$57,2,0))</f>
        <v>0</v>
      </c>
    </row>
    <row r="80" spans="1:20">
      <c r="A80" s="306"/>
      <c r="B80" s="33">
        <f t="shared" si="22"/>
        <v>0</v>
      </c>
      <c r="C80" s="303"/>
      <c r="D80" s="79">
        <v>2024</v>
      </c>
      <c r="E80" s="146">
        <f t="shared" si="18"/>
        <v>0</v>
      </c>
      <c r="F80" s="146">
        <f t="shared" si="19"/>
        <v>0</v>
      </c>
      <c r="G80" s="147">
        <f>_xlfn.IFNA((K80*VLOOKUP(D80,A_Stammdaten!$E$63:$G$69,3,0)+S80*VLOOKUP(D80,A_Stammdaten!$E$63:$G$69,2,0))*0.4*0.035*VLOOKUP(B80,A_Stammdaten!$A$74:$E$94,5,0),0)</f>
        <v>0</v>
      </c>
      <c r="H80" s="148">
        <f t="shared" si="20"/>
        <v>0</v>
      </c>
      <c r="I80" s="53">
        <f>SUMIFS(D1_SAV!$T$5:$T$210,D1_SAV!$A$5:$A$210,$B80,D1_SAV!$C$5:$C$210,$D80)</f>
        <v>0</v>
      </c>
      <c r="J80" s="58">
        <f>SUMIFS(D4_WAV!$J$6:$J$52,D4_WAV!$A$6:$A$52,$B80,D4_WAV!$C$6:$C$52,D80)
-SUMIFS(D4_WAV!$J$6:$J$52,D4_WAV!$A$6:$A$52,$B80,D4_WAV!$B$6:$B$52,"Geschäfts- oder Firmenwert",D4_WAV!$C$6:$C$52,D80)</f>
        <v>0</v>
      </c>
      <c r="K80" s="33">
        <f>AVERAGE(SUMIFS(D4_WAV!$I$5:$I$52,D4_WAV!$A$5:$A$52,B_KKAuf!$B80,D4_WAV!$C$5:$C$52,B_KKAuf!D80,D4_WAV!$B$5:$B$52,"geleistete Anzahlungen und Anlagen im Bau des Sachanlagevermögens"),SUMIFS(D4_WAV!$K$5:$K$52,D4_WAV!$A$5:$A$52,B_KKAuf!$B80,D4_WAV!$C$5:$C$52,B_KKAuf!D80,D4_WAV!$B$5:$B$52,"geleistete Anzahlungen und Anlagen im Bau des Sachanlagevermögens"))
+AVERAGE(SUMIFS(D4_WAV!$I$5:$I$52,D4_WAV!$A$5:$A$52,B_KKAuf!$B80,D4_WAV!$C$5:$C$52,B_KKAuf!D80,D4_WAV!$B$5:$B$52,"geleistete Anzahlungen auf immaterielle Vermögensgegenstände"),SUMIFS(D4_WAV!$K$5:$K$52,D4_WAV!$A$5:$A$52,B_KKAuf!$B80,D4_WAV!$C$5:$C$52,B_KKAuf!D80,D4_WAV!$B$5:$B$52,"geleistete Anzahlungen auf immaterielle Vermögensgegenstände"))</f>
        <v>0</v>
      </c>
      <c r="L80" s="33">
        <f>$K80*(0.4*VLOOKUP(D80,A_Stammdaten!$E$63:$G$69,3,0)+0.6*VLOOKUP(A_Stammdaten!$B$9,A_Stammdaten!$A$51:$B$57,2,0))</f>
        <v>0</v>
      </c>
      <c r="M80" s="33">
        <f>SUMIFS(D1_SAV!$S$5:$S$210,D1_SAV!$A$5:$A$210,$B80,D1_SAV!$C$5:$C$210,B_KKAuf!$D80)</f>
        <v>0</v>
      </c>
      <c r="N80" s="33">
        <f>SUMIFS(D4_WAV!$I$5:$I$52,D4_WAV!$A$5:$A$52,$B80,D4_WAV!$C$5:$C$52,$D80,D4_WAV!$B$5:$B$52,"&lt;&gt;"&amp;"geleistete Anzahlungen auf immaterielle Vermögensgegenstände",D4_WAV!$B$5:$B$52,"&lt;&gt;"&amp;"geleistete Anzahlungen und Anlagen im Bau des Sachanlagevermögens",D4_WAV!$B$5:$B$52,"&lt;&gt;"&amp;"Geschäfts- oder Firmenwert")</f>
        <v>0</v>
      </c>
      <c r="O80" s="33">
        <f>SUMIFS(D5_BKZ_NAKB_SoPo!$H$5:$H$54,D5_BKZ_NAKB_SoPo!$A$5:$A$54,$B80,D5_BKZ_NAKB_SoPo!$C$5:$C$54,B_KKAuf!$D80)</f>
        <v>0</v>
      </c>
      <c r="P80" s="33">
        <f>SUMIFS(D1_SAV!$U$5:$U$210,D1_SAV!$A$5:$A$210,$B80,D1_SAV!$C$5:$C$210,B_KKAuf!$D80)</f>
        <v>0</v>
      </c>
      <c r="Q80" s="33">
        <f>SUMIFS(D4_WAV!$K$5:$K$52,D4_WAV!$A$5:$A$52,$B80,D4_WAV!$C$5:$C$52,$D80,D4_WAV!$B$5:$B$52,"&lt;&gt;"&amp;"geleistete Anzahlungen auf immaterielle Vermögensgegenstände",D4_WAV!$B$5:$B$52,"&lt;&gt;"&amp;"geleistete Anzahlungen und Anlagen im Bau des Sachanlagevermögens",D4_WAV!$B$5:$B$52,"&lt;&gt;"&amp;"Geschäfts- oder Firmenwert")</f>
        <v>0</v>
      </c>
      <c r="R80" s="33">
        <f>SUMIFS(D5_BKZ_NAKB_SoPo!$I$5:$I$54,D5_BKZ_NAKB_SoPo!$A$5:$A$54,$B80,D5_BKZ_NAKB_SoPo!$C$5:$C$54,B_KKAuf!$D80)</f>
        <v>0</v>
      </c>
      <c r="S80" s="33">
        <f t="shared" ref="S80:S105" si="23">AVERAGE(SUM(M80:N80,-O80),SUM(P80:Q80,-R80))</f>
        <v>0</v>
      </c>
      <c r="T80" s="67">
        <f>$S80*(0.4*VLOOKUP(D80,A_Stammdaten!$E$63:$G$69,2,0)+0.6*VLOOKUP($D80,A_Stammdaten!$A$51:$B$57,2,0))</f>
        <v>0</v>
      </c>
    </row>
    <row r="81" spans="1:20">
      <c r="A81" s="306"/>
      <c r="B81" s="33">
        <f t="shared" si="22"/>
        <v>0</v>
      </c>
      <c r="C81" s="303"/>
      <c r="D81" s="79">
        <v>2025</v>
      </c>
      <c r="E81" s="146">
        <f t="shared" si="18"/>
        <v>0</v>
      </c>
      <c r="F81" s="146">
        <f t="shared" si="19"/>
        <v>0</v>
      </c>
      <c r="G81" s="147">
        <f>_xlfn.IFNA((K81*VLOOKUP(D81,A_Stammdaten!$E$63:$G$69,3,0)+S81*VLOOKUP(D81,A_Stammdaten!$E$63:$G$69,2,0))*0.4*0.035*VLOOKUP(B81,A_Stammdaten!$A$74:$E$94,5,0),0)</f>
        <v>0</v>
      </c>
      <c r="H81" s="148">
        <f t="shared" si="20"/>
        <v>0</v>
      </c>
      <c r="I81" s="53">
        <f>SUMIFS(D1_SAV!$T$5:$T$210,D1_SAV!$A$5:$A$210,$B81,D1_SAV!$C$5:$C$210,$D81)</f>
        <v>0</v>
      </c>
      <c r="J81" s="33">
        <f>SUMIFS(D4_WAV!$J$6:$J$52,D4_WAV!$A$6:$A$52,$B81,D4_WAV!$C$6:$C$52,D81)
-SUMIFS(D4_WAV!$J$6:$J$52,D4_WAV!$A$6:$A$52,$B81,D4_WAV!$B$6:$B$52,"Geschäfts- oder Firmenwert",D4_WAV!$C$6:$C$52,D81)</f>
        <v>0</v>
      </c>
      <c r="K81" s="33">
        <f>AVERAGE(SUMIFS(D4_WAV!$I$5:$I$52,D4_WAV!$A$5:$A$52,B_KKAuf!$B81,D4_WAV!$C$5:$C$52,B_KKAuf!D81,D4_WAV!$B$5:$B$52,"geleistete Anzahlungen und Anlagen im Bau des Sachanlagevermögens"),SUMIFS(D4_WAV!$K$5:$K$52,D4_WAV!$A$5:$A$52,B_KKAuf!$B81,D4_WAV!$C$5:$C$52,B_KKAuf!D81,D4_WAV!$B$5:$B$52,"geleistete Anzahlungen und Anlagen im Bau des Sachanlagevermögens"))
+AVERAGE(SUMIFS(D4_WAV!$I$5:$I$52,D4_WAV!$A$5:$A$52,B_KKAuf!$B81,D4_WAV!$C$5:$C$52,B_KKAuf!D81,D4_WAV!$B$5:$B$52,"geleistete Anzahlungen auf immaterielle Vermögensgegenstände"),SUMIFS(D4_WAV!$K$5:$K$52,D4_WAV!$A$5:$A$52,B_KKAuf!$B81,D4_WAV!$C$5:$C$52,B_KKAuf!D81,D4_WAV!$B$5:$B$52,"geleistete Anzahlungen auf immaterielle Vermögensgegenstände"))</f>
        <v>0</v>
      </c>
      <c r="L81" s="33">
        <f>$K81*(0.4*VLOOKUP(D81,A_Stammdaten!$E$63:$G$69,3,0)+0.6*VLOOKUP(A_Stammdaten!$B$9,A_Stammdaten!$A$51:$B$57,2,0))</f>
        <v>0</v>
      </c>
      <c r="M81" s="33">
        <f>SUMIFS(D1_SAV!$S$5:$S$210,D1_SAV!$A$5:$A$210,$B81,D1_SAV!$C$5:$C$210,B_KKAuf!$D81)</f>
        <v>0</v>
      </c>
      <c r="N81" s="33">
        <f>SUMIFS(D4_WAV!$I$5:$I$52,D4_WAV!$A$5:$A$52,$B81,D4_WAV!$C$5:$C$52,$D81,D4_WAV!$B$5:$B$52,"&lt;&gt;"&amp;"geleistete Anzahlungen auf immaterielle Vermögensgegenstände",D4_WAV!$B$5:$B$52,"&lt;&gt;"&amp;"geleistete Anzahlungen und Anlagen im Bau des Sachanlagevermögens",D4_WAV!$B$5:$B$52,"&lt;&gt;"&amp;"Geschäfts- oder Firmenwert")</f>
        <v>0</v>
      </c>
      <c r="O81" s="33">
        <f>SUMIFS(D5_BKZ_NAKB_SoPo!$H$5:$H$54,D5_BKZ_NAKB_SoPo!$A$5:$A$54,$B81,D5_BKZ_NAKB_SoPo!$C$5:$C$54,B_KKAuf!$D81)</f>
        <v>0</v>
      </c>
      <c r="P81" s="33">
        <f>SUMIFS(D1_SAV!$U$5:$U$210,D1_SAV!$A$5:$A$210,$B81,D1_SAV!$C$5:$C$210,B_KKAuf!$D81)</f>
        <v>0</v>
      </c>
      <c r="Q81" s="33">
        <f>SUMIFS(D4_WAV!$K$5:$K$52,D4_WAV!$A$5:$A$52,$B81,D4_WAV!$C$5:$C$52,$D81,D4_WAV!$B$5:$B$52,"&lt;&gt;"&amp;"geleistete Anzahlungen auf immaterielle Vermögensgegenstände",D4_WAV!$B$5:$B$52,"&lt;&gt;"&amp;"geleistete Anzahlungen und Anlagen im Bau des Sachanlagevermögens",D4_WAV!$B$5:$B$52,"&lt;&gt;"&amp;"Geschäfts- oder Firmenwert")</f>
        <v>0</v>
      </c>
      <c r="R81" s="33">
        <f>SUMIFS(D5_BKZ_NAKB_SoPo!$I$5:$I$54,D5_BKZ_NAKB_SoPo!$A$5:$A$54,$B81,D5_BKZ_NAKB_SoPo!$C$5:$C$54,B_KKAuf!$D81)</f>
        <v>0</v>
      </c>
      <c r="S81" s="33">
        <f t="shared" si="23"/>
        <v>0</v>
      </c>
      <c r="T81" s="67">
        <f>$S81*(0.4*VLOOKUP(D81,A_Stammdaten!$E$63:$G$69,2,0)+0.6*VLOOKUP($D81,A_Stammdaten!$A$51:$B$57,2,0))</f>
        <v>0</v>
      </c>
    </row>
    <row r="82" spans="1:20">
      <c r="A82" s="306"/>
      <c r="B82" s="33">
        <f t="shared" si="22"/>
        <v>0</v>
      </c>
      <c r="C82" s="303"/>
      <c r="D82" s="79">
        <v>2026</v>
      </c>
      <c r="E82" s="146">
        <f t="shared" si="18"/>
        <v>0</v>
      </c>
      <c r="F82" s="146">
        <f t="shared" si="19"/>
        <v>0</v>
      </c>
      <c r="G82" s="147">
        <f>_xlfn.IFNA((K82*VLOOKUP(D82,A_Stammdaten!$E$63:$G$69,3,0)+S82*VLOOKUP(D82,A_Stammdaten!$E$63:$G$69,2,0))*0.4*0.035*VLOOKUP(B82,A_Stammdaten!$A$74:$E$94,5,0),0)</f>
        <v>0</v>
      </c>
      <c r="H82" s="148">
        <f t="shared" si="20"/>
        <v>0</v>
      </c>
      <c r="I82" s="53">
        <f>SUMIFS(D1_SAV!$T$5:$T$210,D1_SAV!$A$5:$A$210,$B82,D1_SAV!$C$5:$C$210,$D82)</f>
        <v>0</v>
      </c>
      <c r="J82" s="33">
        <f>SUMIFS(D4_WAV!$J$6:$J$52,D4_WAV!$A$6:$A$52,$B82,D4_WAV!$C$6:$C$52,D82)
-SUMIFS(D4_WAV!$J$6:$J$52,D4_WAV!$A$6:$A$52,$B82,D4_WAV!$B$6:$B$52,"Geschäfts- oder Firmenwert",D4_WAV!$C$6:$C$52,D82)</f>
        <v>0</v>
      </c>
      <c r="K82" s="33">
        <f>AVERAGE(SUMIFS(D4_WAV!$I$5:$I$52,D4_WAV!$A$5:$A$52,B_KKAuf!$B82,D4_WAV!$C$5:$C$52,B_KKAuf!D82,D4_WAV!$B$5:$B$52,"geleistete Anzahlungen und Anlagen im Bau des Sachanlagevermögens"),SUMIFS(D4_WAV!$K$5:$K$52,D4_WAV!$A$5:$A$52,B_KKAuf!$B82,D4_WAV!$C$5:$C$52,B_KKAuf!D82,D4_WAV!$B$5:$B$52,"geleistete Anzahlungen und Anlagen im Bau des Sachanlagevermögens"))
+AVERAGE(SUMIFS(D4_WAV!$I$5:$I$52,D4_WAV!$A$5:$A$52,B_KKAuf!$B82,D4_WAV!$C$5:$C$52,B_KKAuf!D82,D4_WAV!$B$5:$B$52,"geleistete Anzahlungen auf immaterielle Vermögensgegenstände"),SUMIFS(D4_WAV!$K$5:$K$52,D4_WAV!$A$5:$A$52,B_KKAuf!$B82,D4_WAV!$C$5:$C$52,B_KKAuf!D82,D4_WAV!$B$5:$B$52,"geleistete Anzahlungen auf immaterielle Vermögensgegenstände"))</f>
        <v>0</v>
      </c>
      <c r="L82" s="33">
        <f>$K82*(0.4*VLOOKUP(D82,A_Stammdaten!$E$63:$G$69,3,0)+0.6*VLOOKUP(A_Stammdaten!$B$9,A_Stammdaten!$A$51:$B$57,2,0))</f>
        <v>0</v>
      </c>
      <c r="M82" s="33">
        <f>SUMIFS(D1_SAV!$S$5:$S$210,D1_SAV!$A$5:$A$210,$B82,D1_SAV!$C$5:$C$210,B_KKAuf!$D82)</f>
        <v>0</v>
      </c>
      <c r="N82" s="33">
        <f>SUMIFS(D4_WAV!$I$5:$I$52,D4_WAV!$A$5:$A$52,$B82,D4_WAV!$C$5:$C$52,$D82,D4_WAV!$B$5:$B$52,"&lt;&gt;"&amp;"geleistete Anzahlungen auf immaterielle Vermögensgegenstände",D4_WAV!$B$5:$B$52,"&lt;&gt;"&amp;"geleistete Anzahlungen und Anlagen im Bau des Sachanlagevermögens",D4_WAV!$B$5:$B$52,"&lt;&gt;"&amp;"Geschäfts- oder Firmenwert")</f>
        <v>0</v>
      </c>
      <c r="O82" s="33">
        <f>SUMIFS(D5_BKZ_NAKB_SoPo!$H$5:$H$54,D5_BKZ_NAKB_SoPo!$A$5:$A$54,$B82,D5_BKZ_NAKB_SoPo!$C$5:$C$54,B_KKAuf!$D82)</f>
        <v>0</v>
      </c>
      <c r="P82" s="33">
        <f>SUMIFS(D1_SAV!$U$5:$U$210,D1_SAV!$A$5:$A$210,$B82,D1_SAV!$C$5:$C$210,B_KKAuf!$D82)</f>
        <v>0</v>
      </c>
      <c r="Q82" s="33">
        <f>SUMIFS(D4_WAV!$K$5:$K$52,D4_WAV!$A$5:$A$52,$B82,D4_WAV!$C$5:$C$52,$D82,D4_WAV!$B$5:$B$52,"&lt;&gt;"&amp;"geleistete Anzahlungen auf immaterielle Vermögensgegenstände",D4_WAV!$B$5:$B$52,"&lt;&gt;"&amp;"geleistete Anzahlungen und Anlagen im Bau des Sachanlagevermögens",D4_WAV!$B$5:$B$52,"&lt;&gt;"&amp;"Geschäfts- oder Firmenwert")</f>
        <v>0</v>
      </c>
      <c r="R82" s="33">
        <f>SUMIFS(D5_BKZ_NAKB_SoPo!$I$5:$I$54,D5_BKZ_NAKB_SoPo!$A$5:$A$54,$B82,D5_BKZ_NAKB_SoPo!$C$5:$C$54,B_KKAuf!$D82)</f>
        <v>0</v>
      </c>
      <c r="S82" s="33">
        <f t="shared" si="23"/>
        <v>0</v>
      </c>
      <c r="T82" s="67">
        <f>$S82*(0.4*VLOOKUP(D82,A_Stammdaten!$E$63:$G$69,2,0)+0.6*VLOOKUP($D82,A_Stammdaten!$A$51:$B$57,2,0))</f>
        <v>0</v>
      </c>
    </row>
    <row r="83" spans="1:20">
      <c r="A83" s="306"/>
      <c r="B83" s="33">
        <f t="shared" si="22"/>
        <v>0</v>
      </c>
      <c r="C83" s="303"/>
      <c r="D83" s="79">
        <v>2027</v>
      </c>
      <c r="E83" s="146">
        <f t="shared" si="18"/>
        <v>0</v>
      </c>
      <c r="F83" s="146">
        <f t="shared" si="19"/>
        <v>0</v>
      </c>
      <c r="G83" s="147">
        <f>_xlfn.IFNA((K83*VLOOKUP(D83,A_Stammdaten!$E$63:$G$69,3,0)+S83*VLOOKUP(D83,A_Stammdaten!$E$63:$G$69,2,0))*0.4*0.035*VLOOKUP(B83,A_Stammdaten!$A$74:$E$94,5,0),0)</f>
        <v>0</v>
      </c>
      <c r="H83" s="148">
        <f t="shared" si="20"/>
        <v>0</v>
      </c>
      <c r="I83" s="53">
        <f>SUMIFS(D1_SAV!$T$5:$T$210,D1_SAV!$A$5:$A$210,$B83,D1_SAV!$C$5:$C$210,$D83)</f>
        <v>0</v>
      </c>
      <c r="J83" s="33">
        <f>SUMIFS(D4_WAV!$J$6:$J$52,D4_WAV!$A$6:$A$52,$B83,D4_WAV!$C$6:$C$52,D83)
-SUMIFS(D4_WAV!$J$6:$J$52,D4_WAV!$A$6:$A$52,$B83,D4_WAV!$B$6:$B$52,"Geschäfts- oder Firmenwert",D4_WAV!$C$6:$C$52,D83)</f>
        <v>0</v>
      </c>
      <c r="K83" s="33">
        <f>AVERAGE(SUMIFS(D4_WAV!$I$5:$I$52,D4_WAV!$A$5:$A$52,B_KKAuf!$B83,D4_WAV!$C$5:$C$52,B_KKAuf!D83,D4_WAV!$B$5:$B$52,"geleistete Anzahlungen und Anlagen im Bau des Sachanlagevermögens"),SUMIFS(D4_WAV!$K$5:$K$52,D4_WAV!$A$5:$A$52,B_KKAuf!$B83,D4_WAV!$C$5:$C$52,B_KKAuf!D83,D4_WAV!$B$5:$B$52,"geleistete Anzahlungen und Anlagen im Bau des Sachanlagevermögens"))
+AVERAGE(SUMIFS(D4_WAV!$I$5:$I$52,D4_WAV!$A$5:$A$52,B_KKAuf!$B83,D4_WAV!$C$5:$C$52,B_KKAuf!D83,D4_WAV!$B$5:$B$52,"geleistete Anzahlungen auf immaterielle Vermögensgegenstände"),SUMIFS(D4_WAV!$K$5:$K$52,D4_WAV!$A$5:$A$52,B_KKAuf!$B83,D4_WAV!$C$5:$C$52,B_KKAuf!D83,D4_WAV!$B$5:$B$52,"geleistete Anzahlungen auf immaterielle Vermögensgegenstände"))</f>
        <v>0</v>
      </c>
      <c r="L83" s="33">
        <f>$K83*(0.4*VLOOKUP(D83,A_Stammdaten!$E$63:$G$69,3,0)+0.6*VLOOKUP(A_Stammdaten!$B$9,A_Stammdaten!$A$51:$B$57,2,0))</f>
        <v>0</v>
      </c>
      <c r="M83" s="33">
        <f>SUMIFS(D1_SAV!$S$5:$S$210,D1_SAV!$A$5:$A$210,$B83,D1_SAV!$C$5:$C$210,B_KKAuf!$D83)</f>
        <v>0</v>
      </c>
      <c r="N83" s="33">
        <f>SUMIFS(D4_WAV!$I$5:$I$52,D4_WAV!$A$5:$A$52,$B83,D4_WAV!$C$5:$C$52,$D83,D4_WAV!$B$5:$B$52,"&lt;&gt;"&amp;"geleistete Anzahlungen auf immaterielle Vermögensgegenstände",D4_WAV!$B$5:$B$52,"&lt;&gt;"&amp;"geleistete Anzahlungen und Anlagen im Bau des Sachanlagevermögens",D4_WAV!$B$5:$B$52,"&lt;&gt;"&amp;"Geschäfts- oder Firmenwert")</f>
        <v>0</v>
      </c>
      <c r="O83" s="33">
        <f>SUMIFS(D5_BKZ_NAKB_SoPo!$H$5:$H$54,D5_BKZ_NAKB_SoPo!$A$5:$A$54,$B83,D5_BKZ_NAKB_SoPo!$C$5:$C$54,B_KKAuf!$D83)</f>
        <v>0</v>
      </c>
      <c r="P83" s="33">
        <f>SUMIFS(D1_SAV!$U$5:$U$210,D1_SAV!$A$5:$A$210,$B83,D1_SAV!$C$5:$C$210,B_KKAuf!$D83)</f>
        <v>0</v>
      </c>
      <c r="Q83" s="33">
        <f>SUMIFS(D4_WAV!$K$5:$K$52,D4_WAV!$A$5:$A$52,$B83,D4_WAV!$C$5:$C$52,$D83,D4_WAV!$B$5:$B$52,"&lt;&gt;"&amp;"geleistete Anzahlungen auf immaterielle Vermögensgegenstände",D4_WAV!$B$5:$B$52,"&lt;&gt;"&amp;"geleistete Anzahlungen und Anlagen im Bau des Sachanlagevermögens",D4_WAV!$B$5:$B$52,"&lt;&gt;"&amp;"Geschäfts- oder Firmenwert")</f>
        <v>0</v>
      </c>
      <c r="R83" s="33">
        <f>SUMIFS(D5_BKZ_NAKB_SoPo!$I$5:$I$54,D5_BKZ_NAKB_SoPo!$A$5:$A$54,$B83,D5_BKZ_NAKB_SoPo!$C$5:$C$54,B_KKAuf!$D83)</f>
        <v>0</v>
      </c>
      <c r="S83" s="33">
        <f t="shared" si="23"/>
        <v>0</v>
      </c>
      <c r="T83" s="67">
        <f>$S83*(0.4*VLOOKUP(D83,A_Stammdaten!$E$63:$G$69,2,0)+0.6*VLOOKUP($D83,A_Stammdaten!$A$51:$B$57,2,0))</f>
        <v>0</v>
      </c>
    </row>
    <row r="84" spans="1:20" ht="15" thickBot="1">
      <c r="A84" s="307"/>
      <c r="B84" s="68">
        <f t="shared" si="22"/>
        <v>0</v>
      </c>
      <c r="C84" s="304"/>
      <c r="D84" s="80">
        <v>2028</v>
      </c>
      <c r="E84" s="149">
        <f t="shared" si="18"/>
        <v>0</v>
      </c>
      <c r="F84" s="149">
        <f t="shared" si="19"/>
        <v>0</v>
      </c>
      <c r="G84" s="150">
        <f>_xlfn.IFNA((K84*VLOOKUP(D84,A_Stammdaten!$E$63:$G$69,3,0)+S84*VLOOKUP(D84,A_Stammdaten!$E$63:$G$69,2,0))*0.4*0.035*VLOOKUP(B84,A_Stammdaten!$A$74:$E$94,5,0),0)</f>
        <v>0</v>
      </c>
      <c r="H84" s="151">
        <f t="shared" si="20"/>
        <v>0</v>
      </c>
      <c r="I84" s="69">
        <f>SUMIFS(D1_SAV!$T$5:$T$210,D1_SAV!$A$5:$A$210,$B84,D1_SAV!$C$5:$C$210,$D84)</f>
        <v>0</v>
      </c>
      <c r="J84" s="68">
        <f>SUMIFS(D4_WAV!$J$6:$J$52,D4_WAV!$A$6:$A$52,$B84,D4_WAV!$C$6:$C$52,D84)
-SUMIFS(D4_WAV!$J$6:$J$52,D4_WAV!$A$6:$A$52,$B84,D4_WAV!$B$6:$B$52,"Geschäfts- oder Firmenwert",D4_WAV!$C$6:$C$52,D84)</f>
        <v>0</v>
      </c>
      <c r="K84" s="68">
        <f>AVERAGE(SUMIFS(D4_WAV!$I$5:$I$52,D4_WAV!$A$5:$A$52,B_KKAuf!$B84,D4_WAV!$C$5:$C$52,B_KKAuf!D84,D4_WAV!$B$5:$B$52,"geleistete Anzahlungen und Anlagen im Bau des Sachanlagevermögens"),SUMIFS(D4_WAV!$K$5:$K$52,D4_WAV!$A$5:$A$52,B_KKAuf!$B84,D4_WAV!$C$5:$C$52,B_KKAuf!D84,D4_WAV!$B$5:$B$52,"geleistete Anzahlungen und Anlagen im Bau des Sachanlagevermögens"))
+AVERAGE(SUMIFS(D4_WAV!$I$5:$I$52,D4_WAV!$A$5:$A$52,B_KKAuf!$B84,D4_WAV!$C$5:$C$52,B_KKAuf!D84,D4_WAV!$B$5:$B$52,"geleistete Anzahlungen auf immaterielle Vermögensgegenstände"),SUMIFS(D4_WAV!$K$5:$K$52,D4_WAV!$A$5:$A$52,B_KKAuf!$B84,D4_WAV!$C$5:$C$52,B_KKAuf!D84,D4_WAV!$B$5:$B$52,"geleistete Anzahlungen auf immaterielle Vermögensgegenstände"))</f>
        <v>0</v>
      </c>
      <c r="L84" s="68">
        <f>$K84*(0.4*VLOOKUP(D84,A_Stammdaten!$E$63:$G$69,3,0)+0.6*VLOOKUP(A_Stammdaten!$B$9,A_Stammdaten!$A$51:$B$57,2,0))</f>
        <v>0</v>
      </c>
      <c r="M84" s="68">
        <f>SUMIFS(D1_SAV!$S$5:$S$210,D1_SAV!$A$5:$A$210,$B84,D1_SAV!$C$5:$C$210,B_KKAuf!$D84)</f>
        <v>0</v>
      </c>
      <c r="N84" s="68">
        <f>SUMIFS(D4_WAV!$I$5:$I$52,D4_WAV!$A$5:$A$52,$B84,D4_WAV!$C$5:$C$52,$D84,D4_WAV!$B$5:$B$52,"&lt;&gt;"&amp;"geleistete Anzahlungen auf immaterielle Vermögensgegenstände",D4_WAV!$B$5:$B$52,"&lt;&gt;"&amp;"geleistete Anzahlungen und Anlagen im Bau des Sachanlagevermögens",D4_WAV!$B$5:$B$52,"&lt;&gt;"&amp;"Geschäfts- oder Firmenwert")</f>
        <v>0</v>
      </c>
      <c r="O84" s="68">
        <f>SUMIFS(D5_BKZ_NAKB_SoPo!$H$5:$H$54,D5_BKZ_NAKB_SoPo!$A$5:$A$54,$B84,D5_BKZ_NAKB_SoPo!$C$5:$C$54,B_KKAuf!$D84)</f>
        <v>0</v>
      </c>
      <c r="P84" s="68">
        <f>SUMIFS(D1_SAV!$U$5:$U$210,D1_SAV!$A$5:$A$210,$B84,D1_SAV!$C$5:$C$210,B_KKAuf!$D84)</f>
        <v>0</v>
      </c>
      <c r="Q84" s="68">
        <f>SUMIFS(D4_WAV!$K$5:$K$52,D4_WAV!$A$5:$A$52,$B84,D4_WAV!$C$5:$C$52,$D84,D4_WAV!$B$5:$B$52,"&lt;&gt;"&amp;"geleistete Anzahlungen auf immaterielle Vermögensgegenstände",D4_WAV!$B$5:$B$52,"&lt;&gt;"&amp;"geleistete Anzahlungen und Anlagen im Bau des Sachanlagevermögens",D4_WAV!$B$5:$B$52,"&lt;&gt;"&amp;"Geschäfts- oder Firmenwert")</f>
        <v>0</v>
      </c>
      <c r="R84" s="68">
        <f>SUMIFS(D5_BKZ_NAKB_SoPo!$I$5:$I$54,D5_BKZ_NAKB_SoPo!$A$5:$A$54,$B84,D5_BKZ_NAKB_SoPo!$C$5:$C$54,B_KKAuf!$D84)</f>
        <v>0</v>
      </c>
      <c r="S84" s="68">
        <f t="shared" si="23"/>
        <v>0</v>
      </c>
      <c r="T84" s="70">
        <f>$S84*(0.4*VLOOKUP(D84,A_Stammdaten!$E$63:$G$69,2,0)+0.6*VLOOKUP($D84,A_Stammdaten!$A$51:$B$57,2,0))</f>
        <v>0</v>
      </c>
    </row>
    <row r="85" spans="1:20">
      <c r="A85" s="305">
        <f>A_Stammdaten!A85</f>
        <v>0</v>
      </c>
      <c r="B85" s="63">
        <f>A$85</f>
        <v>0</v>
      </c>
      <c r="C85" s="302">
        <f>A_Stammdaten!B$85</f>
        <v>0</v>
      </c>
      <c r="D85" s="78">
        <v>2022</v>
      </c>
      <c r="E85" s="144">
        <f t="shared" si="18"/>
        <v>0</v>
      </c>
      <c r="F85" s="144">
        <f t="shared" si="19"/>
        <v>0</v>
      </c>
      <c r="G85" s="152">
        <f>_xlfn.IFNA((K85*VLOOKUP(D85,A_Stammdaten!$E$63:$G$69,3,0)+S85*VLOOKUP(D85,A_Stammdaten!$E$63:$G$69,2,0))*0.4*0.035*VLOOKUP(B85,A_Stammdaten!$A$74:$E$94,5,0),0)</f>
        <v>0</v>
      </c>
      <c r="H85" s="153">
        <f t="shared" si="20"/>
        <v>0</v>
      </c>
      <c r="I85" s="64">
        <f>SUMIFS(D1_SAV!$T$5:$T$210,D1_SAV!$A$5:$A$210,$B85,D1_SAV!$C$5:$C$210,$D85)</f>
        <v>0</v>
      </c>
      <c r="J85" s="65">
        <f>SUMIFS(D4_WAV!$J$6:$J$52,D4_WAV!$A$6:$A$52,$B85,D4_WAV!$C$6:$C$52,D85)
-SUMIFS(D4_WAV!$J$6:$J$52,D4_WAV!$A$6:$A$52,$B85,D4_WAV!$B$6:$B$52,"Geschäfts- oder Firmenwert",D4_WAV!$C$6:$C$52,D85)</f>
        <v>0</v>
      </c>
      <c r="K85" s="63">
        <f>AVERAGE(SUMIFS(D4_WAV!$I$5:$I$52,D4_WAV!$A$5:$A$52,B_KKAuf!$B85,D4_WAV!$C$5:$C$52,B_KKAuf!D85,D4_WAV!$B$5:$B$52,"geleistete Anzahlungen und Anlagen im Bau des Sachanlagevermögens"),SUMIFS(D4_WAV!$K$5:$K$52,D4_WAV!$A$5:$A$52,B_KKAuf!$B85,D4_WAV!$C$5:$C$52,B_KKAuf!D85,D4_WAV!$B$5:$B$52,"geleistete Anzahlungen und Anlagen im Bau des Sachanlagevermögens"))
+AVERAGE(SUMIFS(D4_WAV!$I$5:$I$52,D4_WAV!$A$5:$A$52,B_KKAuf!$B85,D4_WAV!$C$5:$C$52,B_KKAuf!D85,D4_WAV!$B$5:$B$52,"geleistete Anzahlungen auf immaterielle Vermögensgegenstände"),SUMIFS(D4_WAV!$K$5:$K$52,D4_WAV!$A$5:$A$52,B_KKAuf!$B85,D4_WAV!$C$5:$C$52,B_KKAuf!D85,D4_WAV!$B$5:$B$52,"geleistete Anzahlungen auf immaterielle Vermögensgegenstände"))</f>
        <v>0</v>
      </c>
      <c r="L85" s="63">
        <f>$K85*(0.4*VLOOKUP(D85,A_Stammdaten!$E$63:$G$69,3,0)+0.6*VLOOKUP(A_Stammdaten!$B$9,A_Stammdaten!$A$51:$B$57,2,0))</f>
        <v>0</v>
      </c>
      <c r="M85" s="63">
        <f>SUMIFS(D1_SAV!$S$5:$S$210,D1_SAV!$A$5:$A$210,$B85,D1_SAV!$C$5:$C$210,B_KKAuf!$D85)</f>
        <v>0</v>
      </c>
      <c r="N85" s="63">
        <f>SUMIFS(D4_WAV!$I$5:$I$52,D4_WAV!$A$5:$A$52,$B85,D4_WAV!$C$5:$C$52,$D85,D4_WAV!$B$5:$B$52,"&lt;&gt;"&amp;"geleistete Anzahlungen auf immaterielle Vermögensgegenstände",D4_WAV!$B$5:$B$52,"&lt;&gt;"&amp;"geleistete Anzahlungen und Anlagen im Bau des Sachanlagevermögens",D4_WAV!$B$5:$B$52,"&lt;&gt;"&amp;"Geschäfts- oder Firmenwert")</f>
        <v>0</v>
      </c>
      <c r="O85" s="63">
        <f>SUMIFS(D5_BKZ_NAKB_SoPo!$H$5:$H$54,D5_BKZ_NAKB_SoPo!$A$5:$A$54,$B85,D5_BKZ_NAKB_SoPo!$C$5:$C$54,B_KKAuf!$D85)</f>
        <v>0</v>
      </c>
      <c r="P85" s="63">
        <f>SUMIFS(D1_SAV!$U$5:$U$210,D1_SAV!$A$5:$A$210,$B85,D1_SAV!$C$5:$C$210,B_KKAuf!$D85)</f>
        <v>0</v>
      </c>
      <c r="Q85" s="63">
        <f>SUMIFS(D4_WAV!$K$5:$K$52,D4_WAV!$A$5:$A$52,$B85,D4_WAV!$C$5:$C$52,$D85,D4_WAV!$B$5:$B$52,"&lt;&gt;"&amp;"geleistete Anzahlungen auf immaterielle Vermögensgegenstände",D4_WAV!$B$5:$B$52,"&lt;&gt;"&amp;"geleistete Anzahlungen und Anlagen im Bau des Sachanlagevermögens",D4_WAV!$B$5:$B$52,"&lt;&gt;"&amp;"Geschäfts- oder Firmenwert")</f>
        <v>0</v>
      </c>
      <c r="R85" s="63">
        <f>SUMIFS(D5_BKZ_NAKB_SoPo!$I$5:$I$54,D5_BKZ_NAKB_SoPo!$A$5:$A$54,$B85,D5_BKZ_NAKB_SoPo!$C$5:$C$54,B_KKAuf!$D85)</f>
        <v>0</v>
      </c>
      <c r="S85" s="63">
        <f t="shared" si="23"/>
        <v>0</v>
      </c>
      <c r="T85" s="66">
        <f>$S85*(0.4*VLOOKUP(D85,A_Stammdaten!$E$63:$G$69,2,0)+0.6*VLOOKUP($D85,A_Stammdaten!$A$51:$B$57,2,0))</f>
        <v>0</v>
      </c>
    </row>
    <row r="86" spans="1:20">
      <c r="A86" s="306"/>
      <c r="B86" s="33">
        <f t="shared" ref="B86:B91" si="24">A$85</f>
        <v>0</v>
      </c>
      <c r="C86" s="303"/>
      <c r="D86" s="79">
        <v>2023</v>
      </c>
      <c r="E86" s="146">
        <f t="shared" si="18"/>
        <v>0</v>
      </c>
      <c r="F86" s="146">
        <f t="shared" si="19"/>
        <v>0</v>
      </c>
      <c r="G86" s="147">
        <f>_xlfn.IFNA((K86*VLOOKUP(D86,A_Stammdaten!$E$63:$G$69,3,0)+S86*VLOOKUP(D86,A_Stammdaten!$E$63:$G$69,2,0))*0.4*0.035*VLOOKUP(B86,A_Stammdaten!$A$74:$E$94,5,0),0)</f>
        <v>0</v>
      </c>
      <c r="H86" s="148">
        <f t="shared" si="20"/>
        <v>0</v>
      </c>
      <c r="I86" s="53">
        <f>SUMIFS(D1_SAV!$T$5:$T$210,D1_SAV!$A$5:$A$210,$B86,D1_SAV!$C$5:$C$210,$D86)</f>
        <v>0</v>
      </c>
      <c r="J86" s="58">
        <f>SUMIFS(D4_WAV!$J$6:$J$52,D4_WAV!$A$6:$A$52,$B86,D4_WAV!$C$6:$C$52,D86)
-SUMIFS(D4_WAV!$J$6:$J$52,D4_WAV!$A$6:$A$52,$B86,D4_WAV!$B$6:$B$52,"Geschäfts- oder Firmenwert",D4_WAV!$C$6:$C$52,D86)</f>
        <v>0</v>
      </c>
      <c r="K86" s="33">
        <f>AVERAGE(SUMIFS(D4_WAV!$I$5:$I$52,D4_WAV!$A$5:$A$52,B_KKAuf!$B86,D4_WAV!$C$5:$C$52,B_KKAuf!D86,D4_WAV!$B$5:$B$52,"geleistete Anzahlungen und Anlagen im Bau des Sachanlagevermögens"),SUMIFS(D4_WAV!$K$5:$K$52,D4_WAV!$A$5:$A$52,B_KKAuf!$B86,D4_WAV!$C$5:$C$52,B_KKAuf!D86,D4_WAV!$B$5:$B$52,"geleistete Anzahlungen und Anlagen im Bau des Sachanlagevermögens"))
+AVERAGE(SUMIFS(D4_WAV!$I$5:$I$52,D4_WAV!$A$5:$A$52,B_KKAuf!$B86,D4_WAV!$C$5:$C$52,B_KKAuf!D86,D4_WAV!$B$5:$B$52,"geleistete Anzahlungen auf immaterielle Vermögensgegenstände"),SUMIFS(D4_WAV!$K$5:$K$52,D4_WAV!$A$5:$A$52,B_KKAuf!$B86,D4_WAV!$C$5:$C$52,B_KKAuf!D86,D4_WAV!$B$5:$B$52,"geleistete Anzahlungen auf immaterielle Vermögensgegenstände"))</f>
        <v>0</v>
      </c>
      <c r="L86" s="33">
        <f>$K86*(0.4*VLOOKUP(D86,A_Stammdaten!$E$63:$G$69,3,0)+0.6*VLOOKUP(A_Stammdaten!$B$9,A_Stammdaten!$A$51:$B$57,2,0))</f>
        <v>0</v>
      </c>
      <c r="M86" s="33">
        <f>SUMIFS(D1_SAV!$S$5:$S$210,D1_SAV!$A$5:$A$210,$B86,D1_SAV!$C$5:$C$210,B_KKAuf!$D86)</f>
        <v>0</v>
      </c>
      <c r="N86" s="33">
        <f>SUMIFS(D4_WAV!$I$5:$I$52,D4_WAV!$A$5:$A$52,$B86,D4_WAV!$C$5:$C$52,$D86,D4_WAV!$B$5:$B$52,"&lt;&gt;"&amp;"geleistete Anzahlungen auf immaterielle Vermögensgegenstände",D4_WAV!$B$5:$B$52,"&lt;&gt;"&amp;"geleistete Anzahlungen und Anlagen im Bau des Sachanlagevermögens",D4_WAV!$B$5:$B$52,"&lt;&gt;"&amp;"Geschäfts- oder Firmenwert")</f>
        <v>0</v>
      </c>
      <c r="O86" s="33">
        <f>SUMIFS(D5_BKZ_NAKB_SoPo!$H$5:$H$54,D5_BKZ_NAKB_SoPo!$A$5:$A$54,$B86,D5_BKZ_NAKB_SoPo!$C$5:$C$54,B_KKAuf!$D86)</f>
        <v>0</v>
      </c>
      <c r="P86" s="33">
        <f>SUMIFS(D1_SAV!$U$5:$U$210,D1_SAV!$A$5:$A$210,$B86,D1_SAV!$C$5:$C$210,B_KKAuf!$D86)</f>
        <v>0</v>
      </c>
      <c r="Q86" s="33">
        <f>SUMIFS(D4_WAV!$K$5:$K$52,D4_WAV!$A$5:$A$52,$B86,D4_WAV!$C$5:$C$52,$D86,D4_WAV!$B$5:$B$52,"&lt;&gt;"&amp;"geleistete Anzahlungen auf immaterielle Vermögensgegenstände",D4_WAV!$B$5:$B$52,"&lt;&gt;"&amp;"geleistete Anzahlungen und Anlagen im Bau des Sachanlagevermögens",D4_WAV!$B$5:$B$52,"&lt;&gt;"&amp;"Geschäfts- oder Firmenwert")</f>
        <v>0</v>
      </c>
      <c r="R86" s="33">
        <f>SUMIFS(D5_BKZ_NAKB_SoPo!$I$5:$I$54,D5_BKZ_NAKB_SoPo!$A$5:$A$54,$B86,D5_BKZ_NAKB_SoPo!$C$5:$C$54,B_KKAuf!$D86)</f>
        <v>0</v>
      </c>
      <c r="S86" s="33">
        <f t="shared" si="23"/>
        <v>0</v>
      </c>
      <c r="T86" s="67">
        <f>$S86*(0.4*VLOOKUP(D86,A_Stammdaten!$E$63:$G$69,2,0)+0.6*VLOOKUP($D86,A_Stammdaten!$A$51:$B$57,2,0))</f>
        <v>0</v>
      </c>
    </row>
    <row r="87" spans="1:20">
      <c r="A87" s="306"/>
      <c r="B87" s="33">
        <f t="shared" si="24"/>
        <v>0</v>
      </c>
      <c r="C87" s="303"/>
      <c r="D87" s="79">
        <v>2024</v>
      </c>
      <c r="E87" s="146">
        <f t="shared" si="18"/>
        <v>0</v>
      </c>
      <c r="F87" s="146">
        <f t="shared" si="19"/>
        <v>0</v>
      </c>
      <c r="G87" s="147">
        <f>_xlfn.IFNA((K87*VLOOKUP(D87,A_Stammdaten!$E$63:$G$69,3,0)+S87*VLOOKUP(D87,A_Stammdaten!$E$63:$G$69,2,0))*0.4*0.035*VLOOKUP(B87,A_Stammdaten!$A$74:$E$94,5,0),0)</f>
        <v>0</v>
      </c>
      <c r="H87" s="148">
        <f t="shared" si="20"/>
        <v>0</v>
      </c>
      <c r="I87" s="53">
        <f>SUMIFS(D1_SAV!$T$5:$T$210,D1_SAV!$A$5:$A$210,$B87,D1_SAV!$C$5:$C$210,$D87)</f>
        <v>0</v>
      </c>
      <c r="J87" s="58">
        <f>SUMIFS(D4_WAV!$J$6:$J$52,D4_WAV!$A$6:$A$52,$B87,D4_WAV!$C$6:$C$52,D87)
-SUMIFS(D4_WAV!$J$6:$J$52,D4_WAV!$A$6:$A$52,$B87,D4_WAV!$B$6:$B$52,"Geschäfts- oder Firmenwert",D4_WAV!$C$6:$C$52,D87)</f>
        <v>0</v>
      </c>
      <c r="K87" s="33">
        <f>AVERAGE(SUMIFS(D4_WAV!$I$5:$I$52,D4_WAV!$A$5:$A$52,B_KKAuf!$B87,D4_WAV!$C$5:$C$52,B_KKAuf!D87,D4_WAV!$B$5:$B$52,"geleistete Anzahlungen und Anlagen im Bau des Sachanlagevermögens"),SUMIFS(D4_WAV!$K$5:$K$52,D4_WAV!$A$5:$A$52,B_KKAuf!$B87,D4_WAV!$C$5:$C$52,B_KKAuf!D87,D4_WAV!$B$5:$B$52,"geleistete Anzahlungen und Anlagen im Bau des Sachanlagevermögens"))
+AVERAGE(SUMIFS(D4_WAV!$I$5:$I$52,D4_WAV!$A$5:$A$52,B_KKAuf!$B87,D4_WAV!$C$5:$C$52,B_KKAuf!D87,D4_WAV!$B$5:$B$52,"geleistete Anzahlungen auf immaterielle Vermögensgegenstände"),SUMIFS(D4_WAV!$K$5:$K$52,D4_WAV!$A$5:$A$52,B_KKAuf!$B87,D4_WAV!$C$5:$C$52,B_KKAuf!D87,D4_WAV!$B$5:$B$52,"geleistete Anzahlungen auf immaterielle Vermögensgegenstände"))</f>
        <v>0</v>
      </c>
      <c r="L87" s="33">
        <f>$K87*(0.4*VLOOKUP(D87,A_Stammdaten!$E$63:$G$69,3,0)+0.6*VLOOKUP(A_Stammdaten!$B$9,A_Stammdaten!$A$51:$B$57,2,0))</f>
        <v>0</v>
      </c>
      <c r="M87" s="33">
        <f>SUMIFS(D1_SAV!$S$5:$S$210,D1_SAV!$A$5:$A$210,$B87,D1_SAV!$C$5:$C$210,B_KKAuf!$D87)</f>
        <v>0</v>
      </c>
      <c r="N87" s="33">
        <f>SUMIFS(D4_WAV!$I$5:$I$52,D4_WAV!$A$5:$A$52,$B87,D4_WAV!$C$5:$C$52,$D87,D4_WAV!$B$5:$B$52,"&lt;&gt;"&amp;"geleistete Anzahlungen auf immaterielle Vermögensgegenstände",D4_WAV!$B$5:$B$52,"&lt;&gt;"&amp;"geleistete Anzahlungen und Anlagen im Bau des Sachanlagevermögens",D4_WAV!$B$5:$B$52,"&lt;&gt;"&amp;"Geschäfts- oder Firmenwert")</f>
        <v>0</v>
      </c>
      <c r="O87" s="33">
        <f>SUMIFS(D5_BKZ_NAKB_SoPo!$H$5:$H$54,D5_BKZ_NAKB_SoPo!$A$5:$A$54,$B87,D5_BKZ_NAKB_SoPo!$C$5:$C$54,B_KKAuf!$D87)</f>
        <v>0</v>
      </c>
      <c r="P87" s="33">
        <f>SUMIFS(D1_SAV!$U$5:$U$210,D1_SAV!$A$5:$A$210,$B87,D1_SAV!$C$5:$C$210,B_KKAuf!$D87)</f>
        <v>0</v>
      </c>
      <c r="Q87" s="33">
        <f>SUMIFS(D4_WAV!$K$5:$K$52,D4_WAV!$A$5:$A$52,$B87,D4_WAV!$C$5:$C$52,$D87,D4_WAV!$B$5:$B$52,"&lt;&gt;"&amp;"geleistete Anzahlungen auf immaterielle Vermögensgegenstände",D4_WAV!$B$5:$B$52,"&lt;&gt;"&amp;"geleistete Anzahlungen und Anlagen im Bau des Sachanlagevermögens",D4_WAV!$B$5:$B$52,"&lt;&gt;"&amp;"Geschäfts- oder Firmenwert")</f>
        <v>0</v>
      </c>
      <c r="R87" s="33">
        <f>SUMIFS(D5_BKZ_NAKB_SoPo!$I$5:$I$54,D5_BKZ_NAKB_SoPo!$A$5:$A$54,$B87,D5_BKZ_NAKB_SoPo!$C$5:$C$54,B_KKAuf!$D87)</f>
        <v>0</v>
      </c>
      <c r="S87" s="33">
        <f t="shared" si="23"/>
        <v>0</v>
      </c>
      <c r="T87" s="67">
        <f>$S87*(0.4*VLOOKUP(D87,A_Stammdaten!$E$63:$G$69,2,0)+0.6*VLOOKUP($D87,A_Stammdaten!$A$51:$B$57,2,0))</f>
        <v>0</v>
      </c>
    </row>
    <row r="88" spans="1:20">
      <c r="A88" s="306"/>
      <c r="B88" s="33">
        <f t="shared" si="24"/>
        <v>0</v>
      </c>
      <c r="C88" s="303"/>
      <c r="D88" s="79">
        <v>2025</v>
      </c>
      <c r="E88" s="146">
        <f t="shared" si="18"/>
        <v>0</v>
      </c>
      <c r="F88" s="146">
        <f t="shared" si="19"/>
        <v>0</v>
      </c>
      <c r="G88" s="147">
        <f>_xlfn.IFNA((K88*VLOOKUP(D88,A_Stammdaten!$E$63:$G$69,3,0)+S88*VLOOKUP(D88,A_Stammdaten!$E$63:$G$69,2,0))*0.4*0.035*VLOOKUP(B88,A_Stammdaten!$A$74:$E$94,5,0),0)</f>
        <v>0</v>
      </c>
      <c r="H88" s="148">
        <f t="shared" si="20"/>
        <v>0</v>
      </c>
      <c r="I88" s="53">
        <f>SUMIFS(D1_SAV!$T$5:$T$210,D1_SAV!$A$5:$A$210,$B88,D1_SAV!$C$5:$C$210,$D88)</f>
        <v>0</v>
      </c>
      <c r="J88" s="33">
        <f>SUMIFS(D4_WAV!$J$6:$J$52,D4_WAV!$A$6:$A$52,$B88,D4_WAV!$C$6:$C$52,D88)
-SUMIFS(D4_WAV!$J$6:$J$52,D4_WAV!$A$6:$A$52,$B88,D4_WAV!$B$6:$B$52,"Geschäfts- oder Firmenwert",D4_WAV!$C$6:$C$52,D88)</f>
        <v>0</v>
      </c>
      <c r="K88" s="33">
        <f>AVERAGE(SUMIFS(D4_WAV!$I$5:$I$52,D4_WAV!$A$5:$A$52,B_KKAuf!$B88,D4_WAV!$C$5:$C$52,B_KKAuf!D88,D4_WAV!$B$5:$B$52,"geleistete Anzahlungen und Anlagen im Bau des Sachanlagevermögens"),SUMIFS(D4_WAV!$K$5:$K$52,D4_WAV!$A$5:$A$52,B_KKAuf!$B88,D4_WAV!$C$5:$C$52,B_KKAuf!D88,D4_WAV!$B$5:$B$52,"geleistete Anzahlungen und Anlagen im Bau des Sachanlagevermögens"))
+AVERAGE(SUMIFS(D4_WAV!$I$5:$I$52,D4_WAV!$A$5:$A$52,B_KKAuf!$B88,D4_WAV!$C$5:$C$52,B_KKAuf!D88,D4_WAV!$B$5:$B$52,"geleistete Anzahlungen auf immaterielle Vermögensgegenstände"),SUMIFS(D4_WAV!$K$5:$K$52,D4_WAV!$A$5:$A$52,B_KKAuf!$B88,D4_WAV!$C$5:$C$52,B_KKAuf!D88,D4_WAV!$B$5:$B$52,"geleistete Anzahlungen auf immaterielle Vermögensgegenstände"))</f>
        <v>0</v>
      </c>
      <c r="L88" s="33">
        <f>$K88*(0.4*VLOOKUP(D88,A_Stammdaten!$E$63:$G$69,3,0)+0.6*VLOOKUP(A_Stammdaten!$B$9,A_Stammdaten!$A$51:$B$57,2,0))</f>
        <v>0</v>
      </c>
      <c r="M88" s="33">
        <f>SUMIFS(D1_SAV!$S$5:$S$210,D1_SAV!$A$5:$A$210,$B88,D1_SAV!$C$5:$C$210,B_KKAuf!$D88)</f>
        <v>0</v>
      </c>
      <c r="N88" s="33">
        <f>SUMIFS(D4_WAV!$I$5:$I$52,D4_WAV!$A$5:$A$52,$B88,D4_WAV!$C$5:$C$52,$D88,D4_WAV!$B$5:$B$52,"&lt;&gt;"&amp;"geleistete Anzahlungen auf immaterielle Vermögensgegenstände",D4_WAV!$B$5:$B$52,"&lt;&gt;"&amp;"geleistete Anzahlungen und Anlagen im Bau des Sachanlagevermögens",D4_WAV!$B$5:$B$52,"&lt;&gt;"&amp;"Geschäfts- oder Firmenwert")</f>
        <v>0</v>
      </c>
      <c r="O88" s="33">
        <f>SUMIFS(D5_BKZ_NAKB_SoPo!$H$5:$H$54,D5_BKZ_NAKB_SoPo!$A$5:$A$54,$B88,D5_BKZ_NAKB_SoPo!$C$5:$C$54,B_KKAuf!$D88)</f>
        <v>0</v>
      </c>
      <c r="P88" s="33">
        <f>SUMIFS(D1_SAV!$U$5:$U$210,D1_SAV!$A$5:$A$210,$B88,D1_SAV!$C$5:$C$210,B_KKAuf!$D88)</f>
        <v>0</v>
      </c>
      <c r="Q88" s="33">
        <f>SUMIFS(D4_WAV!$K$5:$K$52,D4_WAV!$A$5:$A$52,$B88,D4_WAV!$C$5:$C$52,$D88,D4_WAV!$B$5:$B$52,"&lt;&gt;"&amp;"geleistete Anzahlungen auf immaterielle Vermögensgegenstände",D4_WAV!$B$5:$B$52,"&lt;&gt;"&amp;"geleistete Anzahlungen und Anlagen im Bau des Sachanlagevermögens",D4_WAV!$B$5:$B$52,"&lt;&gt;"&amp;"Geschäfts- oder Firmenwert")</f>
        <v>0</v>
      </c>
      <c r="R88" s="33">
        <f>SUMIFS(D5_BKZ_NAKB_SoPo!$I$5:$I$54,D5_BKZ_NAKB_SoPo!$A$5:$A$54,$B88,D5_BKZ_NAKB_SoPo!$C$5:$C$54,B_KKAuf!$D88)</f>
        <v>0</v>
      </c>
      <c r="S88" s="33">
        <f t="shared" si="23"/>
        <v>0</v>
      </c>
      <c r="T88" s="67">
        <f>$S88*(0.4*VLOOKUP(D88,A_Stammdaten!$E$63:$G$69,2,0)+0.6*VLOOKUP($D88,A_Stammdaten!$A$51:$B$57,2,0))</f>
        <v>0</v>
      </c>
    </row>
    <row r="89" spans="1:20">
      <c r="A89" s="306"/>
      <c r="B89" s="33">
        <f t="shared" si="24"/>
        <v>0</v>
      </c>
      <c r="C89" s="303"/>
      <c r="D89" s="79">
        <v>2026</v>
      </c>
      <c r="E89" s="146">
        <f t="shared" si="18"/>
        <v>0</v>
      </c>
      <c r="F89" s="146">
        <f t="shared" si="19"/>
        <v>0</v>
      </c>
      <c r="G89" s="147">
        <f>_xlfn.IFNA((K89*VLOOKUP(D89,A_Stammdaten!$E$63:$G$69,3,0)+S89*VLOOKUP(D89,A_Stammdaten!$E$63:$G$69,2,0))*0.4*0.035*VLOOKUP(B89,A_Stammdaten!$A$74:$E$94,5,0),0)</f>
        <v>0</v>
      </c>
      <c r="H89" s="148">
        <f t="shared" si="20"/>
        <v>0</v>
      </c>
      <c r="I89" s="53">
        <f>SUMIFS(D1_SAV!$T$5:$T$210,D1_SAV!$A$5:$A$210,$B89,D1_SAV!$C$5:$C$210,$D89)</f>
        <v>0</v>
      </c>
      <c r="J89" s="33">
        <f>SUMIFS(D4_WAV!$J$6:$J$52,D4_WAV!$A$6:$A$52,$B89,D4_WAV!$C$6:$C$52,D89)
-SUMIFS(D4_WAV!$J$6:$J$52,D4_WAV!$A$6:$A$52,$B89,D4_WAV!$B$6:$B$52,"Geschäfts- oder Firmenwert",D4_WAV!$C$6:$C$52,D89)</f>
        <v>0</v>
      </c>
      <c r="K89" s="33">
        <f>AVERAGE(SUMIFS(D4_WAV!$I$5:$I$52,D4_WAV!$A$5:$A$52,B_KKAuf!$B89,D4_WAV!$C$5:$C$52,B_KKAuf!D89,D4_WAV!$B$5:$B$52,"geleistete Anzahlungen und Anlagen im Bau des Sachanlagevermögens"),SUMIFS(D4_WAV!$K$5:$K$52,D4_WAV!$A$5:$A$52,B_KKAuf!$B89,D4_WAV!$C$5:$C$52,B_KKAuf!D89,D4_WAV!$B$5:$B$52,"geleistete Anzahlungen und Anlagen im Bau des Sachanlagevermögens"))
+AVERAGE(SUMIFS(D4_WAV!$I$5:$I$52,D4_WAV!$A$5:$A$52,B_KKAuf!$B89,D4_WAV!$C$5:$C$52,B_KKAuf!D89,D4_WAV!$B$5:$B$52,"geleistete Anzahlungen auf immaterielle Vermögensgegenstände"),SUMIFS(D4_WAV!$K$5:$K$52,D4_WAV!$A$5:$A$52,B_KKAuf!$B89,D4_WAV!$C$5:$C$52,B_KKAuf!D89,D4_WAV!$B$5:$B$52,"geleistete Anzahlungen auf immaterielle Vermögensgegenstände"))</f>
        <v>0</v>
      </c>
      <c r="L89" s="33">
        <f>$K89*(0.4*VLOOKUP(D89,A_Stammdaten!$E$63:$G$69,3,0)+0.6*VLOOKUP(A_Stammdaten!$B$9,A_Stammdaten!$A$51:$B$57,2,0))</f>
        <v>0</v>
      </c>
      <c r="M89" s="33">
        <f>SUMIFS(D1_SAV!$S$5:$S$210,D1_SAV!$A$5:$A$210,$B89,D1_SAV!$C$5:$C$210,B_KKAuf!$D89)</f>
        <v>0</v>
      </c>
      <c r="N89" s="33">
        <f>SUMIFS(D4_WAV!$I$5:$I$52,D4_WAV!$A$5:$A$52,$B89,D4_WAV!$C$5:$C$52,$D89,D4_WAV!$B$5:$B$52,"&lt;&gt;"&amp;"geleistete Anzahlungen auf immaterielle Vermögensgegenstände",D4_WAV!$B$5:$B$52,"&lt;&gt;"&amp;"geleistete Anzahlungen und Anlagen im Bau des Sachanlagevermögens",D4_WAV!$B$5:$B$52,"&lt;&gt;"&amp;"Geschäfts- oder Firmenwert")</f>
        <v>0</v>
      </c>
      <c r="O89" s="33">
        <f>SUMIFS(D5_BKZ_NAKB_SoPo!$H$5:$H$54,D5_BKZ_NAKB_SoPo!$A$5:$A$54,$B89,D5_BKZ_NAKB_SoPo!$C$5:$C$54,B_KKAuf!$D89)</f>
        <v>0</v>
      </c>
      <c r="P89" s="33">
        <f>SUMIFS(D1_SAV!$U$5:$U$210,D1_SAV!$A$5:$A$210,$B89,D1_SAV!$C$5:$C$210,B_KKAuf!$D89)</f>
        <v>0</v>
      </c>
      <c r="Q89" s="33">
        <f>SUMIFS(D4_WAV!$K$5:$K$52,D4_WAV!$A$5:$A$52,$B89,D4_WAV!$C$5:$C$52,$D89,D4_WAV!$B$5:$B$52,"&lt;&gt;"&amp;"geleistete Anzahlungen auf immaterielle Vermögensgegenstände",D4_WAV!$B$5:$B$52,"&lt;&gt;"&amp;"geleistete Anzahlungen und Anlagen im Bau des Sachanlagevermögens",D4_WAV!$B$5:$B$52,"&lt;&gt;"&amp;"Geschäfts- oder Firmenwert")</f>
        <v>0</v>
      </c>
      <c r="R89" s="33">
        <f>SUMIFS(D5_BKZ_NAKB_SoPo!$I$5:$I$54,D5_BKZ_NAKB_SoPo!$A$5:$A$54,$B89,D5_BKZ_NAKB_SoPo!$C$5:$C$54,B_KKAuf!$D89)</f>
        <v>0</v>
      </c>
      <c r="S89" s="33">
        <f t="shared" si="23"/>
        <v>0</v>
      </c>
      <c r="T89" s="67">
        <f>$S89*(0.4*VLOOKUP(D89,A_Stammdaten!$E$63:$G$69,2,0)+0.6*VLOOKUP($D89,A_Stammdaten!$A$51:$B$57,2,0))</f>
        <v>0</v>
      </c>
    </row>
    <row r="90" spans="1:20">
      <c r="A90" s="306"/>
      <c r="B90" s="33">
        <f t="shared" si="24"/>
        <v>0</v>
      </c>
      <c r="C90" s="303"/>
      <c r="D90" s="79">
        <v>2027</v>
      </c>
      <c r="E90" s="146">
        <f t="shared" si="18"/>
        <v>0</v>
      </c>
      <c r="F90" s="146">
        <f t="shared" si="19"/>
        <v>0</v>
      </c>
      <c r="G90" s="147">
        <f>_xlfn.IFNA((K90*VLOOKUP(D90,A_Stammdaten!$E$63:$G$69,3,0)+S90*VLOOKUP(D90,A_Stammdaten!$E$63:$G$69,2,0))*0.4*0.035*VLOOKUP(B90,A_Stammdaten!$A$74:$E$94,5,0),0)</f>
        <v>0</v>
      </c>
      <c r="H90" s="148">
        <f t="shared" si="20"/>
        <v>0</v>
      </c>
      <c r="I90" s="53">
        <f>SUMIFS(D1_SAV!$T$5:$T$210,D1_SAV!$A$5:$A$210,$B90,D1_SAV!$C$5:$C$210,$D90)</f>
        <v>0</v>
      </c>
      <c r="J90" s="33">
        <f>SUMIFS(D4_WAV!$J$6:$J$52,D4_WAV!$A$6:$A$52,$B90,D4_WAV!$C$6:$C$52,D90)
-SUMIFS(D4_WAV!$J$6:$J$52,D4_WAV!$A$6:$A$52,$B90,D4_WAV!$B$6:$B$52,"Geschäfts- oder Firmenwert",D4_WAV!$C$6:$C$52,D90)</f>
        <v>0</v>
      </c>
      <c r="K90" s="33">
        <f>AVERAGE(SUMIFS(D4_WAV!$I$5:$I$52,D4_WAV!$A$5:$A$52,B_KKAuf!$B90,D4_WAV!$C$5:$C$52,B_KKAuf!D90,D4_WAV!$B$5:$B$52,"geleistete Anzahlungen und Anlagen im Bau des Sachanlagevermögens"),SUMIFS(D4_WAV!$K$5:$K$52,D4_WAV!$A$5:$A$52,B_KKAuf!$B90,D4_WAV!$C$5:$C$52,B_KKAuf!D90,D4_WAV!$B$5:$B$52,"geleistete Anzahlungen und Anlagen im Bau des Sachanlagevermögens"))
+AVERAGE(SUMIFS(D4_WAV!$I$5:$I$52,D4_WAV!$A$5:$A$52,B_KKAuf!$B90,D4_WAV!$C$5:$C$52,B_KKAuf!D90,D4_WAV!$B$5:$B$52,"geleistete Anzahlungen auf immaterielle Vermögensgegenstände"),SUMIFS(D4_WAV!$K$5:$K$52,D4_WAV!$A$5:$A$52,B_KKAuf!$B90,D4_WAV!$C$5:$C$52,B_KKAuf!D90,D4_WAV!$B$5:$B$52,"geleistete Anzahlungen auf immaterielle Vermögensgegenstände"))</f>
        <v>0</v>
      </c>
      <c r="L90" s="33">
        <f>$K90*(0.4*VLOOKUP(D90,A_Stammdaten!$E$63:$G$69,3,0)+0.6*VLOOKUP(A_Stammdaten!$B$9,A_Stammdaten!$A$51:$B$57,2,0))</f>
        <v>0</v>
      </c>
      <c r="M90" s="33">
        <f>SUMIFS(D1_SAV!$S$5:$S$210,D1_SAV!$A$5:$A$210,$B90,D1_SAV!$C$5:$C$210,B_KKAuf!$D90)</f>
        <v>0</v>
      </c>
      <c r="N90" s="33">
        <f>SUMIFS(D4_WAV!$I$5:$I$52,D4_WAV!$A$5:$A$52,$B90,D4_WAV!$C$5:$C$52,$D90,D4_WAV!$B$5:$B$52,"&lt;&gt;"&amp;"geleistete Anzahlungen auf immaterielle Vermögensgegenstände",D4_WAV!$B$5:$B$52,"&lt;&gt;"&amp;"geleistete Anzahlungen und Anlagen im Bau des Sachanlagevermögens",D4_WAV!$B$5:$B$52,"&lt;&gt;"&amp;"Geschäfts- oder Firmenwert")</f>
        <v>0</v>
      </c>
      <c r="O90" s="33">
        <f>SUMIFS(D5_BKZ_NAKB_SoPo!$H$5:$H$54,D5_BKZ_NAKB_SoPo!$A$5:$A$54,$B90,D5_BKZ_NAKB_SoPo!$C$5:$C$54,B_KKAuf!$D90)</f>
        <v>0</v>
      </c>
      <c r="P90" s="33">
        <f>SUMIFS(D1_SAV!$U$5:$U$210,D1_SAV!$A$5:$A$210,$B90,D1_SAV!$C$5:$C$210,B_KKAuf!$D90)</f>
        <v>0</v>
      </c>
      <c r="Q90" s="33">
        <f>SUMIFS(D4_WAV!$K$5:$K$52,D4_WAV!$A$5:$A$52,$B90,D4_WAV!$C$5:$C$52,$D90,D4_WAV!$B$5:$B$52,"&lt;&gt;"&amp;"geleistete Anzahlungen auf immaterielle Vermögensgegenstände",D4_WAV!$B$5:$B$52,"&lt;&gt;"&amp;"geleistete Anzahlungen und Anlagen im Bau des Sachanlagevermögens",D4_WAV!$B$5:$B$52,"&lt;&gt;"&amp;"Geschäfts- oder Firmenwert")</f>
        <v>0</v>
      </c>
      <c r="R90" s="33">
        <f>SUMIFS(D5_BKZ_NAKB_SoPo!$I$5:$I$54,D5_BKZ_NAKB_SoPo!$A$5:$A$54,$B90,D5_BKZ_NAKB_SoPo!$C$5:$C$54,B_KKAuf!$D90)</f>
        <v>0</v>
      </c>
      <c r="S90" s="33">
        <f t="shared" si="23"/>
        <v>0</v>
      </c>
      <c r="T90" s="67">
        <f>$S90*(0.4*VLOOKUP(D90,A_Stammdaten!$E$63:$G$69,2,0)+0.6*VLOOKUP($D90,A_Stammdaten!$A$51:$B$57,2,0))</f>
        <v>0</v>
      </c>
    </row>
    <row r="91" spans="1:20" ht="15" thickBot="1">
      <c r="A91" s="307"/>
      <c r="B91" s="68">
        <f t="shared" si="24"/>
        <v>0</v>
      </c>
      <c r="C91" s="304"/>
      <c r="D91" s="80">
        <v>2028</v>
      </c>
      <c r="E91" s="149">
        <f t="shared" si="18"/>
        <v>0</v>
      </c>
      <c r="F91" s="149">
        <f t="shared" si="19"/>
        <v>0</v>
      </c>
      <c r="G91" s="150">
        <f>_xlfn.IFNA((K91*VLOOKUP(D91,A_Stammdaten!$E$63:$G$69,3,0)+S91*VLOOKUP(D91,A_Stammdaten!$E$63:$G$69,2,0))*0.4*0.035*VLOOKUP(B91,A_Stammdaten!$A$74:$E$94,5,0),0)</f>
        <v>0</v>
      </c>
      <c r="H91" s="151">
        <f t="shared" si="20"/>
        <v>0</v>
      </c>
      <c r="I91" s="69">
        <f>SUMIFS(D1_SAV!$T$5:$T$210,D1_SAV!$A$5:$A$210,$B91,D1_SAV!$C$5:$C$210,$D91)</f>
        <v>0</v>
      </c>
      <c r="J91" s="68">
        <f>SUMIFS(D4_WAV!$J$6:$J$52,D4_WAV!$A$6:$A$52,$B91,D4_WAV!$C$6:$C$52,D91)
-SUMIFS(D4_WAV!$J$6:$J$52,D4_WAV!$A$6:$A$52,$B91,D4_WAV!$B$6:$B$52,"Geschäfts- oder Firmenwert",D4_WAV!$C$6:$C$52,D91)</f>
        <v>0</v>
      </c>
      <c r="K91" s="68">
        <f>AVERAGE(SUMIFS(D4_WAV!$I$5:$I$52,D4_WAV!$A$5:$A$52,B_KKAuf!$B91,D4_WAV!$C$5:$C$52,B_KKAuf!D91,D4_WAV!$B$5:$B$52,"geleistete Anzahlungen und Anlagen im Bau des Sachanlagevermögens"),SUMIFS(D4_WAV!$K$5:$K$52,D4_WAV!$A$5:$A$52,B_KKAuf!$B91,D4_WAV!$C$5:$C$52,B_KKAuf!D91,D4_WAV!$B$5:$B$52,"geleistete Anzahlungen und Anlagen im Bau des Sachanlagevermögens"))
+AVERAGE(SUMIFS(D4_WAV!$I$5:$I$52,D4_WAV!$A$5:$A$52,B_KKAuf!$B91,D4_WAV!$C$5:$C$52,B_KKAuf!D91,D4_WAV!$B$5:$B$52,"geleistete Anzahlungen auf immaterielle Vermögensgegenstände"),SUMIFS(D4_WAV!$K$5:$K$52,D4_WAV!$A$5:$A$52,B_KKAuf!$B91,D4_WAV!$C$5:$C$52,B_KKAuf!D91,D4_WAV!$B$5:$B$52,"geleistete Anzahlungen auf immaterielle Vermögensgegenstände"))</f>
        <v>0</v>
      </c>
      <c r="L91" s="68">
        <f>$K91*(0.4*VLOOKUP(D91,A_Stammdaten!$E$63:$G$69,3,0)+0.6*VLOOKUP(A_Stammdaten!$B$9,A_Stammdaten!$A$51:$B$57,2,0))</f>
        <v>0</v>
      </c>
      <c r="M91" s="68">
        <f>SUMIFS(D1_SAV!$S$5:$S$210,D1_SAV!$A$5:$A$210,$B91,D1_SAV!$C$5:$C$210,B_KKAuf!$D91)</f>
        <v>0</v>
      </c>
      <c r="N91" s="68">
        <f>SUMIFS(D4_WAV!$I$5:$I$52,D4_WAV!$A$5:$A$52,$B91,D4_WAV!$C$5:$C$52,$D91,D4_WAV!$B$5:$B$52,"&lt;&gt;"&amp;"geleistete Anzahlungen auf immaterielle Vermögensgegenstände",D4_WAV!$B$5:$B$52,"&lt;&gt;"&amp;"geleistete Anzahlungen und Anlagen im Bau des Sachanlagevermögens",D4_WAV!$B$5:$B$52,"&lt;&gt;"&amp;"Geschäfts- oder Firmenwert")</f>
        <v>0</v>
      </c>
      <c r="O91" s="68">
        <f>SUMIFS(D5_BKZ_NAKB_SoPo!$H$5:$H$54,D5_BKZ_NAKB_SoPo!$A$5:$A$54,$B91,D5_BKZ_NAKB_SoPo!$C$5:$C$54,B_KKAuf!$D91)</f>
        <v>0</v>
      </c>
      <c r="P91" s="68">
        <f>SUMIFS(D1_SAV!$U$5:$U$210,D1_SAV!$A$5:$A$210,$B91,D1_SAV!$C$5:$C$210,B_KKAuf!$D91)</f>
        <v>0</v>
      </c>
      <c r="Q91" s="68">
        <f>SUMIFS(D4_WAV!$K$5:$K$52,D4_WAV!$A$5:$A$52,$B91,D4_WAV!$C$5:$C$52,$D91,D4_WAV!$B$5:$B$52,"&lt;&gt;"&amp;"geleistete Anzahlungen auf immaterielle Vermögensgegenstände",D4_WAV!$B$5:$B$52,"&lt;&gt;"&amp;"geleistete Anzahlungen und Anlagen im Bau des Sachanlagevermögens",D4_WAV!$B$5:$B$52,"&lt;&gt;"&amp;"Geschäfts- oder Firmenwert")</f>
        <v>0</v>
      </c>
      <c r="R91" s="68">
        <f>SUMIFS(D5_BKZ_NAKB_SoPo!$I$5:$I$54,D5_BKZ_NAKB_SoPo!$A$5:$A$54,$B91,D5_BKZ_NAKB_SoPo!$C$5:$C$54,B_KKAuf!$D91)</f>
        <v>0</v>
      </c>
      <c r="S91" s="68">
        <f t="shared" si="23"/>
        <v>0</v>
      </c>
      <c r="T91" s="70">
        <f>$S91*(0.4*VLOOKUP(D91,A_Stammdaten!$E$63:$G$69,2,0)+0.6*VLOOKUP($D91,A_Stammdaten!$A$51:$B$57,2,0))</f>
        <v>0</v>
      </c>
    </row>
    <row r="92" spans="1:20">
      <c r="A92" s="305">
        <f>A_Stammdaten!A86</f>
        <v>0</v>
      </c>
      <c r="B92" s="63">
        <f>A$92</f>
        <v>0</v>
      </c>
      <c r="C92" s="302">
        <f>A_Stammdaten!B$86</f>
        <v>0</v>
      </c>
      <c r="D92" s="78">
        <v>2022</v>
      </c>
      <c r="E92" s="144">
        <f t="shared" si="18"/>
        <v>0</v>
      </c>
      <c r="F92" s="144">
        <f t="shared" si="19"/>
        <v>0</v>
      </c>
      <c r="G92" s="152">
        <f>_xlfn.IFNA((K92*VLOOKUP(D92,A_Stammdaten!$E$63:$G$69,3,0)+S92*VLOOKUP(D92,A_Stammdaten!$E$63:$G$69,2,0))*0.4*0.035*VLOOKUP(B92,A_Stammdaten!$A$74:$E$94,5,0),0)</f>
        <v>0</v>
      </c>
      <c r="H92" s="153">
        <f t="shared" si="20"/>
        <v>0</v>
      </c>
      <c r="I92" s="64">
        <f>SUMIFS(D1_SAV!$T$5:$T$210,D1_SAV!$A$5:$A$210,$B92,D1_SAV!$C$5:$C$210,$D92)</f>
        <v>0</v>
      </c>
      <c r="J92" s="65">
        <f>SUMIFS(D4_WAV!$J$6:$J$52,D4_WAV!$A$6:$A$52,$B92,D4_WAV!$C$6:$C$52,D92)
-SUMIFS(D4_WAV!$J$6:$J$52,D4_WAV!$A$6:$A$52,$B92,D4_WAV!$B$6:$B$52,"Geschäfts- oder Firmenwert",D4_WAV!$C$6:$C$52,D92)</f>
        <v>0</v>
      </c>
      <c r="K92" s="63">
        <f>AVERAGE(SUMIFS(D4_WAV!$I$5:$I$52,D4_WAV!$A$5:$A$52,B_KKAuf!$B92,D4_WAV!$C$5:$C$52,B_KKAuf!D92,D4_WAV!$B$5:$B$52,"geleistete Anzahlungen und Anlagen im Bau des Sachanlagevermögens"),SUMIFS(D4_WAV!$K$5:$K$52,D4_WAV!$A$5:$A$52,B_KKAuf!$B92,D4_WAV!$C$5:$C$52,B_KKAuf!D92,D4_WAV!$B$5:$B$52,"geleistete Anzahlungen und Anlagen im Bau des Sachanlagevermögens"))
+AVERAGE(SUMIFS(D4_WAV!$I$5:$I$52,D4_WAV!$A$5:$A$52,B_KKAuf!$B92,D4_WAV!$C$5:$C$52,B_KKAuf!D92,D4_WAV!$B$5:$B$52,"geleistete Anzahlungen auf immaterielle Vermögensgegenstände"),SUMIFS(D4_WAV!$K$5:$K$52,D4_WAV!$A$5:$A$52,B_KKAuf!$B92,D4_WAV!$C$5:$C$52,B_KKAuf!D92,D4_WAV!$B$5:$B$52,"geleistete Anzahlungen auf immaterielle Vermögensgegenstände"))</f>
        <v>0</v>
      </c>
      <c r="L92" s="63">
        <f>$K92*(0.4*VLOOKUP(D92,A_Stammdaten!$E$63:$G$69,3,0)+0.6*VLOOKUP(A_Stammdaten!$B$9,A_Stammdaten!$A$51:$B$57,2,0))</f>
        <v>0</v>
      </c>
      <c r="M92" s="63">
        <f>SUMIFS(D1_SAV!$S$5:$S$210,D1_SAV!$A$5:$A$210,$B92,D1_SAV!$C$5:$C$210,B_KKAuf!$D92)</f>
        <v>0</v>
      </c>
      <c r="N92" s="63">
        <f>SUMIFS(D4_WAV!$I$5:$I$52,D4_WAV!$A$5:$A$52,$B92,D4_WAV!$C$5:$C$52,$D92,D4_WAV!$B$5:$B$52,"&lt;&gt;"&amp;"geleistete Anzahlungen auf immaterielle Vermögensgegenstände",D4_WAV!$B$5:$B$52,"&lt;&gt;"&amp;"geleistete Anzahlungen und Anlagen im Bau des Sachanlagevermögens",D4_WAV!$B$5:$B$52,"&lt;&gt;"&amp;"Geschäfts- oder Firmenwert")</f>
        <v>0</v>
      </c>
      <c r="O92" s="63">
        <f>SUMIFS(D5_BKZ_NAKB_SoPo!$H$5:$H$54,D5_BKZ_NAKB_SoPo!$A$5:$A$54,$B92,D5_BKZ_NAKB_SoPo!$C$5:$C$54,B_KKAuf!$D92)</f>
        <v>0</v>
      </c>
      <c r="P92" s="63">
        <f>SUMIFS(D1_SAV!$U$5:$U$210,D1_SAV!$A$5:$A$210,$B92,D1_SAV!$C$5:$C$210,B_KKAuf!$D92)</f>
        <v>0</v>
      </c>
      <c r="Q92" s="63">
        <f>SUMIFS(D4_WAV!$K$5:$K$52,D4_WAV!$A$5:$A$52,$B92,D4_WAV!$C$5:$C$52,$D92,D4_WAV!$B$5:$B$52,"&lt;&gt;"&amp;"geleistete Anzahlungen auf immaterielle Vermögensgegenstände",D4_WAV!$B$5:$B$52,"&lt;&gt;"&amp;"geleistete Anzahlungen und Anlagen im Bau des Sachanlagevermögens",D4_WAV!$B$5:$B$52,"&lt;&gt;"&amp;"Geschäfts- oder Firmenwert")</f>
        <v>0</v>
      </c>
      <c r="R92" s="63">
        <f>SUMIFS(D5_BKZ_NAKB_SoPo!$I$5:$I$54,D5_BKZ_NAKB_SoPo!$A$5:$A$54,$B92,D5_BKZ_NAKB_SoPo!$C$5:$C$54,B_KKAuf!$D92)</f>
        <v>0</v>
      </c>
      <c r="S92" s="63">
        <f t="shared" si="23"/>
        <v>0</v>
      </c>
      <c r="T92" s="66">
        <f>$S92*(0.4*VLOOKUP(D92,A_Stammdaten!$E$63:$G$69,2,0)+0.6*VLOOKUP($D92,A_Stammdaten!$A$51:$B$57,2,0))</f>
        <v>0</v>
      </c>
    </row>
    <row r="93" spans="1:20">
      <c r="A93" s="306"/>
      <c r="B93" s="33">
        <f t="shared" ref="B93:B98" si="25">A$92</f>
        <v>0</v>
      </c>
      <c r="C93" s="303"/>
      <c r="D93" s="79">
        <v>2023</v>
      </c>
      <c r="E93" s="146">
        <f t="shared" si="18"/>
        <v>0</v>
      </c>
      <c r="F93" s="146">
        <f t="shared" si="19"/>
        <v>0</v>
      </c>
      <c r="G93" s="147">
        <f>_xlfn.IFNA((K93*VLOOKUP(D93,A_Stammdaten!$E$63:$G$69,3,0)+S93*VLOOKUP(D93,A_Stammdaten!$E$63:$G$69,2,0))*0.4*0.035*VLOOKUP(B93,A_Stammdaten!$A$74:$E$94,5,0),0)</f>
        <v>0</v>
      </c>
      <c r="H93" s="148">
        <f t="shared" si="20"/>
        <v>0</v>
      </c>
      <c r="I93" s="53">
        <f>SUMIFS(D1_SAV!$T$5:$T$210,D1_SAV!$A$5:$A$210,$B93,D1_SAV!$C$5:$C$210,$D93)</f>
        <v>0</v>
      </c>
      <c r="J93" s="58">
        <f>SUMIFS(D4_WAV!$J$6:$J$52,D4_WAV!$A$6:$A$52,$B93,D4_WAV!$C$6:$C$52,D93)
-SUMIFS(D4_WAV!$J$6:$J$52,D4_WAV!$A$6:$A$52,$B93,D4_WAV!$B$6:$B$52,"Geschäfts- oder Firmenwert",D4_WAV!$C$6:$C$52,D93)</f>
        <v>0</v>
      </c>
      <c r="K93" s="33">
        <f>AVERAGE(SUMIFS(D4_WAV!$I$5:$I$52,D4_WAV!$A$5:$A$52,B_KKAuf!$B93,D4_WAV!$C$5:$C$52,B_KKAuf!D93,D4_WAV!$B$5:$B$52,"geleistete Anzahlungen und Anlagen im Bau des Sachanlagevermögens"),SUMIFS(D4_WAV!$K$5:$K$52,D4_WAV!$A$5:$A$52,B_KKAuf!$B93,D4_WAV!$C$5:$C$52,B_KKAuf!D93,D4_WAV!$B$5:$B$52,"geleistete Anzahlungen und Anlagen im Bau des Sachanlagevermögens"))
+AVERAGE(SUMIFS(D4_WAV!$I$5:$I$52,D4_WAV!$A$5:$A$52,B_KKAuf!$B93,D4_WAV!$C$5:$C$52,B_KKAuf!D93,D4_WAV!$B$5:$B$52,"geleistete Anzahlungen auf immaterielle Vermögensgegenstände"),SUMIFS(D4_WAV!$K$5:$K$52,D4_WAV!$A$5:$A$52,B_KKAuf!$B93,D4_WAV!$C$5:$C$52,B_KKAuf!D93,D4_WAV!$B$5:$B$52,"geleistete Anzahlungen auf immaterielle Vermögensgegenstände"))</f>
        <v>0</v>
      </c>
      <c r="L93" s="33">
        <f>$K93*(0.4*VLOOKUP(D93,A_Stammdaten!$E$63:$G$69,3,0)+0.6*VLOOKUP(A_Stammdaten!$B$9,A_Stammdaten!$A$51:$B$57,2,0))</f>
        <v>0</v>
      </c>
      <c r="M93" s="33">
        <f>SUMIFS(D1_SAV!$S$5:$S$210,D1_SAV!$A$5:$A$210,$B93,D1_SAV!$C$5:$C$210,B_KKAuf!$D93)</f>
        <v>0</v>
      </c>
      <c r="N93" s="33">
        <f>SUMIFS(D4_WAV!$I$5:$I$52,D4_WAV!$A$5:$A$52,$B93,D4_WAV!$C$5:$C$52,$D93,D4_WAV!$B$5:$B$52,"&lt;&gt;"&amp;"geleistete Anzahlungen auf immaterielle Vermögensgegenstände",D4_WAV!$B$5:$B$52,"&lt;&gt;"&amp;"geleistete Anzahlungen und Anlagen im Bau des Sachanlagevermögens",D4_WAV!$B$5:$B$52,"&lt;&gt;"&amp;"Geschäfts- oder Firmenwert")</f>
        <v>0</v>
      </c>
      <c r="O93" s="33">
        <f>SUMIFS(D5_BKZ_NAKB_SoPo!$H$5:$H$54,D5_BKZ_NAKB_SoPo!$A$5:$A$54,$B93,D5_BKZ_NAKB_SoPo!$C$5:$C$54,B_KKAuf!$D93)</f>
        <v>0</v>
      </c>
      <c r="P93" s="33">
        <f>SUMIFS(D1_SAV!$U$5:$U$210,D1_SAV!$A$5:$A$210,$B93,D1_SAV!$C$5:$C$210,B_KKAuf!$D93)</f>
        <v>0</v>
      </c>
      <c r="Q93" s="33">
        <f>SUMIFS(D4_WAV!$K$5:$K$52,D4_WAV!$A$5:$A$52,$B93,D4_WAV!$C$5:$C$52,$D93,D4_WAV!$B$5:$B$52,"&lt;&gt;"&amp;"geleistete Anzahlungen auf immaterielle Vermögensgegenstände",D4_WAV!$B$5:$B$52,"&lt;&gt;"&amp;"geleistete Anzahlungen und Anlagen im Bau des Sachanlagevermögens",D4_WAV!$B$5:$B$52,"&lt;&gt;"&amp;"Geschäfts- oder Firmenwert")</f>
        <v>0</v>
      </c>
      <c r="R93" s="33">
        <f>SUMIFS(D5_BKZ_NAKB_SoPo!$I$5:$I$54,D5_BKZ_NAKB_SoPo!$A$5:$A$54,$B93,D5_BKZ_NAKB_SoPo!$C$5:$C$54,B_KKAuf!$D93)</f>
        <v>0</v>
      </c>
      <c r="S93" s="33">
        <f t="shared" si="23"/>
        <v>0</v>
      </c>
      <c r="T93" s="67">
        <f>$S93*(0.4*VLOOKUP(D93,A_Stammdaten!$E$63:$G$69,2,0)+0.6*VLOOKUP($D93,A_Stammdaten!$A$51:$B$57,2,0))</f>
        <v>0</v>
      </c>
    </row>
    <row r="94" spans="1:20">
      <c r="A94" s="306"/>
      <c r="B94" s="33">
        <f t="shared" si="25"/>
        <v>0</v>
      </c>
      <c r="C94" s="303"/>
      <c r="D94" s="79">
        <v>2024</v>
      </c>
      <c r="E94" s="146">
        <f t="shared" si="18"/>
        <v>0</v>
      </c>
      <c r="F94" s="146">
        <f t="shared" si="19"/>
        <v>0</v>
      </c>
      <c r="G94" s="147">
        <f>_xlfn.IFNA((K94*VLOOKUP(D94,A_Stammdaten!$E$63:$G$69,3,0)+S94*VLOOKUP(D94,A_Stammdaten!$E$63:$G$69,2,0))*0.4*0.035*VLOOKUP(B94,A_Stammdaten!$A$74:$E$94,5,0),0)</f>
        <v>0</v>
      </c>
      <c r="H94" s="148">
        <f t="shared" si="20"/>
        <v>0</v>
      </c>
      <c r="I94" s="53">
        <f>SUMIFS(D1_SAV!$T$5:$T$210,D1_SAV!$A$5:$A$210,$B94,D1_SAV!$C$5:$C$210,$D94)</f>
        <v>0</v>
      </c>
      <c r="J94" s="58">
        <f>SUMIFS(D4_WAV!$J$6:$J$52,D4_WAV!$A$6:$A$52,$B94,D4_WAV!$C$6:$C$52,D94)
-SUMIFS(D4_WAV!$J$6:$J$52,D4_WAV!$A$6:$A$52,$B94,D4_WAV!$B$6:$B$52,"Geschäfts- oder Firmenwert",D4_WAV!$C$6:$C$52,D94)</f>
        <v>0</v>
      </c>
      <c r="K94" s="33">
        <f>AVERAGE(SUMIFS(D4_WAV!$I$5:$I$52,D4_WAV!$A$5:$A$52,B_KKAuf!$B94,D4_WAV!$C$5:$C$52,B_KKAuf!D94,D4_WAV!$B$5:$B$52,"geleistete Anzahlungen und Anlagen im Bau des Sachanlagevermögens"),SUMIFS(D4_WAV!$K$5:$K$52,D4_WAV!$A$5:$A$52,B_KKAuf!$B94,D4_WAV!$C$5:$C$52,B_KKAuf!D94,D4_WAV!$B$5:$B$52,"geleistete Anzahlungen und Anlagen im Bau des Sachanlagevermögens"))
+AVERAGE(SUMIFS(D4_WAV!$I$5:$I$52,D4_WAV!$A$5:$A$52,B_KKAuf!$B94,D4_WAV!$C$5:$C$52,B_KKAuf!D94,D4_WAV!$B$5:$B$52,"geleistete Anzahlungen auf immaterielle Vermögensgegenstände"),SUMIFS(D4_WAV!$K$5:$K$52,D4_WAV!$A$5:$A$52,B_KKAuf!$B94,D4_WAV!$C$5:$C$52,B_KKAuf!D94,D4_WAV!$B$5:$B$52,"geleistete Anzahlungen auf immaterielle Vermögensgegenstände"))</f>
        <v>0</v>
      </c>
      <c r="L94" s="33">
        <f>$K94*(0.4*VLOOKUP(D94,A_Stammdaten!$E$63:$G$69,3,0)+0.6*VLOOKUP(A_Stammdaten!$B$9,A_Stammdaten!$A$51:$B$57,2,0))</f>
        <v>0</v>
      </c>
      <c r="M94" s="33">
        <f>SUMIFS(D1_SAV!$S$5:$S$210,D1_SAV!$A$5:$A$210,$B94,D1_SAV!$C$5:$C$210,B_KKAuf!$D94)</f>
        <v>0</v>
      </c>
      <c r="N94" s="33">
        <f>SUMIFS(D4_WAV!$I$5:$I$52,D4_WAV!$A$5:$A$52,$B94,D4_WAV!$C$5:$C$52,$D94,D4_WAV!$B$5:$B$52,"&lt;&gt;"&amp;"geleistete Anzahlungen auf immaterielle Vermögensgegenstände",D4_WAV!$B$5:$B$52,"&lt;&gt;"&amp;"geleistete Anzahlungen und Anlagen im Bau des Sachanlagevermögens",D4_WAV!$B$5:$B$52,"&lt;&gt;"&amp;"Geschäfts- oder Firmenwert")</f>
        <v>0</v>
      </c>
      <c r="O94" s="33">
        <f>SUMIFS(D5_BKZ_NAKB_SoPo!$H$5:$H$54,D5_BKZ_NAKB_SoPo!$A$5:$A$54,$B94,D5_BKZ_NAKB_SoPo!$C$5:$C$54,B_KKAuf!$D94)</f>
        <v>0</v>
      </c>
      <c r="P94" s="33">
        <f>SUMIFS(D1_SAV!$U$5:$U$210,D1_SAV!$A$5:$A$210,$B94,D1_SAV!$C$5:$C$210,B_KKAuf!$D94)</f>
        <v>0</v>
      </c>
      <c r="Q94" s="33">
        <f>SUMIFS(D4_WAV!$K$5:$K$52,D4_WAV!$A$5:$A$52,$B94,D4_WAV!$C$5:$C$52,$D94,D4_WAV!$B$5:$B$52,"&lt;&gt;"&amp;"geleistete Anzahlungen auf immaterielle Vermögensgegenstände",D4_WAV!$B$5:$B$52,"&lt;&gt;"&amp;"geleistete Anzahlungen und Anlagen im Bau des Sachanlagevermögens",D4_WAV!$B$5:$B$52,"&lt;&gt;"&amp;"Geschäfts- oder Firmenwert")</f>
        <v>0</v>
      </c>
      <c r="R94" s="33">
        <f>SUMIFS(D5_BKZ_NAKB_SoPo!$I$5:$I$54,D5_BKZ_NAKB_SoPo!$A$5:$A$54,$B94,D5_BKZ_NAKB_SoPo!$C$5:$C$54,B_KKAuf!$D94)</f>
        <v>0</v>
      </c>
      <c r="S94" s="33">
        <f t="shared" si="23"/>
        <v>0</v>
      </c>
      <c r="T94" s="67">
        <f>$S94*(0.4*VLOOKUP(D94,A_Stammdaten!$E$63:$G$69,2,0)+0.6*VLOOKUP($D94,A_Stammdaten!$A$51:$B$57,2,0))</f>
        <v>0</v>
      </c>
    </row>
    <row r="95" spans="1:20">
      <c r="A95" s="306"/>
      <c r="B95" s="33">
        <f t="shared" si="25"/>
        <v>0</v>
      </c>
      <c r="C95" s="303"/>
      <c r="D95" s="79">
        <v>2025</v>
      </c>
      <c r="E95" s="146">
        <f t="shared" si="18"/>
        <v>0</v>
      </c>
      <c r="F95" s="146">
        <f t="shared" si="19"/>
        <v>0</v>
      </c>
      <c r="G95" s="147">
        <f>_xlfn.IFNA((K95*VLOOKUP(D95,A_Stammdaten!$E$63:$G$69,3,0)+S95*VLOOKUP(D95,A_Stammdaten!$E$63:$G$69,2,0))*0.4*0.035*VLOOKUP(B95,A_Stammdaten!$A$74:$E$94,5,0),0)</f>
        <v>0</v>
      </c>
      <c r="H95" s="148">
        <f t="shared" si="20"/>
        <v>0</v>
      </c>
      <c r="I95" s="53">
        <f>SUMIFS(D1_SAV!$T$5:$T$210,D1_SAV!$A$5:$A$210,$B95,D1_SAV!$C$5:$C$210,$D95)</f>
        <v>0</v>
      </c>
      <c r="J95" s="33">
        <f>SUMIFS(D4_WAV!$J$6:$J$52,D4_WAV!$A$6:$A$52,$B95,D4_WAV!$C$6:$C$52,D95)
-SUMIFS(D4_WAV!$J$6:$J$52,D4_WAV!$A$6:$A$52,$B95,D4_WAV!$B$6:$B$52,"Geschäfts- oder Firmenwert",D4_WAV!$C$6:$C$52,D95)</f>
        <v>0</v>
      </c>
      <c r="K95" s="33">
        <f>AVERAGE(SUMIFS(D4_WAV!$I$5:$I$52,D4_WAV!$A$5:$A$52,B_KKAuf!$B95,D4_WAV!$C$5:$C$52,B_KKAuf!D95,D4_WAV!$B$5:$B$52,"geleistete Anzahlungen und Anlagen im Bau des Sachanlagevermögens"),SUMIFS(D4_WAV!$K$5:$K$52,D4_WAV!$A$5:$A$52,B_KKAuf!$B95,D4_WAV!$C$5:$C$52,B_KKAuf!D95,D4_WAV!$B$5:$B$52,"geleistete Anzahlungen und Anlagen im Bau des Sachanlagevermögens"))
+AVERAGE(SUMIFS(D4_WAV!$I$5:$I$52,D4_WAV!$A$5:$A$52,B_KKAuf!$B95,D4_WAV!$C$5:$C$52,B_KKAuf!D95,D4_WAV!$B$5:$B$52,"geleistete Anzahlungen auf immaterielle Vermögensgegenstände"),SUMIFS(D4_WAV!$K$5:$K$52,D4_WAV!$A$5:$A$52,B_KKAuf!$B95,D4_WAV!$C$5:$C$52,B_KKAuf!D95,D4_WAV!$B$5:$B$52,"geleistete Anzahlungen auf immaterielle Vermögensgegenstände"))</f>
        <v>0</v>
      </c>
      <c r="L95" s="33">
        <f>$K95*(0.4*VLOOKUP(D95,A_Stammdaten!$E$63:$G$69,3,0)+0.6*VLOOKUP(A_Stammdaten!$B$9,A_Stammdaten!$A$51:$B$57,2,0))</f>
        <v>0</v>
      </c>
      <c r="M95" s="33">
        <f>SUMIFS(D1_SAV!$S$5:$S$210,D1_SAV!$A$5:$A$210,$B95,D1_SAV!$C$5:$C$210,B_KKAuf!$D95)</f>
        <v>0</v>
      </c>
      <c r="N95" s="33">
        <f>SUMIFS(D4_WAV!$I$5:$I$52,D4_WAV!$A$5:$A$52,$B95,D4_WAV!$C$5:$C$52,$D95,D4_WAV!$B$5:$B$52,"&lt;&gt;"&amp;"geleistete Anzahlungen auf immaterielle Vermögensgegenstände",D4_WAV!$B$5:$B$52,"&lt;&gt;"&amp;"geleistete Anzahlungen und Anlagen im Bau des Sachanlagevermögens",D4_WAV!$B$5:$B$52,"&lt;&gt;"&amp;"Geschäfts- oder Firmenwert")</f>
        <v>0</v>
      </c>
      <c r="O95" s="33">
        <f>SUMIFS(D5_BKZ_NAKB_SoPo!$H$5:$H$54,D5_BKZ_NAKB_SoPo!$A$5:$A$54,$B95,D5_BKZ_NAKB_SoPo!$C$5:$C$54,B_KKAuf!$D95)</f>
        <v>0</v>
      </c>
      <c r="P95" s="33">
        <f>SUMIFS(D1_SAV!$U$5:$U$210,D1_SAV!$A$5:$A$210,$B95,D1_SAV!$C$5:$C$210,B_KKAuf!$D95)</f>
        <v>0</v>
      </c>
      <c r="Q95" s="33">
        <f>SUMIFS(D4_WAV!$K$5:$K$52,D4_WAV!$A$5:$A$52,$B95,D4_WAV!$C$5:$C$52,$D95,D4_WAV!$B$5:$B$52,"&lt;&gt;"&amp;"geleistete Anzahlungen auf immaterielle Vermögensgegenstände",D4_WAV!$B$5:$B$52,"&lt;&gt;"&amp;"geleistete Anzahlungen und Anlagen im Bau des Sachanlagevermögens",D4_WAV!$B$5:$B$52,"&lt;&gt;"&amp;"Geschäfts- oder Firmenwert")</f>
        <v>0</v>
      </c>
      <c r="R95" s="33">
        <f>SUMIFS(D5_BKZ_NAKB_SoPo!$I$5:$I$54,D5_BKZ_NAKB_SoPo!$A$5:$A$54,$B95,D5_BKZ_NAKB_SoPo!$C$5:$C$54,B_KKAuf!$D95)</f>
        <v>0</v>
      </c>
      <c r="S95" s="33">
        <f t="shared" si="23"/>
        <v>0</v>
      </c>
      <c r="T95" s="67">
        <f>$S95*(0.4*VLOOKUP(D95,A_Stammdaten!$E$63:$G$69,2,0)+0.6*VLOOKUP($D95,A_Stammdaten!$A$51:$B$57,2,0))</f>
        <v>0</v>
      </c>
    </row>
    <row r="96" spans="1:20">
      <c r="A96" s="306"/>
      <c r="B96" s="33">
        <f t="shared" si="25"/>
        <v>0</v>
      </c>
      <c r="C96" s="303"/>
      <c r="D96" s="79">
        <v>2026</v>
      </c>
      <c r="E96" s="146">
        <f t="shared" si="18"/>
        <v>0</v>
      </c>
      <c r="F96" s="146">
        <f t="shared" si="19"/>
        <v>0</v>
      </c>
      <c r="G96" s="147">
        <f>_xlfn.IFNA((K96*VLOOKUP(D96,A_Stammdaten!$E$63:$G$69,3,0)+S96*VLOOKUP(D96,A_Stammdaten!$E$63:$G$69,2,0))*0.4*0.035*VLOOKUP(B96,A_Stammdaten!$A$74:$E$94,5,0),0)</f>
        <v>0</v>
      </c>
      <c r="H96" s="148">
        <f t="shared" si="20"/>
        <v>0</v>
      </c>
      <c r="I96" s="53">
        <f>SUMIFS(D1_SAV!$T$5:$T$210,D1_SAV!$A$5:$A$210,$B96,D1_SAV!$C$5:$C$210,$D96)</f>
        <v>0</v>
      </c>
      <c r="J96" s="33">
        <f>SUMIFS(D4_WAV!$J$6:$J$52,D4_WAV!$A$6:$A$52,$B96,D4_WAV!$C$6:$C$52,D96)
-SUMIFS(D4_WAV!$J$6:$J$52,D4_WAV!$A$6:$A$52,$B96,D4_WAV!$B$6:$B$52,"Geschäfts- oder Firmenwert",D4_WAV!$C$6:$C$52,D96)</f>
        <v>0</v>
      </c>
      <c r="K96" s="33">
        <f>AVERAGE(SUMIFS(D4_WAV!$I$5:$I$52,D4_WAV!$A$5:$A$52,B_KKAuf!$B96,D4_WAV!$C$5:$C$52,B_KKAuf!D96,D4_WAV!$B$5:$B$52,"geleistete Anzahlungen und Anlagen im Bau des Sachanlagevermögens"),SUMIFS(D4_WAV!$K$5:$K$52,D4_WAV!$A$5:$A$52,B_KKAuf!$B96,D4_WAV!$C$5:$C$52,B_KKAuf!D96,D4_WAV!$B$5:$B$52,"geleistete Anzahlungen und Anlagen im Bau des Sachanlagevermögens"))
+AVERAGE(SUMIFS(D4_WAV!$I$5:$I$52,D4_WAV!$A$5:$A$52,B_KKAuf!$B96,D4_WAV!$C$5:$C$52,B_KKAuf!D96,D4_WAV!$B$5:$B$52,"geleistete Anzahlungen auf immaterielle Vermögensgegenstände"),SUMIFS(D4_WAV!$K$5:$K$52,D4_WAV!$A$5:$A$52,B_KKAuf!$B96,D4_WAV!$C$5:$C$52,B_KKAuf!D96,D4_WAV!$B$5:$B$52,"geleistete Anzahlungen auf immaterielle Vermögensgegenstände"))</f>
        <v>0</v>
      </c>
      <c r="L96" s="33">
        <f>$K96*(0.4*VLOOKUP(D96,A_Stammdaten!$E$63:$G$69,3,0)+0.6*VLOOKUP(A_Stammdaten!$B$9,A_Stammdaten!$A$51:$B$57,2,0))</f>
        <v>0</v>
      </c>
      <c r="M96" s="33">
        <f>SUMIFS(D1_SAV!$S$5:$S$210,D1_SAV!$A$5:$A$210,$B96,D1_SAV!$C$5:$C$210,B_KKAuf!$D96)</f>
        <v>0</v>
      </c>
      <c r="N96" s="33">
        <f>SUMIFS(D4_WAV!$I$5:$I$52,D4_WAV!$A$5:$A$52,$B96,D4_WAV!$C$5:$C$52,$D96,D4_WAV!$B$5:$B$52,"&lt;&gt;"&amp;"geleistete Anzahlungen auf immaterielle Vermögensgegenstände",D4_WAV!$B$5:$B$52,"&lt;&gt;"&amp;"geleistete Anzahlungen und Anlagen im Bau des Sachanlagevermögens",D4_WAV!$B$5:$B$52,"&lt;&gt;"&amp;"Geschäfts- oder Firmenwert")</f>
        <v>0</v>
      </c>
      <c r="O96" s="33">
        <f>SUMIFS(D5_BKZ_NAKB_SoPo!$H$5:$H$54,D5_BKZ_NAKB_SoPo!$A$5:$A$54,$B96,D5_BKZ_NAKB_SoPo!$C$5:$C$54,B_KKAuf!$D96)</f>
        <v>0</v>
      </c>
      <c r="P96" s="33">
        <f>SUMIFS(D1_SAV!$U$5:$U$210,D1_SAV!$A$5:$A$210,$B96,D1_SAV!$C$5:$C$210,B_KKAuf!$D96)</f>
        <v>0</v>
      </c>
      <c r="Q96" s="33">
        <f>SUMIFS(D4_WAV!$K$5:$K$52,D4_WAV!$A$5:$A$52,$B96,D4_WAV!$C$5:$C$52,$D96,D4_WAV!$B$5:$B$52,"&lt;&gt;"&amp;"geleistete Anzahlungen auf immaterielle Vermögensgegenstände",D4_WAV!$B$5:$B$52,"&lt;&gt;"&amp;"geleistete Anzahlungen und Anlagen im Bau des Sachanlagevermögens",D4_WAV!$B$5:$B$52,"&lt;&gt;"&amp;"Geschäfts- oder Firmenwert")</f>
        <v>0</v>
      </c>
      <c r="R96" s="33">
        <f>SUMIFS(D5_BKZ_NAKB_SoPo!$I$5:$I$54,D5_BKZ_NAKB_SoPo!$A$5:$A$54,$B96,D5_BKZ_NAKB_SoPo!$C$5:$C$54,B_KKAuf!$D96)</f>
        <v>0</v>
      </c>
      <c r="S96" s="33">
        <f t="shared" si="23"/>
        <v>0</v>
      </c>
      <c r="T96" s="67">
        <f>$S96*(0.4*VLOOKUP(D96,A_Stammdaten!$E$63:$G$69,2,0)+0.6*VLOOKUP($D96,A_Stammdaten!$A$51:$B$57,2,0))</f>
        <v>0</v>
      </c>
    </row>
    <row r="97" spans="1:20">
      <c r="A97" s="306"/>
      <c r="B97" s="33">
        <f t="shared" si="25"/>
        <v>0</v>
      </c>
      <c r="C97" s="303"/>
      <c r="D97" s="79">
        <v>2027</v>
      </c>
      <c r="E97" s="146">
        <f t="shared" si="18"/>
        <v>0</v>
      </c>
      <c r="F97" s="146">
        <f t="shared" si="19"/>
        <v>0</v>
      </c>
      <c r="G97" s="147">
        <f>_xlfn.IFNA((K97*VLOOKUP(D97,A_Stammdaten!$E$63:$G$69,3,0)+S97*VLOOKUP(D97,A_Stammdaten!$E$63:$G$69,2,0))*0.4*0.035*VLOOKUP(B97,A_Stammdaten!$A$74:$E$94,5,0),0)</f>
        <v>0</v>
      </c>
      <c r="H97" s="148">
        <f t="shared" si="20"/>
        <v>0</v>
      </c>
      <c r="I97" s="53">
        <f>SUMIFS(D1_SAV!$T$5:$T$210,D1_SAV!$A$5:$A$210,$B97,D1_SAV!$C$5:$C$210,$D97)</f>
        <v>0</v>
      </c>
      <c r="J97" s="33">
        <f>SUMIFS(D4_WAV!$J$6:$J$52,D4_WAV!$A$6:$A$52,$B97,D4_WAV!$C$6:$C$52,D97)
-SUMIFS(D4_WAV!$J$6:$J$52,D4_WAV!$A$6:$A$52,$B97,D4_WAV!$B$6:$B$52,"Geschäfts- oder Firmenwert",D4_WAV!$C$6:$C$52,D97)</f>
        <v>0</v>
      </c>
      <c r="K97" s="33">
        <f>AVERAGE(SUMIFS(D4_WAV!$I$5:$I$52,D4_WAV!$A$5:$A$52,B_KKAuf!$B97,D4_WAV!$C$5:$C$52,B_KKAuf!D97,D4_WAV!$B$5:$B$52,"geleistete Anzahlungen und Anlagen im Bau des Sachanlagevermögens"),SUMIFS(D4_WAV!$K$5:$K$52,D4_WAV!$A$5:$A$52,B_KKAuf!$B97,D4_WAV!$C$5:$C$52,B_KKAuf!D97,D4_WAV!$B$5:$B$52,"geleistete Anzahlungen und Anlagen im Bau des Sachanlagevermögens"))
+AVERAGE(SUMIFS(D4_WAV!$I$5:$I$52,D4_WAV!$A$5:$A$52,B_KKAuf!$B97,D4_WAV!$C$5:$C$52,B_KKAuf!D97,D4_WAV!$B$5:$B$52,"geleistete Anzahlungen auf immaterielle Vermögensgegenstände"),SUMIFS(D4_WAV!$K$5:$K$52,D4_WAV!$A$5:$A$52,B_KKAuf!$B97,D4_WAV!$C$5:$C$52,B_KKAuf!D97,D4_WAV!$B$5:$B$52,"geleistete Anzahlungen auf immaterielle Vermögensgegenstände"))</f>
        <v>0</v>
      </c>
      <c r="L97" s="33">
        <f>$K97*(0.4*VLOOKUP(D97,A_Stammdaten!$E$63:$G$69,3,0)+0.6*VLOOKUP(A_Stammdaten!$B$9,A_Stammdaten!$A$51:$B$57,2,0))</f>
        <v>0</v>
      </c>
      <c r="M97" s="33">
        <f>SUMIFS(D1_SAV!$S$5:$S$210,D1_SAV!$A$5:$A$210,$B97,D1_SAV!$C$5:$C$210,B_KKAuf!$D97)</f>
        <v>0</v>
      </c>
      <c r="N97" s="33">
        <f>SUMIFS(D4_WAV!$I$5:$I$52,D4_WAV!$A$5:$A$52,$B97,D4_WAV!$C$5:$C$52,$D97,D4_WAV!$B$5:$B$52,"&lt;&gt;"&amp;"geleistete Anzahlungen auf immaterielle Vermögensgegenstände",D4_WAV!$B$5:$B$52,"&lt;&gt;"&amp;"geleistete Anzahlungen und Anlagen im Bau des Sachanlagevermögens",D4_WAV!$B$5:$B$52,"&lt;&gt;"&amp;"Geschäfts- oder Firmenwert")</f>
        <v>0</v>
      </c>
      <c r="O97" s="33">
        <f>SUMIFS(D5_BKZ_NAKB_SoPo!$H$5:$H$54,D5_BKZ_NAKB_SoPo!$A$5:$A$54,$B97,D5_BKZ_NAKB_SoPo!$C$5:$C$54,B_KKAuf!$D97)</f>
        <v>0</v>
      </c>
      <c r="P97" s="33">
        <f>SUMIFS(D1_SAV!$U$5:$U$210,D1_SAV!$A$5:$A$210,$B97,D1_SAV!$C$5:$C$210,B_KKAuf!$D97)</f>
        <v>0</v>
      </c>
      <c r="Q97" s="33">
        <f>SUMIFS(D4_WAV!$K$5:$K$52,D4_WAV!$A$5:$A$52,$B97,D4_WAV!$C$5:$C$52,$D97,D4_WAV!$B$5:$B$52,"&lt;&gt;"&amp;"geleistete Anzahlungen auf immaterielle Vermögensgegenstände",D4_WAV!$B$5:$B$52,"&lt;&gt;"&amp;"geleistete Anzahlungen und Anlagen im Bau des Sachanlagevermögens",D4_WAV!$B$5:$B$52,"&lt;&gt;"&amp;"Geschäfts- oder Firmenwert")</f>
        <v>0</v>
      </c>
      <c r="R97" s="33">
        <f>SUMIFS(D5_BKZ_NAKB_SoPo!$I$5:$I$54,D5_BKZ_NAKB_SoPo!$A$5:$A$54,$B97,D5_BKZ_NAKB_SoPo!$C$5:$C$54,B_KKAuf!$D97)</f>
        <v>0</v>
      </c>
      <c r="S97" s="33">
        <f t="shared" si="23"/>
        <v>0</v>
      </c>
      <c r="T97" s="67">
        <f>$S97*(0.4*VLOOKUP(D97,A_Stammdaten!$E$63:$G$69,2,0)+0.6*VLOOKUP($D97,A_Stammdaten!$A$51:$B$57,2,0))</f>
        <v>0</v>
      </c>
    </row>
    <row r="98" spans="1:20" ht="15" thickBot="1">
      <c r="A98" s="307"/>
      <c r="B98" s="68">
        <f t="shared" si="25"/>
        <v>0</v>
      </c>
      <c r="C98" s="304"/>
      <c r="D98" s="80">
        <v>2028</v>
      </c>
      <c r="E98" s="149">
        <f t="shared" si="18"/>
        <v>0</v>
      </c>
      <c r="F98" s="149">
        <f t="shared" si="19"/>
        <v>0</v>
      </c>
      <c r="G98" s="150">
        <f>_xlfn.IFNA((K98*VLOOKUP(D98,A_Stammdaten!$E$63:$G$69,3,0)+S98*VLOOKUP(D98,A_Stammdaten!$E$63:$G$69,2,0))*0.4*0.035*VLOOKUP(B98,A_Stammdaten!$A$74:$E$94,5,0),0)</f>
        <v>0</v>
      </c>
      <c r="H98" s="151">
        <f t="shared" si="20"/>
        <v>0</v>
      </c>
      <c r="I98" s="69">
        <f>SUMIFS(D1_SAV!$T$5:$T$210,D1_SAV!$A$5:$A$210,$B98,D1_SAV!$C$5:$C$210,$D98)</f>
        <v>0</v>
      </c>
      <c r="J98" s="68">
        <f>SUMIFS(D4_WAV!$J$6:$J$52,D4_WAV!$A$6:$A$52,$B98,D4_WAV!$C$6:$C$52,D98)
-SUMIFS(D4_WAV!$J$6:$J$52,D4_WAV!$A$6:$A$52,$B98,D4_WAV!$B$6:$B$52,"Geschäfts- oder Firmenwert",D4_WAV!$C$6:$C$52,D98)</f>
        <v>0</v>
      </c>
      <c r="K98" s="68">
        <f>AVERAGE(SUMIFS(D4_WAV!$I$5:$I$52,D4_WAV!$A$5:$A$52,B_KKAuf!$B98,D4_WAV!$C$5:$C$52,B_KKAuf!D98,D4_WAV!$B$5:$B$52,"geleistete Anzahlungen und Anlagen im Bau des Sachanlagevermögens"),SUMIFS(D4_WAV!$K$5:$K$52,D4_WAV!$A$5:$A$52,B_KKAuf!$B98,D4_WAV!$C$5:$C$52,B_KKAuf!D98,D4_WAV!$B$5:$B$52,"geleistete Anzahlungen und Anlagen im Bau des Sachanlagevermögens"))
+AVERAGE(SUMIFS(D4_WAV!$I$5:$I$52,D4_WAV!$A$5:$A$52,B_KKAuf!$B98,D4_WAV!$C$5:$C$52,B_KKAuf!D98,D4_WAV!$B$5:$B$52,"geleistete Anzahlungen auf immaterielle Vermögensgegenstände"),SUMIFS(D4_WAV!$K$5:$K$52,D4_WAV!$A$5:$A$52,B_KKAuf!$B98,D4_WAV!$C$5:$C$52,B_KKAuf!D98,D4_WAV!$B$5:$B$52,"geleistete Anzahlungen auf immaterielle Vermögensgegenstände"))</f>
        <v>0</v>
      </c>
      <c r="L98" s="68">
        <f>$K98*(0.4*VLOOKUP(D98,A_Stammdaten!$E$63:$G$69,3,0)+0.6*VLOOKUP(A_Stammdaten!$B$9,A_Stammdaten!$A$51:$B$57,2,0))</f>
        <v>0</v>
      </c>
      <c r="M98" s="68">
        <f>SUMIFS(D1_SAV!$S$5:$S$210,D1_SAV!$A$5:$A$210,$B98,D1_SAV!$C$5:$C$210,B_KKAuf!$D98)</f>
        <v>0</v>
      </c>
      <c r="N98" s="68">
        <f>SUMIFS(D4_WAV!$I$5:$I$52,D4_WAV!$A$5:$A$52,$B98,D4_WAV!$C$5:$C$52,$D98,D4_WAV!$B$5:$B$52,"&lt;&gt;"&amp;"geleistete Anzahlungen auf immaterielle Vermögensgegenstände",D4_WAV!$B$5:$B$52,"&lt;&gt;"&amp;"geleistete Anzahlungen und Anlagen im Bau des Sachanlagevermögens",D4_WAV!$B$5:$B$52,"&lt;&gt;"&amp;"Geschäfts- oder Firmenwert")</f>
        <v>0</v>
      </c>
      <c r="O98" s="68">
        <f>SUMIFS(D5_BKZ_NAKB_SoPo!$H$5:$H$54,D5_BKZ_NAKB_SoPo!$A$5:$A$54,$B98,D5_BKZ_NAKB_SoPo!$C$5:$C$54,B_KKAuf!$D98)</f>
        <v>0</v>
      </c>
      <c r="P98" s="68">
        <f>SUMIFS(D1_SAV!$U$5:$U$210,D1_SAV!$A$5:$A$210,$B98,D1_SAV!$C$5:$C$210,B_KKAuf!$D98)</f>
        <v>0</v>
      </c>
      <c r="Q98" s="68">
        <f>SUMIFS(D4_WAV!$K$5:$K$52,D4_WAV!$A$5:$A$52,$B98,D4_WAV!$C$5:$C$52,$D98,D4_WAV!$B$5:$B$52,"&lt;&gt;"&amp;"geleistete Anzahlungen auf immaterielle Vermögensgegenstände",D4_WAV!$B$5:$B$52,"&lt;&gt;"&amp;"geleistete Anzahlungen und Anlagen im Bau des Sachanlagevermögens",D4_WAV!$B$5:$B$52,"&lt;&gt;"&amp;"Geschäfts- oder Firmenwert")</f>
        <v>0</v>
      </c>
      <c r="R98" s="68">
        <f>SUMIFS(D5_BKZ_NAKB_SoPo!$I$5:$I$54,D5_BKZ_NAKB_SoPo!$A$5:$A$54,$B98,D5_BKZ_NAKB_SoPo!$C$5:$C$54,B_KKAuf!$D98)</f>
        <v>0</v>
      </c>
      <c r="S98" s="68">
        <f t="shared" si="23"/>
        <v>0</v>
      </c>
      <c r="T98" s="70">
        <f>$S98*(0.4*VLOOKUP(D98,A_Stammdaten!$E$63:$G$69,2,0)+0.6*VLOOKUP($D98,A_Stammdaten!$A$51:$B$57,2,0))</f>
        <v>0</v>
      </c>
    </row>
    <row r="99" spans="1:20">
      <c r="A99" s="305">
        <f>A_Stammdaten!A87</f>
        <v>0</v>
      </c>
      <c r="B99" s="63">
        <f>A$99</f>
        <v>0</v>
      </c>
      <c r="C99" s="302">
        <f>A_Stammdaten!B$87</f>
        <v>0</v>
      </c>
      <c r="D99" s="78">
        <v>2022</v>
      </c>
      <c r="E99" s="144">
        <f t="shared" si="18"/>
        <v>0</v>
      </c>
      <c r="F99" s="144">
        <f t="shared" si="19"/>
        <v>0</v>
      </c>
      <c r="G99" s="152">
        <f>_xlfn.IFNA((K99*VLOOKUP(D99,A_Stammdaten!$E$63:$G$69,3,0)+S99*VLOOKUP(D99,A_Stammdaten!$E$63:$G$69,2,0))*0.4*0.035*VLOOKUP(B99,A_Stammdaten!$A$74:$E$94,5,0),0)</f>
        <v>0</v>
      </c>
      <c r="H99" s="153">
        <f t="shared" si="20"/>
        <v>0</v>
      </c>
      <c r="I99" s="64">
        <f>SUMIFS(D1_SAV!$T$5:$T$210,D1_SAV!$A$5:$A$210,$B99,D1_SAV!$C$5:$C$210,$D99)</f>
        <v>0</v>
      </c>
      <c r="J99" s="65">
        <f>SUMIFS(D4_WAV!$J$6:$J$52,D4_WAV!$A$6:$A$52,$B99,D4_WAV!$C$6:$C$52,D99)
-SUMIFS(D4_WAV!$J$6:$J$52,D4_WAV!$A$6:$A$52,$B99,D4_WAV!$B$6:$B$52,"Geschäfts- oder Firmenwert",D4_WAV!$C$6:$C$52,D99)</f>
        <v>0</v>
      </c>
      <c r="K99" s="63">
        <f>AVERAGE(SUMIFS(D4_WAV!$I$5:$I$52,D4_WAV!$A$5:$A$52,B_KKAuf!$B99,D4_WAV!$C$5:$C$52,B_KKAuf!D99,D4_WAV!$B$5:$B$52,"geleistete Anzahlungen und Anlagen im Bau des Sachanlagevermögens"),SUMIFS(D4_WAV!$K$5:$K$52,D4_WAV!$A$5:$A$52,B_KKAuf!$B99,D4_WAV!$C$5:$C$52,B_KKAuf!D99,D4_WAV!$B$5:$B$52,"geleistete Anzahlungen und Anlagen im Bau des Sachanlagevermögens"))
+AVERAGE(SUMIFS(D4_WAV!$I$5:$I$52,D4_WAV!$A$5:$A$52,B_KKAuf!$B99,D4_WAV!$C$5:$C$52,B_KKAuf!D99,D4_WAV!$B$5:$B$52,"geleistete Anzahlungen auf immaterielle Vermögensgegenstände"),SUMIFS(D4_WAV!$K$5:$K$52,D4_WAV!$A$5:$A$52,B_KKAuf!$B99,D4_WAV!$C$5:$C$52,B_KKAuf!D99,D4_WAV!$B$5:$B$52,"geleistete Anzahlungen auf immaterielle Vermögensgegenstände"))</f>
        <v>0</v>
      </c>
      <c r="L99" s="63">
        <f>$K99*(0.4*VLOOKUP(D99,A_Stammdaten!$E$63:$G$69,3,0)+0.6*VLOOKUP(A_Stammdaten!$B$9,A_Stammdaten!$A$51:$B$57,2,0))</f>
        <v>0</v>
      </c>
      <c r="M99" s="63">
        <f>SUMIFS(D1_SAV!$S$5:$S$210,D1_SAV!$A$5:$A$210,$B99,D1_SAV!$C$5:$C$210,B_KKAuf!$D99)</f>
        <v>0</v>
      </c>
      <c r="N99" s="63">
        <f>SUMIFS(D4_WAV!$I$5:$I$52,D4_WAV!$A$5:$A$52,$B99,D4_WAV!$C$5:$C$52,$D99,D4_WAV!$B$5:$B$52,"&lt;&gt;"&amp;"geleistete Anzahlungen auf immaterielle Vermögensgegenstände",D4_WAV!$B$5:$B$52,"&lt;&gt;"&amp;"geleistete Anzahlungen und Anlagen im Bau des Sachanlagevermögens",D4_WAV!$B$5:$B$52,"&lt;&gt;"&amp;"Geschäfts- oder Firmenwert")</f>
        <v>0</v>
      </c>
      <c r="O99" s="63">
        <f>SUMIFS(D5_BKZ_NAKB_SoPo!$H$5:$H$54,D5_BKZ_NAKB_SoPo!$A$5:$A$54,$B99,D5_BKZ_NAKB_SoPo!$C$5:$C$54,B_KKAuf!$D99)</f>
        <v>0</v>
      </c>
      <c r="P99" s="63">
        <f>SUMIFS(D1_SAV!$U$5:$U$210,D1_SAV!$A$5:$A$210,$B99,D1_SAV!$C$5:$C$210,B_KKAuf!$D99)</f>
        <v>0</v>
      </c>
      <c r="Q99" s="63">
        <f>SUMIFS(D4_WAV!$K$5:$K$52,D4_WAV!$A$5:$A$52,$B99,D4_WAV!$C$5:$C$52,$D99,D4_WAV!$B$5:$B$52,"&lt;&gt;"&amp;"geleistete Anzahlungen auf immaterielle Vermögensgegenstände",D4_WAV!$B$5:$B$52,"&lt;&gt;"&amp;"geleistete Anzahlungen und Anlagen im Bau des Sachanlagevermögens",D4_WAV!$B$5:$B$52,"&lt;&gt;"&amp;"Geschäfts- oder Firmenwert")</f>
        <v>0</v>
      </c>
      <c r="R99" s="63">
        <f>SUMIFS(D5_BKZ_NAKB_SoPo!$I$5:$I$54,D5_BKZ_NAKB_SoPo!$A$5:$A$54,$B99,D5_BKZ_NAKB_SoPo!$C$5:$C$54,B_KKAuf!$D99)</f>
        <v>0</v>
      </c>
      <c r="S99" s="63">
        <f t="shared" si="23"/>
        <v>0</v>
      </c>
      <c r="T99" s="66">
        <f>$S99*(0.4*VLOOKUP(D99,A_Stammdaten!$E$63:$G$69,2,0)+0.6*VLOOKUP($D99,A_Stammdaten!$A$51:$B$57,2,0))</f>
        <v>0</v>
      </c>
    </row>
    <row r="100" spans="1:20">
      <c r="A100" s="306"/>
      <c r="B100" s="33">
        <f t="shared" ref="B100:B105" si="26">A$99</f>
        <v>0</v>
      </c>
      <c r="C100" s="303"/>
      <c r="D100" s="79">
        <v>2023</v>
      </c>
      <c r="E100" s="146">
        <f t="shared" si="18"/>
        <v>0</v>
      </c>
      <c r="F100" s="146">
        <f t="shared" si="19"/>
        <v>0</v>
      </c>
      <c r="G100" s="147">
        <f>_xlfn.IFNA((K100*VLOOKUP(D100,A_Stammdaten!$E$63:$G$69,3,0)+S100*VLOOKUP(D100,A_Stammdaten!$E$63:$G$69,2,0))*0.4*0.035*VLOOKUP(B100,A_Stammdaten!$A$74:$E$94,5,0),0)</f>
        <v>0</v>
      </c>
      <c r="H100" s="148">
        <f t="shared" si="20"/>
        <v>0</v>
      </c>
      <c r="I100" s="53">
        <f>SUMIFS(D1_SAV!$T$5:$T$210,D1_SAV!$A$5:$A$210,$B100,D1_SAV!$C$5:$C$210,$D100)</f>
        <v>0</v>
      </c>
      <c r="J100" s="58">
        <f>SUMIFS(D4_WAV!$J$6:$J$52,D4_WAV!$A$6:$A$52,$B100,D4_WAV!$C$6:$C$52,D100)
-SUMIFS(D4_WAV!$J$6:$J$52,D4_WAV!$A$6:$A$52,$B100,D4_WAV!$B$6:$B$52,"Geschäfts- oder Firmenwert",D4_WAV!$C$6:$C$52,D100)</f>
        <v>0</v>
      </c>
      <c r="K100" s="33">
        <f>AVERAGE(SUMIFS(D4_WAV!$I$5:$I$52,D4_WAV!$A$5:$A$52,B_KKAuf!$B100,D4_WAV!$C$5:$C$52,B_KKAuf!D100,D4_WAV!$B$5:$B$52,"geleistete Anzahlungen und Anlagen im Bau des Sachanlagevermögens"),SUMIFS(D4_WAV!$K$5:$K$52,D4_WAV!$A$5:$A$52,B_KKAuf!$B100,D4_WAV!$C$5:$C$52,B_KKAuf!D100,D4_WAV!$B$5:$B$52,"geleistete Anzahlungen und Anlagen im Bau des Sachanlagevermögens"))
+AVERAGE(SUMIFS(D4_WAV!$I$5:$I$52,D4_WAV!$A$5:$A$52,B_KKAuf!$B100,D4_WAV!$C$5:$C$52,B_KKAuf!D100,D4_WAV!$B$5:$B$52,"geleistete Anzahlungen auf immaterielle Vermögensgegenstände"),SUMIFS(D4_WAV!$K$5:$K$52,D4_WAV!$A$5:$A$52,B_KKAuf!$B100,D4_WAV!$C$5:$C$52,B_KKAuf!D100,D4_WAV!$B$5:$B$52,"geleistete Anzahlungen auf immaterielle Vermögensgegenstände"))</f>
        <v>0</v>
      </c>
      <c r="L100" s="33">
        <f>$K100*(0.4*VLOOKUP(D100,A_Stammdaten!$E$63:$G$69,3,0)+0.6*VLOOKUP(A_Stammdaten!$B$9,A_Stammdaten!$A$51:$B$57,2,0))</f>
        <v>0</v>
      </c>
      <c r="M100" s="33">
        <f>SUMIFS(D1_SAV!$S$5:$S$210,D1_SAV!$A$5:$A$210,$B100,D1_SAV!$C$5:$C$210,B_KKAuf!$D100)</f>
        <v>0</v>
      </c>
      <c r="N100" s="33">
        <f>SUMIFS(D4_WAV!$I$5:$I$52,D4_WAV!$A$5:$A$52,$B100,D4_WAV!$C$5:$C$52,$D100,D4_WAV!$B$5:$B$52,"&lt;&gt;"&amp;"geleistete Anzahlungen auf immaterielle Vermögensgegenstände",D4_WAV!$B$5:$B$52,"&lt;&gt;"&amp;"geleistete Anzahlungen und Anlagen im Bau des Sachanlagevermögens",D4_WAV!$B$5:$B$52,"&lt;&gt;"&amp;"Geschäfts- oder Firmenwert")</f>
        <v>0</v>
      </c>
      <c r="O100" s="33">
        <f>SUMIFS(D5_BKZ_NAKB_SoPo!$H$5:$H$54,D5_BKZ_NAKB_SoPo!$A$5:$A$54,$B100,D5_BKZ_NAKB_SoPo!$C$5:$C$54,B_KKAuf!$D100)</f>
        <v>0</v>
      </c>
      <c r="P100" s="33">
        <f>SUMIFS(D1_SAV!$U$5:$U$210,D1_SAV!$A$5:$A$210,$B100,D1_SAV!$C$5:$C$210,B_KKAuf!$D100)</f>
        <v>0</v>
      </c>
      <c r="Q100" s="33">
        <f>SUMIFS(D4_WAV!$K$5:$K$52,D4_WAV!$A$5:$A$52,$B100,D4_WAV!$C$5:$C$52,$D100,D4_WAV!$B$5:$B$52,"&lt;&gt;"&amp;"geleistete Anzahlungen auf immaterielle Vermögensgegenstände",D4_WAV!$B$5:$B$52,"&lt;&gt;"&amp;"geleistete Anzahlungen und Anlagen im Bau des Sachanlagevermögens",D4_WAV!$B$5:$B$52,"&lt;&gt;"&amp;"Geschäfts- oder Firmenwert")</f>
        <v>0</v>
      </c>
      <c r="R100" s="33">
        <f>SUMIFS(D5_BKZ_NAKB_SoPo!$I$5:$I$54,D5_BKZ_NAKB_SoPo!$A$5:$A$54,$B100,D5_BKZ_NAKB_SoPo!$C$5:$C$54,B_KKAuf!$D100)</f>
        <v>0</v>
      </c>
      <c r="S100" s="33">
        <f t="shared" si="23"/>
        <v>0</v>
      </c>
      <c r="T100" s="67">
        <f>$S100*(0.4*VLOOKUP(D100,A_Stammdaten!$E$63:$G$69,2,0)+0.6*VLOOKUP($D100,A_Stammdaten!$A$51:$B$57,2,0))</f>
        <v>0</v>
      </c>
    </row>
    <row r="101" spans="1:20">
      <c r="A101" s="306"/>
      <c r="B101" s="33">
        <f t="shared" si="26"/>
        <v>0</v>
      </c>
      <c r="C101" s="303"/>
      <c r="D101" s="79">
        <v>2024</v>
      </c>
      <c r="E101" s="146">
        <f t="shared" si="18"/>
        <v>0</v>
      </c>
      <c r="F101" s="146">
        <f t="shared" si="19"/>
        <v>0</v>
      </c>
      <c r="G101" s="147">
        <f>_xlfn.IFNA((K101*VLOOKUP(D101,A_Stammdaten!$E$63:$G$69,3,0)+S101*VLOOKUP(D101,A_Stammdaten!$E$63:$G$69,2,0))*0.4*0.035*VLOOKUP(B101,A_Stammdaten!$A$74:$E$94,5,0),0)</f>
        <v>0</v>
      </c>
      <c r="H101" s="148">
        <f t="shared" si="20"/>
        <v>0</v>
      </c>
      <c r="I101" s="53">
        <f>SUMIFS(D1_SAV!$T$5:$T$210,D1_SAV!$A$5:$A$210,$B101,D1_SAV!$C$5:$C$210,$D101)</f>
        <v>0</v>
      </c>
      <c r="J101" s="58">
        <f>SUMIFS(D4_WAV!$J$6:$J$52,D4_WAV!$A$6:$A$52,$B101,D4_WAV!$C$6:$C$52,D101)
-SUMIFS(D4_WAV!$J$6:$J$52,D4_WAV!$A$6:$A$52,$B101,D4_WAV!$B$6:$B$52,"Geschäfts- oder Firmenwert",D4_WAV!$C$6:$C$52,D101)</f>
        <v>0</v>
      </c>
      <c r="K101" s="33">
        <f>AVERAGE(SUMIFS(D4_WAV!$I$5:$I$52,D4_WAV!$A$5:$A$52,B_KKAuf!$B101,D4_WAV!$C$5:$C$52,B_KKAuf!D101,D4_WAV!$B$5:$B$52,"geleistete Anzahlungen und Anlagen im Bau des Sachanlagevermögens"),SUMIFS(D4_WAV!$K$5:$K$52,D4_WAV!$A$5:$A$52,B_KKAuf!$B101,D4_WAV!$C$5:$C$52,B_KKAuf!D101,D4_WAV!$B$5:$B$52,"geleistete Anzahlungen und Anlagen im Bau des Sachanlagevermögens"))
+AVERAGE(SUMIFS(D4_WAV!$I$5:$I$52,D4_WAV!$A$5:$A$52,B_KKAuf!$B101,D4_WAV!$C$5:$C$52,B_KKAuf!D101,D4_WAV!$B$5:$B$52,"geleistete Anzahlungen auf immaterielle Vermögensgegenstände"),SUMIFS(D4_WAV!$K$5:$K$52,D4_WAV!$A$5:$A$52,B_KKAuf!$B101,D4_WAV!$C$5:$C$52,B_KKAuf!D101,D4_WAV!$B$5:$B$52,"geleistete Anzahlungen auf immaterielle Vermögensgegenstände"))</f>
        <v>0</v>
      </c>
      <c r="L101" s="33">
        <f>$K101*(0.4*VLOOKUP(D101,A_Stammdaten!$E$63:$G$69,3,0)+0.6*VLOOKUP(A_Stammdaten!$B$9,A_Stammdaten!$A$51:$B$57,2,0))</f>
        <v>0</v>
      </c>
      <c r="M101" s="33">
        <f>SUMIFS(D1_SAV!$S$5:$S$210,D1_SAV!$A$5:$A$210,$B101,D1_SAV!$C$5:$C$210,B_KKAuf!$D101)</f>
        <v>0</v>
      </c>
      <c r="N101" s="33">
        <f>SUMIFS(D4_WAV!$I$5:$I$52,D4_WAV!$A$5:$A$52,$B101,D4_WAV!$C$5:$C$52,$D101,D4_WAV!$B$5:$B$52,"&lt;&gt;"&amp;"geleistete Anzahlungen auf immaterielle Vermögensgegenstände",D4_WAV!$B$5:$B$52,"&lt;&gt;"&amp;"geleistete Anzahlungen und Anlagen im Bau des Sachanlagevermögens",D4_WAV!$B$5:$B$52,"&lt;&gt;"&amp;"Geschäfts- oder Firmenwert")</f>
        <v>0</v>
      </c>
      <c r="O101" s="33">
        <f>SUMIFS(D5_BKZ_NAKB_SoPo!$H$5:$H$54,D5_BKZ_NAKB_SoPo!$A$5:$A$54,$B101,D5_BKZ_NAKB_SoPo!$C$5:$C$54,B_KKAuf!$D101)</f>
        <v>0</v>
      </c>
      <c r="P101" s="33">
        <f>SUMIFS(D1_SAV!$U$5:$U$210,D1_SAV!$A$5:$A$210,$B101,D1_SAV!$C$5:$C$210,B_KKAuf!$D101)</f>
        <v>0</v>
      </c>
      <c r="Q101" s="33">
        <f>SUMIFS(D4_WAV!$K$5:$K$52,D4_WAV!$A$5:$A$52,$B101,D4_WAV!$C$5:$C$52,$D101,D4_WAV!$B$5:$B$52,"&lt;&gt;"&amp;"geleistete Anzahlungen auf immaterielle Vermögensgegenstände",D4_WAV!$B$5:$B$52,"&lt;&gt;"&amp;"geleistete Anzahlungen und Anlagen im Bau des Sachanlagevermögens",D4_WAV!$B$5:$B$52,"&lt;&gt;"&amp;"Geschäfts- oder Firmenwert")</f>
        <v>0</v>
      </c>
      <c r="R101" s="33">
        <f>SUMIFS(D5_BKZ_NAKB_SoPo!$I$5:$I$54,D5_BKZ_NAKB_SoPo!$A$5:$A$54,$B101,D5_BKZ_NAKB_SoPo!$C$5:$C$54,B_KKAuf!$D101)</f>
        <v>0</v>
      </c>
      <c r="S101" s="33">
        <f t="shared" si="23"/>
        <v>0</v>
      </c>
      <c r="T101" s="67">
        <f>$S101*(0.4*VLOOKUP(D101,A_Stammdaten!$E$63:$G$69,2,0)+0.6*VLOOKUP($D101,A_Stammdaten!$A$51:$B$57,2,0))</f>
        <v>0</v>
      </c>
    </row>
    <row r="102" spans="1:20">
      <c r="A102" s="306"/>
      <c r="B102" s="33">
        <f t="shared" si="26"/>
        <v>0</v>
      </c>
      <c r="C102" s="303"/>
      <c r="D102" s="79">
        <v>2025</v>
      </c>
      <c r="E102" s="146">
        <f t="shared" si="18"/>
        <v>0</v>
      </c>
      <c r="F102" s="146">
        <f t="shared" si="19"/>
        <v>0</v>
      </c>
      <c r="G102" s="147">
        <f>_xlfn.IFNA((K102*VLOOKUP(D102,A_Stammdaten!$E$63:$G$69,3,0)+S102*VLOOKUP(D102,A_Stammdaten!$E$63:$G$69,2,0))*0.4*0.035*VLOOKUP(B102,A_Stammdaten!$A$74:$E$94,5,0),0)</f>
        <v>0</v>
      </c>
      <c r="H102" s="148">
        <f t="shared" si="20"/>
        <v>0</v>
      </c>
      <c r="I102" s="53">
        <f>SUMIFS(D1_SAV!$T$5:$T$210,D1_SAV!$A$5:$A$210,$B102,D1_SAV!$C$5:$C$210,$D102)</f>
        <v>0</v>
      </c>
      <c r="J102" s="33">
        <f>SUMIFS(D4_WAV!$J$6:$J$52,D4_WAV!$A$6:$A$52,$B102,D4_WAV!$C$6:$C$52,D102)
-SUMIFS(D4_WAV!$J$6:$J$52,D4_WAV!$A$6:$A$52,$B102,D4_WAV!$B$6:$B$52,"Geschäfts- oder Firmenwert",D4_WAV!$C$6:$C$52,D102)</f>
        <v>0</v>
      </c>
      <c r="K102" s="33">
        <f>AVERAGE(SUMIFS(D4_WAV!$I$5:$I$52,D4_WAV!$A$5:$A$52,B_KKAuf!$B102,D4_WAV!$C$5:$C$52,B_KKAuf!D102,D4_WAV!$B$5:$B$52,"geleistete Anzahlungen und Anlagen im Bau des Sachanlagevermögens"),SUMIFS(D4_WAV!$K$5:$K$52,D4_WAV!$A$5:$A$52,B_KKAuf!$B102,D4_WAV!$C$5:$C$52,B_KKAuf!D102,D4_WAV!$B$5:$B$52,"geleistete Anzahlungen und Anlagen im Bau des Sachanlagevermögens"))
+AVERAGE(SUMIFS(D4_WAV!$I$5:$I$52,D4_WAV!$A$5:$A$52,B_KKAuf!$B102,D4_WAV!$C$5:$C$52,B_KKAuf!D102,D4_WAV!$B$5:$B$52,"geleistete Anzahlungen auf immaterielle Vermögensgegenstände"),SUMIFS(D4_WAV!$K$5:$K$52,D4_WAV!$A$5:$A$52,B_KKAuf!$B102,D4_WAV!$C$5:$C$52,B_KKAuf!D102,D4_WAV!$B$5:$B$52,"geleistete Anzahlungen auf immaterielle Vermögensgegenstände"))</f>
        <v>0</v>
      </c>
      <c r="L102" s="33">
        <f>$K102*(0.4*VLOOKUP(D102,A_Stammdaten!$E$63:$G$69,3,0)+0.6*VLOOKUP(A_Stammdaten!$B$9,A_Stammdaten!$A$51:$B$57,2,0))</f>
        <v>0</v>
      </c>
      <c r="M102" s="33">
        <f>SUMIFS(D1_SAV!$S$5:$S$210,D1_SAV!$A$5:$A$210,$B102,D1_SAV!$C$5:$C$210,B_KKAuf!$D102)</f>
        <v>0</v>
      </c>
      <c r="N102" s="33">
        <f>SUMIFS(D4_WAV!$I$5:$I$52,D4_WAV!$A$5:$A$52,$B102,D4_WAV!$C$5:$C$52,$D102,D4_WAV!$B$5:$B$52,"&lt;&gt;"&amp;"geleistete Anzahlungen auf immaterielle Vermögensgegenstände",D4_WAV!$B$5:$B$52,"&lt;&gt;"&amp;"geleistete Anzahlungen und Anlagen im Bau des Sachanlagevermögens",D4_WAV!$B$5:$B$52,"&lt;&gt;"&amp;"Geschäfts- oder Firmenwert")</f>
        <v>0</v>
      </c>
      <c r="O102" s="33">
        <f>SUMIFS(D5_BKZ_NAKB_SoPo!$H$5:$H$54,D5_BKZ_NAKB_SoPo!$A$5:$A$54,$B102,D5_BKZ_NAKB_SoPo!$C$5:$C$54,B_KKAuf!$D102)</f>
        <v>0</v>
      </c>
      <c r="P102" s="33">
        <f>SUMIFS(D1_SAV!$U$5:$U$210,D1_SAV!$A$5:$A$210,$B102,D1_SAV!$C$5:$C$210,B_KKAuf!$D102)</f>
        <v>0</v>
      </c>
      <c r="Q102" s="33">
        <f>SUMIFS(D4_WAV!$K$5:$K$52,D4_WAV!$A$5:$A$52,$B102,D4_WAV!$C$5:$C$52,$D102,D4_WAV!$B$5:$B$52,"&lt;&gt;"&amp;"geleistete Anzahlungen auf immaterielle Vermögensgegenstände",D4_WAV!$B$5:$B$52,"&lt;&gt;"&amp;"geleistete Anzahlungen und Anlagen im Bau des Sachanlagevermögens",D4_WAV!$B$5:$B$52,"&lt;&gt;"&amp;"Geschäfts- oder Firmenwert")</f>
        <v>0</v>
      </c>
      <c r="R102" s="33">
        <f>SUMIFS(D5_BKZ_NAKB_SoPo!$I$5:$I$54,D5_BKZ_NAKB_SoPo!$A$5:$A$54,$B102,D5_BKZ_NAKB_SoPo!$C$5:$C$54,B_KKAuf!$D102)</f>
        <v>0</v>
      </c>
      <c r="S102" s="33">
        <f t="shared" si="23"/>
        <v>0</v>
      </c>
      <c r="T102" s="67">
        <f>$S102*(0.4*VLOOKUP(D102,A_Stammdaten!$E$63:$G$69,2,0)+0.6*VLOOKUP($D102,A_Stammdaten!$A$51:$B$57,2,0))</f>
        <v>0</v>
      </c>
    </row>
    <row r="103" spans="1:20">
      <c r="A103" s="306"/>
      <c r="B103" s="33">
        <f t="shared" si="26"/>
        <v>0</v>
      </c>
      <c r="C103" s="303"/>
      <c r="D103" s="79">
        <v>2026</v>
      </c>
      <c r="E103" s="146">
        <f t="shared" si="18"/>
        <v>0</v>
      </c>
      <c r="F103" s="146">
        <f t="shared" si="19"/>
        <v>0</v>
      </c>
      <c r="G103" s="147">
        <f>_xlfn.IFNA((K103*VLOOKUP(D103,A_Stammdaten!$E$63:$G$69,3,0)+S103*VLOOKUP(D103,A_Stammdaten!$E$63:$G$69,2,0))*0.4*0.035*VLOOKUP(B103,A_Stammdaten!$A$74:$E$94,5,0),0)</f>
        <v>0</v>
      </c>
      <c r="H103" s="148">
        <f t="shared" si="20"/>
        <v>0</v>
      </c>
      <c r="I103" s="53">
        <f>SUMIFS(D1_SAV!$T$5:$T$210,D1_SAV!$A$5:$A$210,$B103,D1_SAV!$C$5:$C$210,$D103)</f>
        <v>0</v>
      </c>
      <c r="J103" s="33">
        <f>SUMIFS(D4_WAV!$J$6:$J$52,D4_WAV!$A$6:$A$52,$B103,D4_WAV!$C$6:$C$52,D103)
-SUMIFS(D4_WAV!$J$6:$J$52,D4_WAV!$A$6:$A$52,$B103,D4_WAV!$B$6:$B$52,"Geschäfts- oder Firmenwert",D4_WAV!$C$6:$C$52,D103)</f>
        <v>0</v>
      </c>
      <c r="K103" s="33">
        <f>AVERAGE(SUMIFS(D4_WAV!$I$5:$I$52,D4_WAV!$A$5:$A$52,B_KKAuf!$B103,D4_WAV!$C$5:$C$52,B_KKAuf!D103,D4_WAV!$B$5:$B$52,"geleistete Anzahlungen und Anlagen im Bau des Sachanlagevermögens"),SUMIFS(D4_WAV!$K$5:$K$52,D4_WAV!$A$5:$A$52,B_KKAuf!$B103,D4_WAV!$C$5:$C$52,B_KKAuf!D103,D4_WAV!$B$5:$B$52,"geleistete Anzahlungen und Anlagen im Bau des Sachanlagevermögens"))
+AVERAGE(SUMIFS(D4_WAV!$I$5:$I$52,D4_WAV!$A$5:$A$52,B_KKAuf!$B103,D4_WAV!$C$5:$C$52,B_KKAuf!D103,D4_WAV!$B$5:$B$52,"geleistete Anzahlungen auf immaterielle Vermögensgegenstände"),SUMIFS(D4_WAV!$K$5:$K$52,D4_WAV!$A$5:$A$52,B_KKAuf!$B103,D4_WAV!$C$5:$C$52,B_KKAuf!D103,D4_WAV!$B$5:$B$52,"geleistete Anzahlungen auf immaterielle Vermögensgegenstände"))</f>
        <v>0</v>
      </c>
      <c r="L103" s="33">
        <f>$K103*(0.4*VLOOKUP(D103,A_Stammdaten!$E$63:$G$69,3,0)+0.6*VLOOKUP(A_Stammdaten!$B$9,A_Stammdaten!$A$51:$B$57,2,0))</f>
        <v>0</v>
      </c>
      <c r="M103" s="33">
        <f>SUMIFS(D1_SAV!$S$5:$S$210,D1_SAV!$A$5:$A$210,$B103,D1_SAV!$C$5:$C$210,B_KKAuf!$D103)</f>
        <v>0</v>
      </c>
      <c r="N103" s="33">
        <f>SUMIFS(D4_WAV!$I$5:$I$52,D4_WAV!$A$5:$A$52,$B103,D4_WAV!$C$5:$C$52,$D103,D4_WAV!$B$5:$B$52,"&lt;&gt;"&amp;"geleistete Anzahlungen auf immaterielle Vermögensgegenstände",D4_WAV!$B$5:$B$52,"&lt;&gt;"&amp;"geleistete Anzahlungen und Anlagen im Bau des Sachanlagevermögens",D4_WAV!$B$5:$B$52,"&lt;&gt;"&amp;"Geschäfts- oder Firmenwert")</f>
        <v>0</v>
      </c>
      <c r="O103" s="33">
        <f>SUMIFS(D5_BKZ_NAKB_SoPo!$H$5:$H$54,D5_BKZ_NAKB_SoPo!$A$5:$A$54,$B103,D5_BKZ_NAKB_SoPo!$C$5:$C$54,B_KKAuf!$D103)</f>
        <v>0</v>
      </c>
      <c r="P103" s="33">
        <f>SUMIFS(D1_SAV!$U$5:$U$210,D1_SAV!$A$5:$A$210,$B103,D1_SAV!$C$5:$C$210,B_KKAuf!$D103)</f>
        <v>0</v>
      </c>
      <c r="Q103" s="33">
        <f>SUMIFS(D4_WAV!$K$5:$K$52,D4_WAV!$A$5:$A$52,$B103,D4_WAV!$C$5:$C$52,$D103,D4_WAV!$B$5:$B$52,"&lt;&gt;"&amp;"geleistete Anzahlungen auf immaterielle Vermögensgegenstände",D4_WAV!$B$5:$B$52,"&lt;&gt;"&amp;"geleistete Anzahlungen und Anlagen im Bau des Sachanlagevermögens",D4_WAV!$B$5:$B$52,"&lt;&gt;"&amp;"Geschäfts- oder Firmenwert")</f>
        <v>0</v>
      </c>
      <c r="R103" s="33">
        <f>SUMIFS(D5_BKZ_NAKB_SoPo!$I$5:$I$54,D5_BKZ_NAKB_SoPo!$A$5:$A$54,$B103,D5_BKZ_NAKB_SoPo!$C$5:$C$54,B_KKAuf!$D103)</f>
        <v>0</v>
      </c>
      <c r="S103" s="33">
        <f t="shared" si="23"/>
        <v>0</v>
      </c>
      <c r="T103" s="67">
        <f>$S103*(0.4*VLOOKUP(D103,A_Stammdaten!$E$63:$G$69,2,0)+0.6*VLOOKUP($D103,A_Stammdaten!$A$51:$B$57,2,0))</f>
        <v>0</v>
      </c>
    </row>
    <row r="104" spans="1:20">
      <c r="A104" s="306"/>
      <c r="B104" s="33">
        <f t="shared" si="26"/>
        <v>0</v>
      </c>
      <c r="C104" s="303"/>
      <c r="D104" s="79">
        <v>2027</v>
      </c>
      <c r="E104" s="146">
        <f t="shared" si="18"/>
        <v>0</v>
      </c>
      <c r="F104" s="146">
        <f t="shared" si="19"/>
        <v>0</v>
      </c>
      <c r="G104" s="147">
        <f>_xlfn.IFNA((K104*VLOOKUP(D104,A_Stammdaten!$E$63:$G$69,3,0)+S104*VLOOKUP(D104,A_Stammdaten!$E$63:$G$69,2,0))*0.4*0.035*VLOOKUP(B104,A_Stammdaten!$A$74:$E$94,5,0),0)</f>
        <v>0</v>
      </c>
      <c r="H104" s="148">
        <f t="shared" si="20"/>
        <v>0</v>
      </c>
      <c r="I104" s="53">
        <f>SUMIFS(D1_SAV!$T$5:$T$210,D1_SAV!$A$5:$A$210,$B104,D1_SAV!$C$5:$C$210,$D104)</f>
        <v>0</v>
      </c>
      <c r="J104" s="33">
        <f>SUMIFS(D4_WAV!$J$6:$J$52,D4_WAV!$A$6:$A$52,$B104,D4_WAV!$C$6:$C$52,D104)
-SUMIFS(D4_WAV!$J$6:$J$52,D4_WAV!$A$6:$A$52,$B104,D4_WAV!$B$6:$B$52,"Geschäfts- oder Firmenwert",D4_WAV!$C$6:$C$52,D104)</f>
        <v>0</v>
      </c>
      <c r="K104" s="33">
        <f>AVERAGE(SUMIFS(D4_WAV!$I$5:$I$52,D4_WAV!$A$5:$A$52,B_KKAuf!$B104,D4_WAV!$C$5:$C$52,B_KKAuf!D104,D4_WAV!$B$5:$B$52,"geleistete Anzahlungen und Anlagen im Bau des Sachanlagevermögens"),SUMIFS(D4_WAV!$K$5:$K$52,D4_WAV!$A$5:$A$52,B_KKAuf!$B104,D4_WAV!$C$5:$C$52,B_KKAuf!D104,D4_WAV!$B$5:$B$52,"geleistete Anzahlungen und Anlagen im Bau des Sachanlagevermögens"))
+AVERAGE(SUMIFS(D4_WAV!$I$5:$I$52,D4_WAV!$A$5:$A$52,B_KKAuf!$B104,D4_WAV!$C$5:$C$52,B_KKAuf!D104,D4_WAV!$B$5:$B$52,"geleistete Anzahlungen auf immaterielle Vermögensgegenstände"),SUMIFS(D4_WAV!$K$5:$K$52,D4_WAV!$A$5:$A$52,B_KKAuf!$B104,D4_WAV!$C$5:$C$52,B_KKAuf!D104,D4_WAV!$B$5:$B$52,"geleistete Anzahlungen auf immaterielle Vermögensgegenstände"))</f>
        <v>0</v>
      </c>
      <c r="L104" s="33">
        <f>$K104*(0.4*VLOOKUP(D104,A_Stammdaten!$E$63:$G$69,3,0)+0.6*VLOOKUP(A_Stammdaten!$B$9,A_Stammdaten!$A$51:$B$57,2,0))</f>
        <v>0</v>
      </c>
      <c r="M104" s="33">
        <f>SUMIFS(D1_SAV!$S$5:$S$210,D1_SAV!$A$5:$A$210,$B104,D1_SAV!$C$5:$C$210,B_KKAuf!$D104)</f>
        <v>0</v>
      </c>
      <c r="N104" s="33">
        <f>SUMIFS(D4_WAV!$I$5:$I$52,D4_WAV!$A$5:$A$52,$B104,D4_WAV!$C$5:$C$52,$D104,D4_WAV!$B$5:$B$52,"&lt;&gt;"&amp;"geleistete Anzahlungen auf immaterielle Vermögensgegenstände",D4_WAV!$B$5:$B$52,"&lt;&gt;"&amp;"geleistete Anzahlungen und Anlagen im Bau des Sachanlagevermögens",D4_WAV!$B$5:$B$52,"&lt;&gt;"&amp;"Geschäfts- oder Firmenwert")</f>
        <v>0</v>
      </c>
      <c r="O104" s="33">
        <f>SUMIFS(D5_BKZ_NAKB_SoPo!$H$5:$H$54,D5_BKZ_NAKB_SoPo!$A$5:$A$54,$B104,D5_BKZ_NAKB_SoPo!$C$5:$C$54,B_KKAuf!$D104)</f>
        <v>0</v>
      </c>
      <c r="P104" s="33">
        <f>SUMIFS(D1_SAV!$U$5:$U$210,D1_SAV!$A$5:$A$210,$B104,D1_SAV!$C$5:$C$210,B_KKAuf!$D104)</f>
        <v>0</v>
      </c>
      <c r="Q104" s="33">
        <f>SUMIFS(D4_WAV!$K$5:$K$52,D4_WAV!$A$5:$A$52,$B104,D4_WAV!$C$5:$C$52,$D104,D4_WAV!$B$5:$B$52,"&lt;&gt;"&amp;"geleistete Anzahlungen auf immaterielle Vermögensgegenstände",D4_WAV!$B$5:$B$52,"&lt;&gt;"&amp;"geleistete Anzahlungen und Anlagen im Bau des Sachanlagevermögens",D4_WAV!$B$5:$B$52,"&lt;&gt;"&amp;"Geschäfts- oder Firmenwert")</f>
        <v>0</v>
      </c>
      <c r="R104" s="33">
        <f>SUMIFS(D5_BKZ_NAKB_SoPo!$I$5:$I$54,D5_BKZ_NAKB_SoPo!$A$5:$A$54,$B104,D5_BKZ_NAKB_SoPo!$C$5:$C$54,B_KKAuf!$D104)</f>
        <v>0</v>
      </c>
      <c r="S104" s="33">
        <f t="shared" si="23"/>
        <v>0</v>
      </c>
      <c r="T104" s="67">
        <f>$S104*(0.4*VLOOKUP(D104,A_Stammdaten!$E$63:$G$69,2,0)+0.6*VLOOKUP($D104,A_Stammdaten!$A$51:$B$57,2,0))</f>
        <v>0</v>
      </c>
    </row>
    <row r="105" spans="1:20" ht="15" thickBot="1">
      <c r="A105" s="307"/>
      <c r="B105" s="68">
        <f t="shared" si="26"/>
        <v>0</v>
      </c>
      <c r="C105" s="304"/>
      <c r="D105" s="80">
        <v>2028</v>
      </c>
      <c r="E105" s="149">
        <f t="shared" si="18"/>
        <v>0</v>
      </c>
      <c r="F105" s="149">
        <f t="shared" si="19"/>
        <v>0</v>
      </c>
      <c r="G105" s="150">
        <f>_xlfn.IFNA((K105*VLOOKUP(D105,A_Stammdaten!$E$63:$G$69,3,0)+S105*VLOOKUP(D105,A_Stammdaten!$E$63:$G$69,2,0))*0.4*0.035*VLOOKUP(B105,A_Stammdaten!$A$74:$E$94,5,0),0)</f>
        <v>0</v>
      </c>
      <c r="H105" s="151">
        <f t="shared" si="20"/>
        <v>0</v>
      </c>
      <c r="I105" s="69">
        <f>SUMIFS(D1_SAV!$T$5:$T$210,D1_SAV!$A$5:$A$210,$B105,D1_SAV!$C$5:$C$210,$D105)</f>
        <v>0</v>
      </c>
      <c r="J105" s="68">
        <f>SUMIFS(D4_WAV!$J$6:$J$52,D4_WAV!$A$6:$A$52,$B105,D4_WAV!$C$6:$C$52,D105)
-SUMIFS(D4_WAV!$J$6:$J$52,D4_WAV!$A$6:$A$52,$B105,D4_WAV!$B$6:$B$52,"Geschäfts- oder Firmenwert",D4_WAV!$C$6:$C$52,D105)</f>
        <v>0</v>
      </c>
      <c r="K105" s="68">
        <f>AVERAGE(SUMIFS(D4_WAV!$I$5:$I$52,D4_WAV!$A$5:$A$52,B_KKAuf!$B105,D4_WAV!$C$5:$C$52,B_KKAuf!D105,D4_WAV!$B$5:$B$52,"geleistete Anzahlungen und Anlagen im Bau des Sachanlagevermögens"),SUMIFS(D4_WAV!$K$5:$K$52,D4_WAV!$A$5:$A$52,B_KKAuf!$B105,D4_WAV!$C$5:$C$52,B_KKAuf!D105,D4_WAV!$B$5:$B$52,"geleistete Anzahlungen und Anlagen im Bau des Sachanlagevermögens"))
+AVERAGE(SUMIFS(D4_WAV!$I$5:$I$52,D4_WAV!$A$5:$A$52,B_KKAuf!$B105,D4_WAV!$C$5:$C$52,B_KKAuf!D105,D4_WAV!$B$5:$B$52,"geleistete Anzahlungen auf immaterielle Vermögensgegenstände"),SUMIFS(D4_WAV!$K$5:$K$52,D4_WAV!$A$5:$A$52,B_KKAuf!$B105,D4_WAV!$C$5:$C$52,B_KKAuf!D105,D4_WAV!$B$5:$B$52,"geleistete Anzahlungen auf immaterielle Vermögensgegenstände"))</f>
        <v>0</v>
      </c>
      <c r="L105" s="68">
        <f>$K105*(0.4*VLOOKUP(D105,A_Stammdaten!$E$63:$G$69,3,0)+0.6*VLOOKUP(A_Stammdaten!$B$9,A_Stammdaten!$A$51:$B$57,2,0))</f>
        <v>0</v>
      </c>
      <c r="M105" s="68">
        <f>SUMIFS(D1_SAV!$S$5:$S$210,D1_SAV!$A$5:$A$210,$B105,D1_SAV!$C$5:$C$210,B_KKAuf!$D105)</f>
        <v>0</v>
      </c>
      <c r="N105" s="68">
        <f>SUMIFS(D4_WAV!$I$5:$I$52,D4_WAV!$A$5:$A$52,$B105,D4_WAV!$C$5:$C$52,$D105,D4_WAV!$B$5:$B$52,"&lt;&gt;"&amp;"geleistete Anzahlungen auf immaterielle Vermögensgegenstände",D4_WAV!$B$5:$B$52,"&lt;&gt;"&amp;"geleistete Anzahlungen und Anlagen im Bau des Sachanlagevermögens",D4_WAV!$B$5:$B$52,"&lt;&gt;"&amp;"Geschäfts- oder Firmenwert")</f>
        <v>0</v>
      </c>
      <c r="O105" s="68">
        <f>SUMIFS(D5_BKZ_NAKB_SoPo!$H$5:$H$54,D5_BKZ_NAKB_SoPo!$A$5:$A$54,$B105,D5_BKZ_NAKB_SoPo!$C$5:$C$54,B_KKAuf!$D105)</f>
        <v>0</v>
      </c>
      <c r="P105" s="68">
        <f>SUMIFS(D1_SAV!$U$5:$U$210,D1_SAV!$A$5:$A$210,$B105,D1_SAV!$C$5:$C$210,B_KKAuf!$D105)</f>
        <v>0</v>
      </c>
      <c r="Q105" s="68">
        <f>SUMIFS(D4_WAV!$K$5:$K$52,D4_WAV!$A$5:$A$52,$B105,D4_WAV!$C$5:$C$52,$D105,D4_WAV!$B$5:$B$52,"&lt;&gt;"&amp;"geleistete Anzahlungen auf immaterielle Vermögensgegenstände",D4_WAV!$B$5:$B$52,"&lt;&gt;"&amp;"geleistete Anzahlungen und Anlagen im Bau des Sachanlagevermögens",D4_WAV!$B$5:$B$52,"&lt;&gt;"&amp;"Geschäfts- oder Firmenwert")</f>
        <v>0</v>
      </c>
      <c r="R105" s="68">
        <f>SUMIFS(D5_BKZ_NAKB_SoPo!$I$5:$I$54,D5_BKZ_NAKB_SoPo!$A$5:$A$54,$B105,D5_BKZ_NAKB_SoPo!$C$5:$C$54,B_KKAuf!$D105)</f>
        <v>0</v>
      </c>
      <c r="S105" s="68">
        <f t="shared" si="23"/>
        <v>0</v>
      </c>
      <c r="T105" s="70">
        <f>$S105*(0.4*VLOOKUP(D105,A_Stammdaten!$E$63:$G$69,2,0)+0.6*VLOOKUP($D105,A_Stammdaten!$A$51:$B$57,2,0))</f>
        <v>0</v>
      </c>
    </row>
  </sheetData>
  <mergeCells count="33">
    <mergeCell ref="P2:R2"/>
    <mergeCell ref="S2:T3"/>
    <mergeCell ref="A57:A63"/>
    <mergeCell ref="C8:C14"/>
    <mergeCell ref="I2:J2"/>
    <mergeCell ref="K2:L2"/>
    <mergeCell ref="M2:O2"/>
    <mergeCell ref="A8:A14"/>
    <mergeCell ref="A15:A21"/>
    <mergeCell ref="A22:A28"/>
    <mergeCell ref="A64:A70"/>
    <mergeCell ref="C15:C21"/>
    <mergeCell ref="C22:C28"/>
    <mergeCell ref="C29:C35"/>
    <mergeCell ref="C36:C42"/>
    <mergeCell ref="C43:C49"/>
    <mergeCell ref="C50:C56"/>
    <mergeCell ref="C57:C63"/>
    <mergeCell ref="C64:C70"/>
    <mergeCell ref="A29:A35"/>
    <mergeCell ref="A36:A42"/>
    <mergeCell ref="A43:A49"/>
    <mergeCell ref="A50:A56"/>
    <mergeCell ref="A71:A77"/>
    <mergeCell ref="A78:A84"/>
    <mergeCell ref="A85:A91"/>
    <mergeCell ref="A92:A98"/>
    <mergeCell ref="A99:A105"/>
    <mergeCell ref="C71:C77"/>
    <mergeCell ref="C78:C84"/>
    <mergeCell ref="C85:C91"/>
    <mergeCell ref="C92:C98"/>
    <mergeCell ref="C99:C105"/>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0" min="1" max="15" man="1"/>
  </rowBreaks>
  <ignoredErrors>
    <ignoredError sqref="T8 T9:T105"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D">
    <tabColor rgb="FFFFFF99"/>
    <pageSetUpPr fitToPage="1"/>
  </sheetPr>
  <dimension ref="A1:AE212"/>
  <sheetViews>
    <sheetView showGridLines="0" showZeros="0" zoomScale="80" zoomScaleNormal="80" workbookViewId="0">
      <pane ySplit="4" topLeftCell="A5" activePane="bottomLeft" state="frozen"/>
      <selection activeCell="B29" sqref="B29"/>
      <selection pane="bottomLeft"/>
    </sheetView>
  </sheetViews>
  <sheetFormatPr baseColWidth="10" defaultColWidth="9.42578125" defaultRowHeight="14.25"/>
  <cols>
    <col min="1" max="1" width="9.5703125" style="24" customWidth="1"/>
    <col min="2" max="2" width="57.5703125" style="24" customWidth="1"/>
    <col min="3" max="3" width="16.5703125" style="247" customWidth="1"/>
    <col min="4" max="6" width="16.5703125" style="24" customWidth="1"/>
    <col min="7" max="7" width="18.5703125" style="24" customWidth="1"/>
    <col min="8" max="8" width="15.5703125" style="24" customWidth="1"/>
    <col min="9" max="9" width="18.5703125" style="24" customWidth="1"/>
    <col min="10" max="11" width="9.5703125" style="24" customWidth="1"/>
    <col min="12" max="18" width="7.42578125" style="24" customWidth="1"/>
    <col min="19" max="21" width="15.5703125" style="24" customWidth="1"/>
    <col min="22" max="28" width="14.7109375" style="24" customWidth="1"/>
    <col min="29" max="29" width="6.42578125" style="24" customWidth="1"/>
    <col min="30" max="30" width="16.42578125" style="24" customWidth="1"/>
    <col min="31" max="31" width="23.42578125" style="24" customWidth="1"/>
    <col min="32" max="32" width="16.5703125" style="24" customWidth="1"/>
    <col min="33" max="16384" width="9.42578125" style="24"/>
  </cols>
  <sheetData>
    <row r="1" spans="1:31" ht="25.35" customHeight="1">
      <c r="A1" s="164" t="s">
        <v>283</v>
      </c>
      <c r="C1" s="207"/>
      <c r="Q1" s="249"/>
      <c r="V1" s="243"/>
      <c r="W1" s="243"/>
      <c r="X1" s="243"/>
      <c r="Y1" s="243"/>
      <c r="Z1" s="243"/>
      <c r="AA1" s="243"/>
      <c r="AB1" s="243"/>
    </row>
    <row r="2" spans="1:31" ht="43.5" customHeight="1">
      <c r="A2" s="222" t="str">
        <f>ROMAN(COLUMN())</f>
        <v>I</v>
      </c>
      <c r="B2" s="222" t="str">
        <f t="shared" ref="B2:AB2" si="0">ROMAN(COLUMN())</f>
        <v>II</v>
      </c>
      <c r="C2" s="222" t="str">
        <f t="shared" si="0"/>
        <v>III</v>
      </c>
      <c r="D2" s="222" t="str">
        <f t="shared" si="0"/>
        <v>IV</v>
      </c>
      <c r="E2" s="222" t="str">
        <f t="shared" si="0"/>
        <v>V</v>
      </c>
      <c r="F2" s="222" t="str">
        <f t="shared" si="0"/>
        <v>VI</v>
      </c>
      <c r="G2" s="222" t="str">
        <f t="shared" si="0"/>
        <v>VII</v>
      </c>
      <c r="H2" s="222" t="str">
        <f t="shared" si="0"/>
        <v>VIII</v>
      </c>
      <c r="I2" s="222" t="str">
        <f t="shared" si="0"/>
        <v>IX</v>
      </c>
      <c r="J2" s="222" t="str">
        <f t="shared" si="0"/>
        <v>X</v>
      </c>
      <c r="K2" s="222" t="str">
        <f t="shared" si="0"/>
        <v>XI</v>
      </c>
      <c r="L2" s="222" t="str">
        <f t="shared" si="0"/>
        <v>XII</v>
      </c>
      <c r="M2" s="222" t="str">
        <f t="shared" si="0"/>
        <v>XIII</v>
      </c>
      <c r="N2" s="222" t="str">
        <f t="shared" si="0"/>
        <v>XIV</v>
      </c>
      <c r="O2" s="222" t="str">
        <f t="shared" si="0"/>
        <v>XV</v>
      </c>
      <c r="P2" s="222" t="str">
        <f t="shared" si="0"/>
        <v>XVI</v>
      </c>
      <c r="Q2" s="222" t="str">
        <f t="shared" si="0"/>
        <v>XVII</v>
      </c>
      <c r="R2" s="222" t="str">
        <f t="shared" si="0"/>
        <v>XVIII</v>
      </c>
      <c r="S2" s="222" t="str">
        <f t="shared" si="0"/>
        <v>XIX</v>
      </c>
      <c r="T2" s="222" t="str">
        <f t="shared" si="0"/>
        <v>XX</v>
      </c>
      <c r="U2" s="222" t="str">
        <f t="shared" si="0"/>
        <v>XXI</v>
      </c>
      <c r="V2" s="222" t="str">
        <f t="shared" si="0"/>
        <v>XXII</v>
      </c>
      <c r="W2" s="222" t="str">
        <f t="shared" si="0"/>
        <v>XXIII</v>
      </c>
      <c r="X2" s="222" t="str">
        <f t="shared" si="0"/>
        <v>XXIV</v>
      </c>
      <c r="Y2" s="222" t="str">
        <f t="shared" si="0"/>
        <v>XXV</v>
      </c>
      <c r="Z2" s="222" t="str">
        <f t="shared" si="0"/>
        <v>XXVI</v>
      </c>
      <c r="AA2" s="222" t="str">
        <f t="shared" si="0"/>
        <v>XXVII</v>
      </c>
      <c r="AB2" s="222" t="str">
        <f t="shared" si="0"/>
        <v>XXVIII</v>
      </c>
    </row>
    <row r="3" spans="1:31" ht="20.100000000000001" customHeight="1">
      <c r="A3" s="250" t="s">
        <v>74</v>
      </c>
      <c r="B3" s="251"/>
      <c r="C3" s="252"/>
      <c r="D3" s="250" t="s">
        <v>75</v>
      </c>
      <c r="E3" s="251"/>
      <c r="F3" s="251"/>
      <c r="G3" s="251"/>
      <c r="H3" s="251"/>
      <c r="I3" s="251"/>
      <c r="J3" s="319" t="s">
        <v>76</v>
      </c>
      <c r="K3" s="320"/>
      <c r="L3" s="320"/>
      <c r="M3" s="320"/>
      <c r="N3" s="320"/>
      <c r="O3" s="320"/>
      <c r="P3" s="320"/>
      <c r="Q3" s="320"/>
      <c r="R3" s="321"/>
      <c r="S3" s="322" t="s">
        <v>77</v>
      </c>
      <c r="T3" s="323"/>
      <c r="U3" s="324"/>
      <c r="V3" s="322" t="s">
        <v>78</v>
      </c>
      <c r="W3" s="323"/>
      <c r="X3" s="323"/>
      <c r="Y3" s="323"/>
      <c r="Z3" s="323"/>
      <c r="AA3" s="323"/>
      <c r="AB3" s="324"/>
    </row>
    <row r="4" spans="1:31" s="244" customFormat="1" ht="120">
      <c r="A4" s="124" t="s">
        <v>57</v>
      </c>
      <c r="B4" s="125" t="s">
        <v>79</v>
      </c>
      <c r="C4" s="125" t="s">
        <v>80</v>
      </c>
      <c r="D4" s="125" t="s">
        <v>223</v>
      </c>
      <c r="E4" s="125" t="s">
        <v>81</v>
      </c>
      <c r="F4" s="125" t="s">
        <v>82</v>
      </c>
      <c r="G4" s="126" t="s">
        <v>83</v>
      </c>
      <c r="H4" s="126" t="s">
        <v>84</v>
      </c>
      <c r="I4" s="126" t="s">
        <v>85</v>
      </c>
      <c r="J4" s="125" t="s">
        <v>86</v>
      </c>
      <c r="K4" s="125" t="s">
        <v>87</v>
      </c>
      <c r="L4" s="125" t="s">
        <v>88</v>
      </c>
      <c r="M4" s="125" t="s">
        <v>89</v>
      </c>
      <c r="N4" s="125" t="s">
        <v>90</v>
      </c>
      <c r="O4" s="125" t="s">
        <v>91</v>
      </c>
      <c r="P4" s="125" t="s">
        <v>92</v>
      </c>
      <c r="Q4" s="125" t="s">
        <v>93</v>
      </c>
      <c r="R4" s="125" t="s">
        <v>94</v>
      </c>
      <c r="S4" s="125" t="s">
        <v>95</v>
      </c>
      <c r="T4" s="125" t="s">
        <v>96</v>
      </c>
      <c r="U4" s="125" t="s">
        <v>97</v>
      </c>
      <c r="V4" s="127" t="s">
        <v>98</v>
      </c>
      <c r="W4" s="127" t="s">
        <v>99</v>
      </c>
      <c r="X4" s="127" t="s">
        <v>100</v>
      </c>
      <c r="Y4" s="127" t="s">
        <v>101</v>
      </c>
      <c r="Z4" s="127" t="s">
        <v>102</v>
      </c>
      <c r="AA4" s="127" t="s">
        <v>103</v>
      </c>
      <c r="AB4" s="127" t="s">
        <v>104</v>
      </c>
    </row>
    <row r="5" spans="1:31" s="212" customFormat="1" ht="15">
      <c r="A5" s="128"/>
      <c r="B5" s="129"/>
      <c r="C5" s="130"/>
      <c r="D5" s="131"/>
      <c r="E5" s="131"/>
      <c r="F5" s="131"/>
      <c r="G5" s="132">
        <f>D5+E5-F5</f>
        <v>0</v>
      </c>
      <c r="H5" s="129"/>
      <c r="I5" s="132">
        <f t="shared" ref="I5:I42" si="1">G5-H5</f>
        <v>0</v>
      </c>
      <c r="J5" s="133">
        <f>IF(ISBLANK($B5),0,VLOOKUP($B5,F_Parameter!$A$2:$B$44,2,FALSE))</f>
        <v>0</v>
      </c>
      <c r="K5" s="133">
        <f>IF(ISBLANK($B5),0,VLOOKUP($B5,F_Parameter!$A$2:$C$44,3,FALSE))</f>
        <v>0</v>
      </c>
      <c r="L5" s="134">
        <f>$J5</f>
        <v>0</v>
      </c>
      <c r="M5" s="134">
        <f>L5</f>
        <v>0</v>
      </c>
      <c r="N5" s="134">
        <f>M5</f>
        <v>0</v>
      </c>
      <c r="O5" s="134">
        <f>N5</f>
        <v>0</v>
      </c>
      <c r="P5" s="134">
        <f t="shared" ref="M5:R20" si="2">O5</f>
        <v>0</v>
      </c>
      <c r="Q5" s="134">
        <f t="shared" si="2"/>
        <v>0</v>
      </c>
      <c r="R5" s="134">
        <f t="shared" si="2"/>
        <v>0</v>
      </c>
      <c r="S5" s="143">
        <f t="shared" ref="S5:S6" ca="1" si="3">U5+T5</f>
        <v>0</v>
      </c>
      <c r="T5" s="143">
        <f ca="1">IF(C5=A_Stammdaten!$B$9,$I5-$U5,OFFSET(U5,0,A_Stammdaten!$B$9-2022)-$U5)</f>
        <v>0</v>
      </c>
      <c r="U5" s="143">
        <f ca="1">IFERROR(OFFSET(U5,0,A_Stammdaten!$B$9-2021),0)</f>
        <v>0</v>
      </c>
      <c r="V5" s="143">
        <f t="shared" ref="V5:V68" si="4">IF(OR($C5=0,$I5=0),0,IF($C5&lt;=VALUE(V$4),$I5-$I5/L5*(VALUE(V$4)-$C5+1),0))</f>
        <v>0</v>
      </c>
      <c r="W5" s="143">
        <f t="shared" ref="W5:W68" si="5">IF(OR($C5=0,$I5=0,M5-(VALUE(W$4)-$C5)=0),0,
IF($C5&lt;VALUE(W$4),V5-V5/(M5-(VALUE(W$4)-$C5)),
IF($C5=VALUE(W$4),$I5-$I5/M5,0)))</f>
        <v>0</v>
      </c>
      <c r="X5" s="143">
        <f t="shared" ref="X5:X68" si="6">IF(OR($C5=0,$I5=0,N5-(VALUE(X$4)-$C5)=0),0,
IF($C5&lt;VALUE(X$4),W5-W5/(N5-(VALUE(X$4)-$C5)),
IF($C5=VALUE(X$4),$I5-$I5/N5,0)))</f>
        <v>0</v>
      </c>
      <c r="Y5" s="143">
        <f t="shared" ref="Y5:Y68" si="7">IF(OR($C5=0,$I5=0,O5-(VALUE(Y$4)-$C5)=0),0,
IF($C5&lt;VALUE(Y$4),X5-X5/(O5-(VALUE(Y$4)-$C5)),
IF($C5=VALUE(Y$4),$I5-$I5/O5,0)))</f>
        <v>0</v>
      </c>
      <c r="Z5" s="143">
        <f t="shared" ref="Z5:Z68" si="8">IF(OR($C5=0,$I5=0,P5-(VALUE(Z$4)-$C5)=0),0,
IF($C5&lt;VALUE(Z$4),Y5-Y5/(P5-(VALUE(Z$4)-$C5)),
IF($C5=VALUE(Z$4),$I5-$I5/P5,0)))</f>
        <v>0</v>
      </c>
      <c r="AA5" s="143">
        <f t="shared" ref="AA5:AA68" si="9">IF(OR($C5=0,$I5=0,Q5-(VALUE(AA$4)-$C5)=0),0,
IF($C5&lt;VALUE(AA$4),Z5-Z5/(Q5-(VALUE(AA$4)-$C5)),
IF($C5=VALUE(AA$4),$I5-$I5/Q5,0)))</f>
        <v>0</v>
      </c>
      <c r="AB5" s="143">
        <f t="shared" ref="AB5:AB68" si="10">IF(OR($C5=0,$I5=0,R5-(VALUE(AB$4)-$C5)=0),0,
IF($C5&lt;VALUE(AB$4),AA5-AA5/(R5-(VALUE(AB$4)-$C5)),
IF($C5=VALUE(AB$4),$I5-$I5/R5,0)))</f>
        <v>0</v>
      </c>
      <c r="AC5" s="245"/>
      <c r="AE5" s="245"/>
    </row>
    <row r="6" spans="1:31" s="212" customFormat="1" ht="15">
      <c r="A6" s="128"/>
      <c r="B6" s="129"/>
      <c r="C6" s="130"/>
      <c r="D6" s="131"/>
      <c r="E6" s="131"/>
      <c r="F6" s="131"/>
      <c r="G6" s="132">
        <f t="shared" ref="G6:G75" si="11">D6+E6-F6</f>
        <v>0</v>
      </c>
      <c r="H6" s="129"/>
      <c r="I6" s="132">
        <f t="shared" si="1"/>
        <v>0</v>
      </c>
      <c r="J6" s="133">
        <f>IF(ISBLANK($B6),0,VLOOKUP($B6,F_Parameter!$A$2:$B$44,2,FALSE))</f>
        <v>0</v>
      </c>
      <c r="K6" s="133">
        <f>IF(ISBLANK($B6),0,VLOOKUP($B6,F_Parameter!$A$2:$C$44,3,FALSE))</f>
        <v>0</v>
      </c>
      <c r="L6" s="134">
        <f t="shared" ref="L6:L75" si="12">$J6</f>
        <v>0</v>
      </c>
      <c r="M6" s="134">
        <f t="shared" si="2"/>
        <v>0</v>
      </c>
      <c r="N6" s="134">
        <f t="shared" si="2"/>
        <v>0</v>
      </c>
      <c r="O6" s="134">
        <f t="shared" ref="O6" si="13">N6</f>
        <v>0</v>
      </c>
      <c r="P6" s="134">
        <f t="shared" si="2"/>
        <v>0</v>
      </c>
      <c r="Q6" s="134">
        <f t="shared" ref="Q6:Q75" si="14">P6</f>
        <v>0</v>
      </c>
      <c r="R6" s="134">
        <f t="shared" ref="R6:R75" si="15">Q6</f>
        <v>0</v>
      </c>
      <c r="S6" s="143">
        <f t="shared" ca="1" si="3"/>
        <v>0</v>
      </c>
      <c r="T6" s="143">
        <f ca="1">IF(C6=A_Stammdaten!$B$9,$I6-$U6,OFFSET(U6,0,A_Stammdaten!$B$9-2022)-$U6)</f>
        <v>0</v>
      </c>
      <c r="U6" s="143">
        <f ca="1">IFERROR(OFFSET(U6,0,A_Stammdaten!$B$9-2021),0)</f>
        <v>0</v>
      </c>
      <c r="V6" s="143">
        <f t="shared" si="4"/>
        <v>0</v>
      </c>
      <c r="W6" s="143">
        <f t="shared" si="5"/>
        <v>0</v>
      </c>
      <c r="X6" s="143">
        <f t="shared" si="6"/>
        <v>0</v>
      </c>
      <c r="Y6" s="143">
        <f t="shared" si="7"/>
        <v>0</v>
      </c>
      <c r="Z6" s="143">
        <f t="shared" si="8"/>
        <v>0</v>
      </c>
      <c r="AA6" s="143">
        <f t="shared" si="9"/>
        <v>0</v>
      </c>
      <c r="AB6" s="143">
        <f t="shared" si="10"/>
        <v>0</v>
      </c>
      <c r="AC6" s="245"/>
    </row>
    <row r="7" spans="1:31" s="212" customFormat="1" ht="15">
      <c r="A7" s="128"/>
      <c r="B7" s="129"/>
      <c r="C7" s="130"/>
      <c r="D7" s="131"/>
      <c r="E7" s="131"/>
      <c r="F7" s="131"/>
      <c r="G7" s="132">
        <f t="shared" si="11"/>
        <v>0</v>
      </c>
      <c r="H7" s="129"/>
      <c r="I7" s="132">
        <f t="shared" si="1"/>
        <v>0</v>
      </c>
      <c r="J7" s="133">
        <f>IF(ISBLANK($B7),0,VLOOKUP($B7,F_Parameter!$A$2:$B$44,2,FALSE))</f>
        <v>0</v>
      </c>
      <c r="K7" s="133">
        <f>IF(ISBLANK($B7),0,VLOOKUP($B7,F_Parameter!$A$2:$C$44,3,FALSE))</f>
        <v>0</v>
      </c>
      <c r="L7" s="134">
        <f t="shared" si="12"/>
        <v>0</v>
      </c>
      <c r="M7" s="134">
        <f t="shared" si="2"/>
        <v>0</v>
      </c>
      <c r="N7" s="134">
        <f t="shared" si="2"/>
        <v>0</v>
      </c>
      <c r="O7" s="134">
        <f t="shared" ref="O7" si="16">N7</f>
        <v>0</v>
      </c>
      <c r="P7" s="134">
        <f t="shared" si="2"/>
        <v>0</v>
      </c>
      <c r="Q7" s="134">
        <f t="shared" si="14"/>
        <v>0</v>
      </c>
      <c r="R7" s="134">
        <f t="shared" si="15"/>
        <v>0</v>
      </c>
      <c r="S7" s="143">
        <f t="shared" ref="S7:S40" ca="1" si="17">U7+T7</f>
        <v>0</v>
      </c>
      <c r="T7" s="143">
        <f ca="1">IF(C7=A_Stammdaten!$B$9,$I7-$U7,OFFSET(U7,0,A_Stammdaten!$B$9-2022)-$U7)</f>
        <v>0</v>
      </c>
      <c r="U7" s="143">
        <f ca="1">IFERROR(OFFSET(U7,0,A_Stammdaten!$B$9-2021),0)</f>
        <v>0</v>
      </c>
      <c r="V7" s="143">
        <f t="shared" si="4"/>
        <v>0</v>
      </c>
      <c r="W7" s="143">
        <f t="shared" si="5"/>
        <v>0</v>
      </c>
      <c r="X7" s="143">
        <f t="shared" si="6"/>
        <v>0</v>
      </c>
      <c r="Y7" s="143">
        <f t="shared" si="7"/>
        <v>0</v>
      </c>
      <c r="Z7" s="143">
        <f t="shared" si="8"/>
        <v>0</v>
      </c>
      <c r="AA7" s="143">
        <f t="shared" si="9"/>
        <v>0</v>
      </c>
      <c r="AB7" s="143">
        <f t="shared" si="10"/>
        <v>0</v>
      </c>
      <c r="AC7" s="245"/>
    </row>
    <row r="8" spans="1:31" s="212" customFormat="1" ht="15">
      <c r="A8" s="128"/>
      <c r="B8" s="129"/>
      <c r="C8" s="130"/>
      <c r="D8" s="131"/>
      <c r="E8" s="131"/>
      <c r="F8" s="131"/>
      <c r="G8" s="132">
        <f t="shared" si="11"/>
        <v>0</v>
      </c>
      <c r="H8" s="129"/>
      <c r="I8" s="132">
        <f t="shared" si="1"/>
        <v>0</v>
      </c>
      <c r="J8" s="133">
        <f>IF(ISBLANK($B8),0,VLOOKUP($B8,F_Parameter!$A$2:$B$44,2,FALSE))</f>
        <v>0</v>
      </c>
      <c r="K8" s="133">
        <f>IF(ISBLANK($B8),0,VLOOKUP($B8,F_Parameter!$A$2:$C$44,3,FALSE))</f>
        <v>0</v>
      </c>
      <c r="L8" s="134">
        <f t="shared" si="12"/>
        <v>0</v>
      </c>
      <c r="M8" s="134">
        <f t="shared" si="2"/>
        <v>0</v>
      </c>
      <c r="N8" s="134">
        <f t="shared" si="2"/>
        <v>0</v>
      </c>
      <c r="O8" s="134">
        <f t="shared" ref="O8" si="18">N8</f>
        <v>0</v>
      </c>
      <c r="P8" s="134">
        <f t="shared" si="2"/>
        <v>0</v>
      </c>
      <c r="Q8" s="134">
        <f t="shared" si="14"/>
        <v>0</v>
      </c>
      <c r="R8" s="134">
        <f t="shared" si="15"/>
        <v>0</v>
      </c>
      <c r="S8" s="143">
        <f t="shared" ca="1" si="17"/>
        <v>0</v>
      </c>
      <c r="T8" s="143">
        <f ca="1">IF(C8=A_Stammdaten!$B$9,$I8-$U8,OFFSET(U8,0,A_Stammdaten!$B$9-2022)-$U8)</f>
        <v>0</v>
      </c>
      <c r="U8" s="143">
        <f ca="1">IFERROR(OFFSET(U8,0,A_Stammdaten!$B$9-2021),0)</f>
        <v>0</v>
      </c>
      <c r="V8" s="143">
        <f t="shared" si="4"/>
        <v>0</v>
      </c>
      <c r="W8" s="143">
        <f t="shared" si="5"/>
        <v>0</v>
      </c>
      <c r="X8" s="143">
        <f t="shared" si="6"/>
        <v>0</v>
      </c>
      <c r="Y8" s="143">
        <f t="shared" si="7"/>
        <v>0</v>
      </c>
      <c r="Z8" s="143">
        <f t="shared" si="8"/>
        <v>0</v>
      </c>
      <c r="AA8" s="143">
        <f t="shared" si="9"/>
        <v>0</v>
      </c>
      <c r="AB8" s="143">
        <f t="shared" si="10"/>
        <v>0</v>
      </c>
      <c r="AC8" s="245"/>
    </row>
    <row r="9" spans="1:31" s="212" customFormat="1" ht="15">
      <c r="A9" s="128"/>
      <c r="B9" s="129"/>
      <c r="C9" s="130"/>
      <c r="D9" s="131"/>
      <c r="E9" s="131"/>
      <c r="F9" s="131"/>
      <c r="G9" s="132">
        <f t="shared" si="11"/>
        <v>0</v>
      </c>
      <c r="H9" s="129"/>
      <c r="I9" s="132">
        <f t="shared" si="1"/>
        <v>0</v>
      </c>
      <c r="J9" s="133">
        <f>IF(ISBLANK($B9),0,VLOOKUP($B9,F_Parameter!$A$2:$B$44,2,FALSE))</f>
        <v>0</v>
      </c>
      <c r="K9" s="133">
        <f>IF(ISBLANK($B9),0,VLOOKUP($B9,F_Parameter!$A$2:$C$44,3,FALSE))</f>
        <v>0</v>
      </c>
      <c r="L9" s="134">
        <f t="shared" si="12"/>
        <v>0</v>
      </c>
      <c r="M9" s="134">
        <f t="shared" si="2"/>
        <v>0</v>
      </c>
      <c r="N9" s="134">
        <f t="shared" si="2"/>
        <v>0</v>
      </c>
      <c r="O9" s="134">
        <f t="shared" ref="O9" si="19">N9</f>
        <v>0</v>
      </c>
      <c r="P9" s="134">
        <f t="shared" si="2"/>
        <v>0</v>
      </c>
      <c r="Q9" s="134">
        <f t="shared" si="14"/>
        <v>0</v>
      </c>
      <c r="R9" s="134">
        <f t="shared" si="15"/>
        <v>0</v>
      </c>
      <c r="S9" s="143">
        <f t="shared" ca="1" si="17"/>
        <v>0</v>
      </c>
      <c r="T9" s="143">
        <f ca="1">IF(C9=A_Stammdaten!$B$9,$I9-$U9,OFFSET(U9,0,A_Stammdaten!$B$9-2022)-$U9)</f>
        <v>0</v>
      </c>
      <c r="U9" s="143">
        <f ca="1">IFERROR(OFFSET(U9,0,A_Stammdaten!$B$9-2021),0)</f>
        <v>0</v>
      </c>
      <c r="V9" s="143">
        <f t="shared" si="4"/>
        <v>0</v>
      </c>
      <c r="W9" s="143">
        <f t="shared" si="5"/>
        <v>0</v>
      </c>
      <c r="X9" s="143">
        <f t="shared" si="6"/>
        <v>0</v>
      </c>
      <c r="Y9" s="143">
        <f t="shared" si="7"/>
        <v>0</v>
      </c>
      <c r="Z9" s="143">
        <f t="shared" si="8"/>
        <v>0</v>
      </c>
      <c r="AA9" s="143">
        <f t="shared" si="9"/>
        <v>0</v>
      </c>
      <c r="AB9" s="143">
        <f t="shared" si="10"/>
        <v>0</v>
      </c>
      <c r="AC9" s="245"/>
    </row>
    <row r="10" spans="1:31" s="212" customFormat="1" ht="15">
      <c r="A10" s="128"/>
      <c r="B10" s="129"/>
      <c r="C10" s="130"/>
      <c r="D10" s="131"/>
      <c r="E10" s="131"/>
      <c r="F10" s="131"/>
      <c r="G10" s="132">
        <f t="shared" si="11"/>
        <v>0</v>
      </c>
      <c r="H10" s="129"/>
      <c r="I10" s="132">
        <f t="shared" si="1"/>
        <v>0</v>
      </c>
      <c r="J10" s="133">
        <f>IF(ISBLANK($B10),0,VLOOKUP($B10,F_Parameter!$A$2:$B$44,2,FALSE))</f>
        <v>0</v>
      </c>
      <c r="K10" s="133">
        <f>IF(ISBLANK($B10),0,VLOOKUP($B10,F_Parameter!$A$2:$C$44,3,FALSE))</f>
        <v>0</v>
      </c>
      <c r="L10" s="134">
        <f t="shared" si="12"/>
        <v>0</v>
      </c>
      <c r="M10" s="134">
        <f t="shared" si="2"/>
        <v>0</v>
      </c>
      <c r="N10" s="134">
        <f t="shared" si="2"/>
        <v>0</v>
      </c>
      <c r="O10" s="134">
        <f t="shared" ref="O10" si="20">N10</f>
        <v>0</v>
      </c>
      <c r="P10" s="134">
        <f t="shared" si="2"/>
        <v>0</v>
      </c>
      <c r="Q10" s="134">
        <f t="shared" si="14"/>
        <v>0</v>
      </c>
      <c r="R10" s="134">
        <f t="shared" si="15"/>
        <v>0</v>
      </c>
      <c r="S10" s="143">
        <f t="shared" ca="1" si="17"/>
        <v>0</v>
      </c>
      <c r="T10" s="143">
        <f ca="1">IF(C10=A_Stammdaten!$B$9,$I10-$U10,OFFSET(U10,0,A_Stammdaten!$B$9-2022)-$U10)</f>
        <v>0</v>
      </c>
      <c r="U10" s="143">
        <f ca="1">IFERROR(OFFSET(U10,0,A_Stammdaten!$B$9-2021),0)</f>
        <v>0</v>
      </c>
      <c r="V10" s="143">
        <f t="shared" si="4"/>
        <v>0</v>
      </c>
      <c r="W10" s="143">
        <f t="shared" si="5"/>
        <v>0</v>
      </c>
      <c r="X10" s="143">
        <f t="shared" si="6"/>
        <v>0</v>
      </c>
      <c r="Y10" s="143">
        <f t="shared" si="7"/>
        <v>0</v>
      </c>
      <c r="Z10" s="143">
        <f t="shared" si="8"/>
        <v>0</v>
      </c>
      <c r="AA10" s="143">
        <f t="shared" si="9"/>
        <v>0</v>
      </c>
      <c r="AB10" s="143">
        <f t="shared" si="10"/>
        <v>0</v>
      </c>
      <c r="AC10" s="245"/>
    </row>
    <row r="11" spans="1:31" s="212" customFormat="1" ht="15">
      <c r="A11" s="128"/>
      <c r="B11" s="129"/>
      <c r="C11" s="130"/>
      <c r="D11" s="131"/>
      <c r="E11" s="131"/>
      <c r="F11" s="131"/>
      <c r="G11" s="132">
        <f t="shared" si="11"/>
        <v>0</v>
      </c>
      <c r="H11" s="129"/>
      <c r="I11" s="132">
        <f t="shared" si="1"/>
        <v>0</v>
      </c>
      <c r="J11" s="133">
        <f>IF(ISBLANK($B11),0,VLOOKUP($B11,F_Parameter!$A$2:$B$44,2,FALSE))</f>
        <v>0</v>
      </c>
      <c r="K11" s="133">
        <f>IF(ISBLANK($B11),0,VLOOKUP($B11,F_Parameter!$A$2:$C$44,3,FALSE))</f>
        <v>0</v>
      </c>
      <c r="L11" s="134">
        <f t="shared" si="12"/>
        <v>0</v>
      </c>
      <c r="M11" s="134">
        <f t="shared" si="2"/>
        <v>0</v>
      </c>
      <c r="N11" s="134">
        <f t="shared" si="2"/>
        <v>0</v>
      </c>
      <c r="O11" s="134">
        <f t="shared" ref="O11" si="21">N11</f>
        <v>0</v>
      </c>
      <c r="P11" s="134">
        <f t="shared" si="2"/>
        <v>0</v>
      </c>
      <c r="Q11" s="134">
        <f t="shared" si="14"/>
        <v>0</v>
      </c>
      <c r="R11" s="134">
        <f t="shared" si="15"/>
        <v>0</v>
      </c>
      <c r="S11" s="143">
        <f t="shared" ca="1" si="17"/>
        <v>0</v>
      </c>
      <c r="T11" s="143">
        <f ca="1">IF(C11=A_Stammdaten!$B$9,$I11-$U11,OFFSET(U11,0,A_Stammdaten!$B$9-2022)-$U11)</f>
        <v>0</v>
      </c>
      <c r="U11" s="143">
        <f ca="1">IFERROR(OFFSET(U11,0,A_Stammdaten!$B$9-2021),0)</f>
        <v>0</v>
      </c>
      <c r="V11" s="143">
        <f t="shared" si="4"/>
        <v>0</v>
      </c>
      <c r="W11" s="143">
        <f t="shared" si="5"/>
        <v>0</v>
      </c>
      <c r="X11" s="143">
        <f t="shared" si="6"/>
        <v>0</v>
      </c>
      <c r="Y11" s="143">
        <f t="shared" si="7"/>
        <v>0</v>
      </c>
      <c r="Z11" s="143">
        <f t="shared" si="8"/>
        <v>0</v>
      </c>
      <c r="AA11" s="143">
        <f t="shared" si="9"/>
        <v>0</v>
      </c>
      <c r="AB11" s="143">
        <f t="shared" si="10"/>
        <v>0</v>
      </c>
      <c r="AC11" s="245"/>
    </row>
    <row r="12" spans="1:31" s="212" customFormat="1" ht="15">
      <c r="A12" s="128"/>
      <c r="B12" s="129"/>
      <c r="C12" s="130"/>
      <c r="D12" s="131"/>
      <c r="E12" s="131"/>
      <c r="F12" s="131"/>
      <c r="G12" s="132">
        <f t="shared" si="11"/>
        <v>0</v>
      </c>
      <c r="H12" s="129"/>
      <c r="I12" s="132">
        <f t="shared" si="1"/>
        <v>0</v>
      </c>
      <c r="J12" s="133">
        <f>IF(ISBLANK($B12),0,VLOOKUP($B12,F_Parameter!$A$2:$B$44,2,FALSE))</f>
        <v>0</v>
      </c>
      <c r="K12" s="133">
        <f>IF(ISBLANK($B12),0,VLOOKUP($B12,F_Parameter!$A$2:$C$44,3,FALSE))</f>
        <v>0</v>
      </c>
      <c r="L12" s="134">
        <f t="shared" si="12"/>
        <v>0</v>
      </c>
      <c r="M12" s="134">
        <f t="shared" si="2"/>
        <v>0</v>
      </c>
      <c r="N12" s="134">
        <f t="shared" si="2"/>
        <v>0</v>
      </c>
      <c r="O12" s="134">
        <f t="shared" ref="O12" si="22">N12</f>
        <v>0</v>
      </c>
      <c r="P12" s="134">
        <f t="shared" si="2"/>
        <v>0</v>
      </c>
      <c r="Q12" s="134">
        <f t="shared" si="14"/>
        <v>0</v>
      </c>
      <c r="R12" s="134">
        <f t="shared" si="15"/>
        <v>0</v>
      </c>
      <c r="S12" s="143">
        <f t="shared" ca="1" si="17"/>
        <v>0</v>
      </c>
      <c r="T12" s="143">
        <f ca="1">IF(C12=A_Stammdaten!$B$9,$I12-$U12,OFFSET(U12,0,A_Stammdaten!$B$9-2022)-$U12)</f>
        <v>0</v>
      </c>
      <c r="U12" s="143">
        <f ca="1">IFERROR(OFFSET(U12,0,A_Stammdaten!$B$9-2021),0)</f>
        <v>0</v>
      </c>
      <c r="V12" s="143">
        <f t="shared" si="4"/>
        <v>0</v>
      </c>
      <c r="W12" s="143">
        <f t="shared" si="5"/>
        <v>0</v>
      </c>
      <c r="X12" s="143">
        <f t="shared" si="6"/>
        <v>0</v>
      </c>
      <c r="Y12" s="143">
        <f t="shared" si="7"/>
        <v>0</v>
      </c>
      <c r="Z12" s="143">
        <f t="shared" si="8"/>
        <v>0</v>
      </c>
      <c r="AA12" s="143">
        <f t="shared" si="9"/>
        <v>0</v>
      </c>
      <c r="AB12" s="143">
        <f t="shared" si="10"/>
        <v>0</v>
      </c>
      <c r="AC12" s="245"/>
    </row>
    <row r="13" spans="1:31" s="212" customFormat="1" ht="15">
      <c r="A13" s="128"/>
      <c r="B13" s="129"/>
      <c r="C13" s="130"/>
      <c r="D13" s="131"/>
      <c r="E13" s="131"/>
      <c r="F13" s="131"/>
      <c r="G13" s="132">
        <f t="shared" si="11"/>
        <v>0</v>
      </c>
      <c r="H13" s="129"/>
      <c r="I13" s="132">
        <f t="shared" si="1"/>
        <v>0</v>
      </c>
      <c r="J13" s="133">
        <f>IF(ISBLANK($B13),0,VLOOKUP($B13,F_Parameter!$A$2:$B$44,2,FALSE))</f>
        <v>0</v>
      </c>
      <c r="K13" s="133">
        <f>IF(ISBLANK($B13),0,VLOOKUP($B13,F_Parameter!$A$2:$C$44,3,FALSE))</f>
        <v>0</v>
      </c>
      <c r="L13" s="134">
        <f t="shared" si="12"/>
        <v>0</v>
      </c>
      <c r="M13" s="134">
        <f t="shared" si="2"/>
        <v>0</v>
      </c>
      <c r="N13" s="134">
        <f t="shared" si="2"/>
        <v>0</v>
      </c>
      <c r="O13" s="134">
        <f t="shared" ref="O13" si="23">N13</f>
        <v>0</v>
      </c>
      <c r="P13" s="134">
        <f t="shared" si="2"/>
        <v>0</v>
      </c>
      <c r="Q13" s="134">
        <f t="shared" si="14"/>
        <v>0</v>
      </c>
      <c r="R13" s="134">
        <f t="shared" si="15"/>
        <v>0</v>
      </c>
      <c r="S13" s="143">
        <f t="shared" ca="1" si="17"/>
        <v>0</v>
      </c>
      <c r="T13" s="143">
        <f ca="1">IF(C13=A_Stammdaten!$B$9,$I13-$U13,OFFSET(U13,0,A_Stammdaten!$B$9-2022)-$U13)</f>
        <v>0</v>
      </c>
      <c r="U13" s="143">
        <f ca="1">IFERROR(OFFSET(U13,0,A_Stammdaten!$B$9-2021),0)</f>
        <v>0</v>
      </c>
      <c r="V13" s="143">
        <f t="shared" si="4"/>
        <v>0</v>
      </c>
      <c r="W13" s="143">
        <f t="shared" si="5"/>
        <v>0</v>
      </c>
      <c r="X13" s="143">
        <f t="shared" si="6"/>
        <v>0</v>
      </c>
      <c r="Y13" s="143">
        <f t="shared" si="7"/>
        <v>0</v>
      </c>
      <c r="Z13" s="143">
        <f t="shared" si="8"/>
        <v>0</v>
      </c>
      <c r="AA13" s="143">
        <f t="shared" si="9"/>
        <v>0</v>
      </c>
      <c r="AB13" s="143">
        <f t="shared" si="10"/>
        <v>0</v>
      </c>
      <c r="AC13" s="245"/>
    </row>
    <row r="14" spans="1:31" s="212" customFormat="1" ht="15">
      <c r="A14" s="128"/>
      <c r="B14" s="129"/>
      <c r="C14" s="130"/>
      <c r="D14" s="131"/>
      <c r="E14" s="131"/>
      <c r="F14" s="131"/>
      <c r="G14" s="132">
        <f t="shared" si="11"/>
        <v>0</v>
      </c>
      <c r="H14" s="129"/>
      <c r="I14" s="132">
        <f t="shared" si="1"/>
        <v>0</v>
      </c>
      <c r="J14" s="133">
        <f>IF(ISBLANK($B14),0,VLOOKUP($B14,F_Parameter!$A$2:$B$44,2,FALSE))</f>
        <v>0</v>
      </c>
      <c r="K14" s="133">
        <f>IF(ISBLANK($B14),0,VLOOKUP($B14,F_Parameter!$A$2:$C$44,3,FALSE))</f>
        <v>0</v>
      </c>
      <c r="L14" s="134">
        <f t="shared" si="12"/>
        <v>0</v>
      </c>
      <c r="M14" s="134">
        <f t="shared" si="2"/>
        <v>0</v>
      </c>
      <c r="N14" s="134">
        <f t="shared" si="2"/>
        <v>0</v>
      </c>
      <c r="O14" s="134">
        <f t="shared" ref="O14" si="24">N14</f>
        <v>0</v>
      </c>
      <c r="P14" s="134">
        <f t="shared" si="2"/>
        <v>0</v>
      </c>
      <c r="Q14" s="134">
        <f t="shared" si="14"/>
        <v>0</v>
      </c>
      <c r="R14" s="134">
        <f t="shared" si="15"/>
        <v>0</v>
      </c>
      <c r="S14" s="143">
        <f t="shared" ca="1" si="17"/>
        <v>0</v>
      </c>
      <c r="T14" s="143">
        <f ca="1">IF(C14=A_Stammdaten!$B$9,$I14-$U14,OFFSET(U14,0,A_Stammdaten!$B$9-2022)-$U14)</f>
        <v>0</v>
      </c>
      <c r="U14" s="143">
        <f ca="1">IFERROR(OFFSET(U14,0,A_Stammdaten!$B$9-2021),0)</f>
        <v>0</v>
      </c>
      <c r="V14" s="143">
        <f t="shared" si="4"/>
        <v>0</v>
      </c>
      <c r="W14" s="143">
        <f t="shared" si="5"/>
        <v>0</v>
      </c>
      <c r="X14" s="143">
        <f t="shared" si="6"/>
        <v>0</v>
      </c>
      <c r="Y14" s="143">
        <f t="shared" si="7"/>
        <v>0</v>
      </c>
      <c r="Z14" s="143">
        <f t="shared" si="8"/>
        <v>0</v>
      </c>
      <c r="AA14" s="143">
        <f t="shared" si="9"/>
        <v>0</v>
      </c>
      <c r="AB14" s="143">
        <f t="shared" si="10"/>
        <v>0</v>
      </c>
    </row>
    <row r="15" spans="1:31" s="212" customFormat="1" ht="15">
      <c r="A15" s="128"/>
      <c r="B15" s="129"/>
      <c r="C15" s="130"/>
      <c r="D15" s="131"/>
      <c r="E15" s="131"/>
      <c r="F15" s="131"/>
      <c r="G15" s="132">
        <f t="shared" si="11"/>
        <v>0</v>
      </c>
      <c r="H15" s="129"/>
      <c r="I15" s="132">
        <f t="shared" si="1"/>
        <v>0</v>
      </c>
      <c r="J15" s="133">
        <f>IF(ISBLANK($B15),0,VLOOKUP($B15,F_Parameter!$A$2:$B$44,2,FALSE))</f>
        <v>0</v>
      </c>
      <c r="K15" s="133">
        <f>IF(ISBLANK($B15),0,VLOOKUP($B15,F_Parameter!$A$2:$C$44,3,FALSE))</f>
        <v>0</v>
      </c>
      <c r="L15" s="134">
        <f t="shared" si="12"/>
        <v>0</v>
      </c>
      <c r="M15" s="134">
        <f t="shared" si="2"/>
        <v>0</v>
      </c>
      <c r="N15" s="134">
        <f t="shared" si="2"/>
        <v>0</v>
      </c>
      <c r="O15" s="134">
        <f t="shared" ref="O15" si="25">N15</f>
        <v>0</v>
      </c>
      <c r="P15" s="134">
        <f t="shared" si="2"/>
        <v>0</v>
      </c>
      <c r="Q15" s="134">
        <f t="shared" si="14"/>
        <v>0</v>
      </c>
      <c r="R15" s="134">
        <f t="shared" si="15"/>
        <v>0</v>
      </c>
      <c r="S15" s="135">
        <f t="shared" ca="1" si="17"/>
        <v>0</v>
      </c>
      <c r="T15" s="135">
        <f ca="1">IF(C15=A_Stammdaten!$B$9,$I15-$U15,OFFSET(U15,0,A_Stammdaten!$B$9-2022)-$U15)</f>
        <v>0</v>
      </c>
      <c r="U15" s="135">
        <f ca="1">IFERROR(OFFSET(U15,0,A_Stammdaten!$B$9-2021),0)</f>
        <v>0</v>
      </c>
      <c r="V15" s="135">
        <f t="shared" si="4"/>
        <v>0</v>
      </c>
      <c r="W15" s="135">
        <f t="shared" si="5"/>
        <v>0</v>
      </c>
      <c r="X15" s="135">
        <f t="shared" si="6"/>
        <v>0</v>
      </c>
      <c r="Y15" s="135">
        <f t="shared" si="7"/>
        <v>0</v>
      </c>
      <c r="Z15" s="135">
        <f t="shared" si="8"/>
        <v>0</v>
      </c>
      <c r="AA15" s="135">
        <f t="shared" si="9"/>
        <v>0</v>
      </c>
      <c r="AB15" s="135">
        <f t="shared" si="10"/>
        <v>0</v>
      </c>
    </row>
    <row r="16" spans="1:31" s="212" customFormat="1" ht="15">
      <c r="A16" s="128"/>
      <c r="B16" s="129"/>
      <c r="C16" s="130"/>
      <c r="D16" s="131"/>
      <c r="E16" s="131"/>
      <c r="F16" s="131"/>
      <c r="G16" s="132">
        <f t="shared" si="11"/>
        <v>0</v>
      </c>
      <c r="H16" s="129"/>
      <c r="I16" s="132">
        <f t="shared" si="1"/>
        <v>0</v>
      </c>
      <c r="J16" s="133">
        <f>IF(ISBLANK($B16),0,VLOOKUP($B16,F_Parameter!$A$2:$B$44,2,FALSE))</f>
        <v>0</v>
      </c>
      <c r="K16" s="133">
        <f>IF(ISBLANK($B16),0,VLOOKUP($B16,F_Parameter!$A$2:$C$44,3,FALSE))</f>
        <v>0</v>
      </c>
      <c r="L16" s="134">
        <f t="shared" si="12"/>
        <v>0</v>
      </c>
      <c r="M16" s="134">
        <f t="shared" si="2"/>
        <v>0</v>
      </c>
      <c r="N16" s="134">
        <f t="shared" si="2"/>
        <v>0</v>
      </c>
      <c r="O16" s="134">
        <f t="shared" ref="O16" si="26">N16</f>
        <v>0</v>
      </c>
      <c r="P16" s="134">
        <f t="shared" si="2"/>
        <v>0</v>
      </c>
      <c r="Q16" s="134">
        <f t="shared" si="14"/>
        <v>0</v>
      </c>
      <c r="R16" s="134">
        <f t="shared" si="15"/>
        <v>0</v>
      </c>
      <c r="S16" s="135">
        <f t="shared" ca="1" si="17"/>
        <v>0</v>
      </c>
      <c r="T16" s="135">
        <f ca="1">IF(C16=A_Stammdaten!$B$9,$I16-$U16,OFFSET(U16,0,A_Stammdaten!$B$9-2022)-$U16)</f>
        <v>0</v>
      </c>
      <c r="U16" s="135">
        <f ca="1">IFERROR(OFFSET(U16,0,A_Stammdaten!$B$9-2021),0)</f>
        <v>0</v>
      </c>
      <c r="V16" s="135">
        <f t="shared" si="4"/>
        <v>0</v>
      </c>
      <c r="W16" s="135">
        <f t="shared" si="5"/>
        <v>0</v>
      </c>
      <c r="X16" s="135">
        <f t="shared" si="6"/>
        <v>0</v>
      </c>
      <c r="Y16" s="135">
        <f t="shared" si="7"/>
        <v>0</v>
      </c>
      <c r="Z16" s="135">
        <f t="shared" si="8"/>
        <v>0</v>
      </c>
      <c r="AA16" s="135">
        <f t="shared" si="9"/>
        <v>0</v>
      </c>
      <c r="AB16" s="135">
        <f t="shared" si="10"/>
        <v>0</v>
      </c>
    </row>
    <row r="17" spans="1:28" s="212" customFormat="1" ht="15">
      <c r="A17" s="128"/>
      <c r="B17" s="129"/>
      <c r="C17" s="130"/>
      <c r="D17" s="131"/>
      <c r="E17" s="131"/>
      <c r="F17" s="131"/>
      <c r="G17" s="132">
        <f t="shared" si="11"/>
        <v>0</v>
      </c>
      <c r="H17" s="129"/>
      <c r="I17" s="132">
        <f t="shared" si="1"/>
        <v>0</v>
      </c>
      <c r="J17" s="133">
        <f>IF(ISBLANK($B17),0,VLOOKUP($B17,F_Parameter!$A$2:$B$44,2,FALSE))</f>
        <v>0</v>
      </c>
      <c r="K17" s="133">
        <f>IF(ISBLANK($B17),0,VLOOKUP($B17,F_Parameter!$A$2:$C$44,3,FALSE))</f>
        <v>0</v>
      </c>
      <c r="L17" s="134">
        <f t="shared" si="12"/>
        <v>0</v>
      </c>
      <c r="M17" s="134">
        <f t="shared" si="2"/>
        <v>0</v>
      </c>
      <c r="N17" s="134">
        <f t="shared" si="2"/>
        <v>0</v>
      </c>
      <c r="O17" s="134">
        <f t="shared" ref="O17" si="27">N17</f>
        <v>0</v>
      </c>
      <c r="P17" s="134">
        <f t="shared" si="2"/>
        <v>0</v>
      </c>
      <c r="Q17" s="134">
        <f t="shared" si="14"/>
        <v>0</v>
      </c>
      <c r="R17" s="134">
        <f t="shared" si="15"/>
        <v>0</v>
      </c>
      <c r="S17" s="135">
        <f t="shared" ca="1" si="17"/>
        <v>0</v>
      </c>
      <c r="T17" s="135">
        <f ca="1">IF(C17=A_Stammdaten!$B$9,$I17-$U17,OFFSET(U17,0,A_Stammdaten!$B$9-2022)-$U17)</f>
        <v>0</v>
      </c>
      <c r="U17" s="135">
        <f ca="1">IFERROR(OFFSET(U17,0,A_Stammdaten!$B$9-2021),0)</f>
        <v>0</v>
      </c>
      <c r="V17" s="135">
        <f t="shared" si="4"/>
        <v>0</v>
      </c>
      <c r="W17" s="135">
        <f t="shared" si="5"/>
        <v>0</v>
      </c>
      <c r="X17" s="135">
        <f t="shared" si="6"/>
        <v>0</v>
      </c>
      <c r="Y17" s="135">
        <f t="shared" si="7"/>
        <v>0</v>
      </c>
      <c r="Z17" s="135">
        <f t="shared" si="8"/>
        <v>0</v>
      </c>
      <c r="AA17" s="135">
        <f t="shared" si="9"/>
        <v>0</v>
      </c>
      <c r="AB17" s="135">
        <f t="shared" si="10"/>
        <v>0</v>
      </c>
    </row>
    <row r="18" spans="1:28" s="212" customFormat="1" ht="15">
      <c r="A18" s="128"/>
      <c r="B18" s="129"/>
      <c r="C18" s="130"/>
      <c r="D18" s="131"/>
      <c r="E18" s="131"/>
      <c r="F18" s="131"/>
      <c r="G18" s="132">
        <f t="shared" si="11"/>
        <v>0</v>
      </c>
      <c r="H18" s="129"/>
      <c r="I18" s="132">
        <f t="shared" si="1"/>
        <v>0</v>
      </c>
      <c r="J18" s="133">
        <f>IF(ISBLANK($B18),0,VLOOKUP($B18,F_Parameter!$A$2:$B$44,2,FALSE))</f>
        <v>0</v>
      </c>
      <c r="K18" s="133">
        <f>IF(ISBLANK($B18),0,VLOOKUP($B18,F_Parameter!$A$2:$C$44,3,FALSE))</f>
        <v>0</v>
      </c>
      <c r="L18" s="134">
        <f t="shared" si="12"/>
        <v>0</v>
      </c>
      <c r="M18" s="134">
        <f t="shared" si="2"/>
        <v>0</v>
      </c>
      <c r="N18" s="134">
        <f t="shared" si="2"/>
        <v>0</v>
      </c>
      <c r="O18" s="134">
        <f t="shared" ref="O18" si="28">N18</f>
        <v>0</v>
      </c>
      <c r="P18" s="134">
        <f t="shared" si="2"/>
        <v>0</v>
      </c>
      <c r="Q18" s="134">
        <f t="shared" si="14"/>
        <v>0</v>
      </c>
      <c r="R18" s="134">
        <f t="shared" si="15"/>
        <v>0</v>
      </c>
      <c r="S18" s="135">
        <f t="shared" ca="1" si="17"/>
        <v>0</v>
      </c>
      <c r="T18" s="135">
        <f ca="1">IF(C18=A_Stammdaten!$B$9,$I18-$U18,OFFSET(U18,0,A_Stammdaten!$B$9-2022)-$U18)</f>
        <v>0</v>
      </c>
      <c r="U18" s="135">
        <f ca="1">IFERROR(OFFSET(U18,0,A_Stammdaten!$B$9-2021),0)</f>
        <v>0</v>
      </c>
      <c r="V18" s="135">
        <f t="shared" si="4"/>
        <v>0</v>
      </c>
      <c r="W18" s="135">
        <f t="shared" si="5"/>
        <v>0</v>
      </c>
      <c r="X18" s="135">
        <f t="shared" si="6"/>
        <v>0</v>
      </c>
      <c r="Y18" s="135">
        <f t="shared" si="7"/>
        <v>0</v>
      </c>
      <c r="Z18" s="135">
        <f t="shared" si="8"/>
        <v>0</v>
      </c>
      <c r="AA18" s="135">
        <f t="shared" si="9"/>
        <v>0</v>
      </c>
      <c r="AB18" s="135">
        <f t="shared" si="10"/>
        <v>0</v>
      </c>
    </row>
    <row r="19" spans="1:28" s="212" customFormat="1" ht="15">
      <c r="A19" s="128"/>
      <c r="B19" s="129"/>
      <c r="C19" s="130"/>
      <c r="D19" s="131"/>
      <c r="E19" s="131"/>
      <c r="F19" s="131"/>
      <c r="G19" s="132">
        <f t="shared" si="11"/>
        <v>0</v>
      </c>
      <c r="H19" s="129"/>
      <c r="I19" s="132">
        <f t="shared" si="1"/>
        <v>0</v>
      </c>
      <c r="J19" s="133">
        <f>IF(ISBLANK($B19),0,VLOOKUP($B19,F_Parameter!$A$2:$B$44,2,FALSE))</f>
        <v>0</v>
      </c>
      <c r="K19" s="133">
        <f>IF(ISBLANK($B19),0,VLOOKUP($B19,F_Parameter!$A$2:$C$44,3,FALSE))</f>
        <v>0</v>
      </c>
      <c r="L19" s="134">
        <f t="shared" si="12"/>
        <v>0</v>
      </c>
      <c r="M19" s="134">
        <f t="shared" si="2"/>
        <v>0</v>
      </c>
      <c r="N19" s="134">
        <f t="shared" si="2"/>
        <v>0</v>
      </c>
      <c r="O19" s="134">
        <f t="shared" ref="O19" si="29">N19</f>
        <v>0</v>
      </c>
      <c r="P19" s="134">
        <f t="shared" si="2"/>
        <v>0</v>
      </c>
      <c r="Q19" s="134">
        <f t="shared" si="14"/>
        <v>0</v>
      </c>
      <c r="R19" s="134">
        <f t="shared" si="15"/>
        <v>0</v>
      </c>
      <c r="S19" s="135">
        <f t="shared" ca="1" si="17"/>
        <v>0</v>
      </c>
      <c r="T19" s="135">
        <f ca="1">IF(C19=A_Stammdaten!$B$9,$I19-$U19,OFFSET(U19,0,A_Stammdaten!$B$9-2022)-$U19)</f>
        <v>0</v>
      </c>
      <c r="U19" s="135">
        <f ca="1">IFERROR(OFFSET(U19,0,A_Stammdaten!$B$9-2021),0)</f>
        <v>0</v>
      </c>
      <c r="V19" s="135">
        <f t="shared" si="4"/>
        <v>0</v>
      </c>
      <c r="W19" s="135">
        <f t="shared" si="5"/>
        <v>0</v>
      </c>
      <c r="X19" s="135">
        <f t="shared" si="6"/>
        <v>0</v>
      </c>
      <c r="Y19" s="135">
        <f t="shared" si="7"/>
        <v>0</v>
      </c>
      <c r="Z19" s="135">
        <f t="shared" si="8"/>
        <v>0</v>
      </c>
      <c r="AA19" s="135">
        <f t="shared" si="9"/>
        <v>0</v>
      </c>
      <c r="AB19" s="135">
        <f t="shared" si="10"/>
        <v>0</v>
      </c>
    </row>
    <row r="20" spans="1:28" s="212" customFormat="1" ht="15">
      <c r="A20" s="128"/>
      <c r="B20" s="129"/>
      <c r="C20" s="130"/>
      <c r="D20" s="131"/>
      <c r="E20" s="131"/>
      <c r="F20" s="131"/>
      <c r="G20" s="132">
        <f t="shared" si="11"/>
        <v>0</v>
      </c>
      <c r="H20" s="129"/>
      <c r="I20" s="132">
        <f t="shared" si="1"/>
        <v>0</v>
      </c>
      <c r="J20" s="133">
        <f>IF(ISBLANK($B20),0,VLOOKUP($B20,F_Parameter!$A$2:$B$44,2,FALSE))</f>
        <v>0</v>
      </c>
      <c r="K20" s="133">
        <f>IF(ISBLANK($B20),0,VLOOKUP($B20,F_Parameter!$A$2:$C$44,3,FALSE))</f>
        <v>0</v>
      </c>
      <c r="L20" s="134">
        <f t="shared" si="12"/>
        <v>0</v>
      </c>
      <c r="M20" s="134">
        <f t="shared" si="2"/>
        <v>0</v>
      </c>
      <c r="N20" s="134">
        <f t="shared" si="2"/>
        <v>0</v>
      </c>
      <c r="O20" s="134">
        <f t="shared" ref="O20" si="30">N20</f>
        <v>0</v>
      </c>
      <c r="P20" s="134">
        <f t="shared" si="2"/>
        <v>0</v>
      </c>
      <c r="Q20" s="134">
        <f t="shared" si="14"/>
        <v>0</v>
      </c>
      <c r="R20" s="134">
        <f t="shared" si="15"/>
        <v>0</v>
      </c>
      <c r="S20" s="135">
        <f t="shared" ca="1" si="17"/>
        <v>0</v>
      </c>
      <c r="T20" s="135">
        <f ca="1">IF(C20=A_Stammdaten!$B$9,$I20-$U20,OFFSET(U20,0,A_Stammdaten!$B$9-2022)-$U20)</f>
        <v>0</v>
      </c>
      <c r="U20" s="135">
        <f ca="1">IFERROR(OFFSET(U20,0,A_Stammdaten!$B$9-2021),0)</f>
        <v>0</v>
      </c>
      <c r="V20" s="135">
        <f t="shared" si="4"/>
        <v>0</v>
      </c>
      <c r="W20" s="135">
        <f t="shared" si="5"/>
        <v>0</v>
      </c>
      <c r="X20" s="135">
        <f t="shared" si="6"/>
        <v>0</v>
      </c>
      <c r="Y20" s="135">
        <f t="shared" si="7"/>
        <v>0</v>
      </c>
      <c r="Z20" s="135">
        <f t="shared" si="8"/>
        <v>0</v>
      </c>
      <c r="AA20" s="135">
        <f t="shared" si="9"/>
        <v>0</v>
      </c>
      <c r="AB20" s="135">
        <f t="shared" si="10"/>
        <v>0</v>
      </c>
    </row>
    <row r="21" spans="1:28" s="212" customFormat="1" ht="15">
      <c r="A21" s="128"/>
      <c r="B21" s="129"/>
      <c r="C21" s="130"/>
      <c r="D21" s="131"/>
      <c r="E21" s="131"/>
      <c r="F21" s="131"/>
      <c r="G21" s="132">
        <f t="shared" si="11"/>
        <v>0</v>
      </c>
      <c r="H21" s="129"/>
      <c r="I21" s="132">
        <f t="shared" si="1"/>
        <v>0</v>
      </c>
      <c r="J21" s="133">
        <f>IF(ISBLANK($B21),0,VLOOKUP($B21,F_Parameter!$A$2:$B$44,2,FALSE))</f>
        <v>0</v>
      </c>
      <c r="K21" s="133">
        <f>IF(ISBLANK($B21),0,VLOOKUP($B21,F_Parameter!$A$2:$C$44,3,FALSE))</f>
        <v>0</v>
      </c>
      <c r="L21" s="134">
        <f t="shared" si="12"/>
        <v>0</v>
      </c>
      <c r="M21" s="134">
        <f t="shared" ref="M21:M90" si="31">L21</f>
        <v>0</v>
      </c>
      <c r="N21" s="134">
        <f t="shared" ref="N21:N90" si="32">M21</f>
        <v>0</v>
      </c>
      <c r="O21" s="134">
        <f t="shared" ref="O21:P42" si="33">N21</f>
        <v>0</v>
      </c>
      <c r="P21" s="134">
        <f t="shared" si="33"/>
        <v>0</v>
      </c>
      <c r="Q21" s="134">
        <f t="shared" si="14"/>
        <v>0</v>
      </c>
      <c r="R21" s="134">
        <f t="shared" si="15"/>
        <v>0</v>
      </c>
      <c r="S21" s="135">
        <f t="shared" ca="1" si="17"/>
        <v>0</v>
      </c>
      <c r="T21" s="135">
        <f ca="1">IF(C21=A_Stammdaten!$B$9,$I21-$U21,OFFSET(U21,0,A_Stammdaten!$B$9-2022)-$U21)</f>
        <v>0</v>
      </c>
      <c r="U21" s="135">
        <f ca="1">IFERROR(OFFSET(U21,0,A_Stammdaten!$B$9-2021),0)</f>
        <v>0</v>
      </c>
      <c r="V21" s="135">
        <f t="shared" si="4"/>
        <v>0</v>
      </c>
      <c r="W21" s="135">
        <f t="shared" si="5"/>
        <v>0</v>
      </c>
      <c r="X21" s="135">
        <f t="shared" si="6"/>
        <v>0</v>
      </c>
      <c r="Y21" s="135">
        <f t="shared" si="7"/>
        <v>0</v>
      </c>
      <c r="Z21" s="135">
        <f t="shared" si="8"/>
        <v>0</v>
      </c>
      <c r="AA21" s="135">
        <f t="shared" si="9"/>
        <v>0</v>
      </c>
      <c r="AB21" s="135">
        <f t="shared" si="10"/>
        <v>0</v>
      </c>
    </row>
    <row r="22" spans="1:28" s="212" customFormat="1" ht="15">
      <c r="A22" s="128"/>
      <c r="B22" s="129"/>
      <c r="C22" s="130"/>
      <c r="D22" s="131"/>
      <c r="E22" s="131"/>
      <c r="F22" s="131"/>
      <c r="G22" s="132">
        <f t="shared" si="11"/>
        <v>0</v>
      </c>
      <c r="H22" s="129"/>
      <c r="I22" s="132">
        <f t="shared" si="1"/>
        <v>0</v>
      </c>
      <c r="J22" s="133">
        <f>IF(ISBLANK($B22),0,VLOOKUP($B22,F_Parameter!$A$2:$B$44,2,FALSE))</f>
        <v>0</v>
      </c>
      <c r="K22" s="133">
        <f>IF(ISBLANK($B22),0,VLOOKUP($B22,F_Parameter!$A$2:$C$44,3,FALSE))</f>
        <v>0</v>
      </c>
      <c r="L22" s="134">
        <f t="shared" si="12"/>
        <v>0</v>
      </c>
      <c r="M22" s="134">
        <f t="shared" si="31"/>
        <v>0</v>
      </c>
      <c r="N22" s="134">
        <f t="shared" si="32"/>
        <v>0</v>
      </c>
      <c r="O22" s="134">
        <f t="shared" ref="O22" si="34">N22</f>
        <v>0</v>
      </c>
      <c r="P22" s="134">
        <f t="shared" si="33"/>
        <v>0</v>
      </c>
      <c r="Q22" s="134">
        <f t="shared" si="14"/>
        <v>0</v>
      </c>
      <c r="R22" s="134">
        <f t="shared" si="15"/>
        <v>0</v>
      </c>
      <c r="S22" s="135">
        <f t="shared" ca="1" si="17"/>
        <v>0</v>
      </c>
      <c r="T22" s="135">
        <f ca="1">IF(C22=A_Stammdaten!$B$9,$I22-$U22,OFFSET(U22,0,A_Stammdaten!$B$9-2022)-$U22)</f>
        <v>0</v>
      </c>
      <c r="U22" s="135">
        <f ca="1">IFERROR(OFFSET(U22,0,A_Stammdaten!$B$9-2021),0)</f>
        <v>0</v>
      </c>
      <c r="V22" s="135">
        <f t="shared" si="4"/>
        <v>0</v>
      </c>
      <c r="W22" s="135">
        <f t="shared" si="5"/>
        <v>0</v>
      </c>
      <c r="X22" s="135">
        <f t="shared" si="6"/>
        <v>0</v>
      </c>
      <c r="Y22" s="135">
        <f t="shared" si="7"/>
        <v>0</v>
      </c>
      <c r="Z22" s="135">
        <f t="shared" si="8"/>
        <v>0</v>
      </c>
      <c r="AA22" s="135">
        <f t="shared" si="9"/>
        <v>0</v>
      </c>
      <c r="AB22" s="135">
        <f t="shared" si="10"/>
        <v>0</v>
      </c>
    </row>
    <row r="23" spans="1:28" s="212" customFormat="1" ht="15">
      <c r="A23" s="128"/>
      <c r="B23" s="129"/>
      <c r="C23" s="130"/>
      <c r="D23" s="131"/>
      <c r="E23" s="131"/>
      <c r="F23" s="131"/>
      <c r="G23" s="132">
        <f t="shared" si="11"/>
        <v>0</v>
      </c>
      <c r="H23" s="129"/>
      <c r="I23" s="132">
        <f t="shared" si="1"/>
        <v>0</v>
      </c>
      <c r="J23" s="133">
        <f>IF(ISBLANK($B23),0,VLOOKUP($B23,F_Parameter!$A$2:$B$44,2,FALSE))</f>
        <v>0</v>
      </c>
      <c r="K23" s="133">
        <f>IF(ISBLANK($B23),0,VLOOKUP($B23,F_Parameter!$A$2:$C$44,3,FALSE))</f>
        <v>0</v>
      </c>
      <c r="L23" s="134">
        <f t="shared" si="12"/>
        <v>0</v>
      </c>
      <c r="M23" s="134">
        <f t="shared" si="31"/>
        <v>0</v>
      </c>
      <c r="N23" s="134">
        <f t="shared" si="32"/>
        <v>0</v>
      </c>
      <c r="O23" s="134">
        <f t="shared" ref="O23" si="35">N23</f>
        <v>0</v>
      </c>
      <c r="P23" s="134">
        <f t="shared" si="33"/>
        <v>0</v>
      </c>
      <c r="Q23" s="134">
        <f t="shared" si="14"/>
        <v>0</v>
      </c>
      <c r="R23" s="134">
        <f t="shared" si="15"/>
        <v>0</v>
      </c>
      <c r="S23" s="135">
        <f t="shared" ca="1" si="17"/>
        <v>0</v>
      </c>
      <c r="T23" s="135">
        <f ca="1">IF(C23=A_Stammdaten!$B$9,$I23-$U23,OFFSET(U23,0,A_Stammdaten!$B$9-2022)-$U23)</f>
        <v>0</v>
      </c>
      <c r="U23" s="135">
        <f ca="1">IFERROR(OFFSET(U23,0,A_Stammdaten!$B$9-2021),0)</f>
        <v>0</v>
      </c>
      <c r="V23" s="135">
        <f t="shared" si="4"/>
        <v>0</v>
      </c>
      <c r="W23" s="135">
        <f t="shared" si="5"/>
        <v>0</v>
      </c>
      <c r="X23" s="135">
        <f t="shared" si="6"/>
        <v>0</v>
      </c>
      <c r="Y23" s="135">
        <f t="shared" si="7"/>
        <v>0</v>
      </c>
      <c r="Z23" s="135">
        <f t="shared" si="8"/>
        <v>0</v>
      </c>
      <c r="AA23" s="135">
        <f t="shared" si="9"/>
        <v>0</v>
      </c>
      <c r="AB23" s="135">
        <f t="shared" si="10"/>
        <v>0</v>
      </c>
    </row>
    <row r="24" spans="1:28" s="212" customFormat="1" ht="15">
      <c r="A24" s="128"/>
      <c r="B24" s="129"/>
      <c r="C24" s="130"/>
      <c r="D24" s="131"/>
      <c r="E24" s="131"/>
      <c r="F24" s="131"/>
      <c r="G24" s="132">
        <f t="shared" si="11"/>
        <v>0</v>
      </c>
      <c r="H24" s="129"/>
      <c r="I24" s="132">
        <f t="shared" si="1"/>
        <v>0</v>
      </c>
      <c r="J24" s="133">
        <f>IF(ISBLANK($B24),0,VLOOKUP($B24,F_Parameter!$A$2:$B$44,2,FALSE))</f>
        <v>0</v>
      </c>
      <c r="K24" s="133">
        <f>IF(ISBLANK($B24),0,VLOOKUP($B24,F_Parameter!$A$2:$C$44,3,FALSE))</f>
        <v>0</v>
      </c>
      <c r="L24" s="134">
        <f t="shared" si="12"/>
        <v>0</v>
      </c>
      <c r="M24" s="134">
        <f t="shared" si="31"/>
        <v>0</v>
      </c>
      <c r="N24" s="134">
        <f t="shared" si="32"/>
        <v>0</v>
      </c>
      <c r="O24" s="134">
        <f t="shared" ref="O24" si="36">N24</f>
        <v>0</v>
      </c>
      <c r="P24" s="134">
        <f t="shared" si="33"/>
        <v>0</v>
      </c>
      <c r="Q24" s="134">
        <f t="shared" si="14"/>
        <v>0</v>
      </c>
      <c r="R24" s="134">
        <f t="shared" si="15"/>
        <v>0</v>
      </c>
      <c r="S24" s="135">
        <f t="shared" ca="1" si="17"/>
        <v>0</v>
      </c>
      <c r="T24" s="135">
        <f ca="1">IF(C24=A_Stammdaten!$B$9,$I24-$U24,OFFSET(U24,0,A_Stammdaten!$B$9-2022)-$U24)</f>
        <v>0</v>
      </c>
      <c r="U24" s="135">
        <f ca="1">IFERROR(OFFSET(U24,0,A_Stammdaten!$B$9-2021),0)</f>
        <v>0</v>
      </c>
      <c r="V24" s="135">
        <f t="shared" si="4"/>
        <v>0</v>
      </c>
      <c r="W24" s="135">
        <f t="shared" si="5"/>
        <v>0</v>
      </c>
      <c r="X24" s="135">
        <f t="shared" si="6"/>
        <v>0</v>
      </c>
      <c r="Y24" s="135">
        <f t="shared" si="7"/>
        <v>0</v>
      </c>
      <c r="Z24" s="135">
        <f t="shared" si="8"/>
        <v>0</v>
      </c>
      <c r="AA24" s="135">
        <f t="shared" si="9"/>
        <v>0</v>
      </c>
      <c r="AB24" s="135">
        <f t="shared" si="10"/>
        <v>0</v>
      </c>
    </row>
    <row r="25" spans="1:28" s="212" customFormat="1" ht="15">
      <c r="A25" s="128"/>
      <c r="B25" s="129"/>
      <c r="C25" s="130"/>
      <c r="D25" s="131"/>
      <c r="E25" s="131"/>
      <c r="F25" s="131"/>
      <c r="G25" s="132">
        <f t="shared" si="11"/>
        <v>0</v>
      </c>
      <c r="H25" s="129"/>
      <c r="I25" s="132">
        <f t="shared" si="1"/>
        <v>0</v>
      </c>
      <c r="J25" s="133">
        <f>IF(ISBLANK($B25),0,VLOOKUP($B25,F_Parameter!$A$2:$B$44,2,FALSE))</f>
        <v>0</v>
      </c>
      <c r="K25" s="133">
        <f>IF(ISBLANK($B25),0,VLOOKUP($B25,F_Parameter!$A$2:$C$44,3,FALSE))</f>
        <v>0</v>
      </c>
      <c r="L25" s="134">
        <f t="shared" si="12"/>
        <v>0</v>
      </c>
      <c r="M25" s="134">
        <f t="shared" si="31"/>
        <v>0</v>
      </c>
      <c r="N25" s="134">
        <f t="shared" si="32"/>
        <v>0</v>
      </c>
      <c r="O25" s="134">
        <f t="shared" ref="O25" si="37">N25</f>
        <v>0</v>
      </c>
      <c r="P25" s="134">
        <f t="shared" si="33"/>
        <v>0</v>
      </c>
      <c r="Q25" s="134">
        <f t="shared" si="14"/>
        <v>0</v>
      </c>
      <c r="R25" s="134">
        <f t="shared" si="15"/>
        <v>0</v>
      </c>
      <c r="S25" s="135">
        <f t="shared" ca="1" si="17"/>
        <v>0</v>
      </c>
      <c r="T25" s="135">
        <f ca="1">IF(C25=A_Stammdaten!$B$9,$I25-$U25,OFFSET(U25,0,A_Stammdaten!$B$9-2022)-$U25)</f>
        <v>0</v>
      </c>
      <c r="U25" s="135">
        <f ca="1">IFERROR(OFFSET(U25,0,A_Stammdaten!$B$9-2021),0)</f>
        <v>0</v>
      </c>
      <c r="V25" s="135">
        <f t="shared" si="4"/>
        <v>0</v>
      </c>
      <c r="W25" s="135">
        <f t="shared" si="5"/>
        <v>0</v>
      </c>
      <c r="X25" s="135">
        <f t="shared" si="6"/>
        <v>0</v>
      </c>
      <c r="Y25" s="135">
        <f t="shared" si="7"/>
        <v>0</v>
      </c>
      <c r="Z25" s="135">
        <f t="shared" si="8"/>
        <v>0</v>
      </c>
      <c r="AA25" s="135">
        <f t="shared" si="9"/>
        <v>0</v>
      </c>
      <c r="AB25" s="135">
        <f t="shared" si="10"/>
        <v>0</v>
      </c>
    </row>
    <row r="26" spans="1:28" s="212" customFormat="1" ht="15">
      <c r="A26" s="128"/>
      <c r="B26" s="129"/>
      <c r="C26" s="130"/>
      <c r="D26" s="131"/>
      <c r="E26" s="131"/>
      <c r="F26" s="131"/>
      <c r="G26" s="132">
        <f t="shared" si="11"/>
        <v>0</v>
      </c>
      <c r="H26" s="129"/>
      <c r="I26" s="132">
        <f t="shared" si="1"/>
        <v>0</v>
      </c>
      <c r="J26" s="133">
        <f>IF(ISBLANK($B26),0,VLOOKUP($B26,F_Parameter!$A$2:$B$44,2,FALSE))</f>
        <v>0</v>
      </c>
      <c r="K26" s="133">
        <f>IF(ISBLANK($B26),0,VLOOKUP($B26,F_Parameter!$A$2:$C$44,3,FALSE))</f>
        <v>0</v>
      </c>
      <c r="L26" s="134">
        <f t="shared" si="12"/>
        <v>0</v>
      </c>
      <c r="M26" s="134">
        <f t="shared" si="31"/>
        <v>0</v>
      </c>
      <c r="N26" s="134">
        <f t="shared" si="32"/>
        <v>0</v>
      </c>
      <c r="O26" s="134">
        <f t="shared" ref="O26" si="38">N26</f>
        <v>0</v>
      </c>
      <c r="P26" s="134">
        <f t="shared" si="33"/>
        <v>0</v>
      </c>
      <c r="Q26" s="134">
        <f t="shared" si="14"/>
        <v>0</v>
      </c>
      <c r="R26" s="134">
        <f t="shared" si="15"/>
        <v>0</v>
      </c>
      <c r="S26" s="135">
        <f t="shared" ca="1" si="17"/>
        <v>0</v>
      </c>
      <c r="T26" s="135">
        <f ca="1">IF(C26=A_Stammdaten!$B$9,$I26-$U26,OFFSET(U26,0,A_Stammdaten!$B$9-2022)-$U26)</f>
        <v>0</v>
      </c>
      <c r="U26" s="135">
        <f ca="1">IFERROR(OFFSET(U26,0,A_Stammdaten!$B$9-2021),0)</f>
        <v>0</v>
      </c>
      <c r="V26" s="135">
        <f t="shared" si="4"/>
        <v>0</v>
      </c>
      <c r="W26" s="135">
        <f t="shared" si="5"/>
        <v>0</v>
      </c>
      <c r="X26" s="135">
        <f t="shared" si="6"/>
        <v>0</v>
      </c>
      <c r="Y26" s="135">
        <f t="shared" si="7"/>
        <v>0</v>
      </c>
      <c r="Z26" s="135">
        <f t="shared" si="8"/>
        <v>0</v>
      </c>
      <c r="AA26" s="135">
        <f t="shared" si="9"/>
        <v>0</v>
      </c>
      <c r="AB26" s="135">
        <f t="shared" si="10"/>
        <v>0</v>
      </c>
    </row>
    <row r="27" spans="1:28" s="212" customFormat="1" ht="15">
      <c r="A27" s="128"/>
      <c r="B27" s="129"/>
      <c r="C27" s="130"/>
      <c r="D27" s="131"/>
      <c r="E27" s="131"/>
      <c r="F27" s="131"/>
      <c r="G27" s="132">
        <f t="shared" si="11"/>
        <v>0</v>
      </c>
      <c r="H27" s="129"/>
      <c r="I27" s="132">
        <f t="shared" si="1"/>
        <v>0</v>
      </c>
      <c r="J27" s="133">
        <f>IF(ISBLANK($B27),0,VLOOKUP($B27,F_Parameter!$A$2:$B$44,2,FALSE))</f>
        <v>0</v>
      </c>
      <c r="K27" s="133">
        <f>IF(ISBLANK($B27),0,VLOOKUP($B27,F_Parameter!$A$2:$C$44,3,FALSE))</f>
        <v>0</v>
      </c>
      <c r="L27" s="134">
        <f t="shared" si="12"/>
        <v>0</v>
      </c>
      <c r="M27" s="134">
        <f t="shared" si="31"/>
        <v>0</v>
      </c>
      <c r="N27" s="134">
        <f t="shared" si="32"/>
        <v>0</v>
      </c>
      <c r="O27" s="134">
        <f t="shared" ref="O27" si="39">N27</f>
        <v>0</v>
      </c>
      <c r="P27" s="134">
        <f t="shared" si="33"/>
        <v>0</v>
      </c>
      <c r="Q27" s="134">
        <f t="shared" si="14"/>
        <v>0</v>
      </c>
      <c r="R27" s="134">
        <f t="shared" si="15"/>
        <v>0</v>
      </c>
      <c r="S27" s="135">
        <f t="shared" ca="1" si="17"/>
        <v>0</v>
      </c>
      <c r="T27" s="135">
        <f ca="1">IF(C27=A_Stammdaten!$B$9,$I27-$U27,OFFSET(U27,0,A_Stammdaten!$B$9-2022)-$U27)</f>
        <v>0</v>
      </c>
      <c r="U27" s="135">
        <f ca="1">IFERROR(OFFSET(U27,0,A_Stammdaten!$B$9-2021),0)</f>
        <v>0</v>
      </c>
      <c r="V27" s="135">
        <f t="shared" si="4"/>
        <v>0</v>
      </c>
      <c r="W27" s="135">
        <f t="shared" si="5"/>
        <v>0</v>
      </c>
      <c r="X27" s="135">
        <f t="shared" si="6"/>
        <v>0</v>
      </c>
      <c r="Y27" s="135">
        <f t="shared" si="7"/>
        <v>0</v>
      </c>
      <c r="Z27" s="135">
        <f t="shared" si="8"/>
        <v>0</v>
      </c>
      <c r="AA27" s="135">
        <f t="shared" si="9"/>
        <v>0</v>
      </c>
      <c r="AB27" s="135">
        <f t="shared" si="10"/>
        <v>0</v>
      </c>
    </row>
    <row r="28" spans="1:28" s="212" customFormat="1" ht="15">
      <c r="A28" s="128"/>
      <c r="B28" s="129"/>
      <c r="C28" s="130"/>
      <c r="D28" s="131"/>
      <c r="E28" s="131"/>
      <c r="F28" s="131"/>
      <c r="G28" s="132">
        <f t="shared" si="11"/>
        <v>0</v>
      </c>
      <c r="H28" s="129"/>
      <c r="I28" s="132">
        <f t="shared" si="1"/>
        <v>0</v>
      </c>
      <c r="J28" s="133">
        <f>IF(ISBLANK($B28),0,VLOOKUP($B28,F_Parameter!$A$2:$B$44,2,FALSE))</f>
        <v>0</v>
      </c>
      <c r="K28" s="133">
        <f>IF(ISBLANK($B28),0,VLOOKUP($B28,F_Parameter!$A$2:$C$44,3,FALSE))</f>
        <v>0</v>
      </c>
      <c r="L28" s="134">
        <f t="shared" si="12"/>
        <v>0</v>
      </c>
      <c r="M28" s="134">
        <f t="shared" si="31"/>
        <v>0</v>
      </c>
      <c r="N28" s="134">
        <f t="shared" si="32"/>
        <v>0</v>
      </c>
      <c r="O28" s="134">
        <f t="shared" ref="O28:O33" si="40">N28</f>
        <v>0</v>
      </c>
      <c r="P28" s="134">
        <f t="shared" si="33"/>
        <v>0</v>
      </c>
      <c r="Q28" s="134">
        <f t="shared" si="14"/>
        <v>0</v>
      </c>
      <c r="R28" s="134">
        <f t="shared" si="15"/>
        <v>0</v>
      </c>
      <c r="S28" s="135">
        <f t="shared" ca="1" si="17"/>
        <v>0</v>
      </c>
      <c r="T28" s="135">
        <f ca="1">IF(C28=A_Stammdaten!$B$9,$I28-$U28,OFFSET(U28,0,A_Stammdaten!$B$9-2022)-$U28)</f>
        <v>0</v>
      </c>
      <c r="U28" s="135">
        <f ca="1">IFERROR(OFFSET(U28,0,A_Stammdaten!$B$9-2021),0)</f>
        <v>0</v>
      </c>
      <c r="V28" s="135">
        <f t="shared" si="4"/>
        <v>0</v>
      </c>
      <c r="W28" s="135">
        <f t="shared" si="5"/>
        <v>0</v>
      </c>
      <c r="X28" s="135">
        <f t="shared" si="6"/>
        <v>0</v>
      </c>
      <c r="Y28" s="135">
        <f t="shared" si="7"/>
        <v>0</v>
      </c>
      <c r="Z28" s="135">
        <f t="shared" si="8"/>
        <v>0</v>
      </c>
      <c r="AA28" s="135">
        <f t="shared" si="9"/>
        <v>0</v>
      </c>
      <c r="AB28" s="135">
        <f t="shared" si="10"/>
        <v>0</v>
      </c>
    </row>
    <row r="29" spans="1:28" s="212" customFormat="1" ht="15">
      <c r="A29" s="128"/>
      <c r="B29" s="129"/>
      <c r="C29" s="130"/>
      <c r="D29" s="131"/>
      <c r="E29" s="131"/>
      <c r="F29" s="131"/>
      <c r="G29" s="132">
        <f t="shared" ref="G29:G34" si="41">D29+E29-F29</f>
        <v>0</v>
      </c>
      <c r="H29" s="129"/>
      <c r="I29" s="132">
        <f t="shared" ref="I29:I34" si="42">G29-H29</f>
        <v>0</v>
      </c>
      <c r="J29" s="133">
        <f>IF(ISBLANK($B29),0,VLOOKUP($B29,F_Parameter!$A$2:$B$44,2,FALSE))</f>
        <v>0</v>
      </c>
      <c r="K29" s="133">
        <f>IF(ISBLANK($B29),0,VLOOKUP($B29,F_Parameter!$A$2:$C$44,3,FALSE))</f>
        <v>0</v>
      </c>
      <c r="L29" s="134">
        <f t="shared" si="12"/>
        <v>0</v>
      </c>
      <c r="M29" s="134">
        <f t="shared" ref="M29:M34" si="43">L29</f>
        <v>0</v>
      </c>
      <c r="N29" s="134">
        <f t="shared" ref="N29:N34" si="44">M29</f>
        <v>0</v>
      </c>
      <c r="O29" s="134">
        <f t="shared" si="40"/>
        <v>0</v>
      </c>
      <c r="P29" s="134">
        <f t="shared" ref="P29:P34" si="45">O29</f>
        <v>0</v>
      </c>
      <c r="Q29" s="134">
        <f t="shared" ref="Q29:Q34" si="46">P29</f>
        <v>0</v>
      </c>
      <c r="R29" s="134">
        <f t="shared" ref="R29:R34" si="47">Q29</f>
        <v>0</v>
      </c>
      <c r="S29" s="135">
        <f t="shared" ref="S29:S34" ca="1" si="48">U29+T29</f>
        <v>0</v>
      </c>
      <c r="T29" s="135">
        <f ca="1">IF(C29=A_Stammdaten!$B$9,$I29-$U29,OFFSET(U29,0,A_Stammdaten!$B$9-2022)-$U29)</f>
        <v>0</v>
      </c>
      <c r="U29" s="135">
        <f ca="1">IFERROR(OFFSET(U29,0,A_Stammdaten!$B$9-2021),0)</f>
        <v>0</v>
      </c>
      <c r="V29" s="135">
        <f t="shared" si="4"/>
        <v>0</v>
      </c>
      <c r="W29" s="135">
        <f t="shared" si="5"/>
        <v>0</v>
      </c>
      <c r="X29" s="135">
        <f t="shared" si="6"/>
        <v>0</v>
      </c>
      <c r="Y29" s="135">
        <f t="shared" si="7"/>
        <v>0</v>
      </c>
      <c r="Z29" s="135">
        <f t="shared" si="8"/>
        <v>0</v>
      </c>
      <c r="AA29" s="135">
        <f t="shared" si="9"/>
        <v>0</v>
      </c>
      <c r="AB29" s="135">
        <f t="shared" si="10"/>
        <v>0</v>
      </c>
    </row>
    <row r="30" spans="1:28" s="212" customFormat="1" ht="15">
      <c r="A30" s="128"/>
      <c r="B30" s="129"/>
      <c r="C30" s="130"/>
      <c r="D30" s="131"/>
      <c r="E30" s="131"/>
      <c r="F30" s="131"/>
      <c r="G30" s="132">
        <f t="shared" si="41"/>
        <v>0</v>
      </c>
      <c r="H30" s="129"/>
      <c r="I30" s="132">
        <f t="shared" si="42"/>
        <v>0</v>
      </c>
      <c r="J30" s="133">
        <f>IF(ISBLANK($B30),0,VLOOKUP($B30,F_Parameter!$A$2:$B$44,2,FALSE))</f>
        <v>0</v>
      </c>
      <c r="K30" s="133">
        <f>IF(ISBLANK($B30),0,VLOOKUP($B30,F_Parameter!$A$2:$C$44,3,FALSE))</f>
        <v>0</v>
      </c>
      <c r="L30" s="134">
        <f t="shared" si="12"/>
        <v>0</v>
      </c>
      <c r="M30" s="134">
        <f t="shared" si="43"/>
        <v>0</v>
      </c>
      <c r="N30" s="134">
        <f t="shared" si="44"/>
        <v>0</v>
      </c>
      <c r="O30" s="134">
        <f t="shared" si="40"/>
        <v>0</v>
      </c>
      <c r="P30" s="134">
        <f t="shared" si="45"/>
        <v>0</v>
      </c>
      <c r="Q30" s="134">
        <f t="shared" si="46"/>
        <v>0</v>
      </c>
      <c r="R30" s="134">
        <f t="shared" si="47"/>
        <v>0</v>
      </c>
      <c r="S30" s="135">
        <f t="shared" ca="1" si="48"/>
        <v>0</v>
      </c>
      <c r="T30" s="135">
        <f ca="1">IF(C30=A_Stammdaten!$B$9,$I30-$U30,OFFSET(U30,0,A_Stammdaten!$B$9-2022)-$U30)</f>
        <v>0</v>
      </c>
      <c r="U30" s="135">
        <f ca="1">IFERROR(OFFSET(U30,0,A_Stammdaten!$B$9-2021),0)</f>
        <v>0</v>
      </c>
      <c r="V30" s="135">
        <f t="shared" si="4"/>
        <v>0</v>
      </c>
      <c r="W30" s="135">
        <f t="shared" si="5"/>
        <v>0</v>
      </c>
      <c r="X30" s="135">
        <f t="shared" si="6"/>
        <v>0</v>
      </c>
      <c r="Y30" s="135">
        <f t="shared" si="7"/>
        <v>0</v>
      </c>
      <c r="Z30" s="135">
        <f t="shared" si="8"/>
        <v>0</v>
      </c>
      <c r="AA30" s="135">
        <f t="shared" si="9"/>
        <v>0</v>
      </c>
      <c r="AB30" s="135">
        <f t="shared" si="10"/>
        <v>0</v>
      </c>
    </row>
    <row r="31" spans="1:28" s="212" customFormat="1" ht="15">
      <c r="A31" s="128"/>
      <c r="B31" s="129"/>
      <c r="C31" s="130"/>
      <c r="D31" s="131"/>
      <c r="E31" s="131"/>
      <c r="F31" s="131"/>
      <c r="G31" s="132">
        <f t="shared" si="41"/>
        <v>0</v>
      </c>
      <c r="H31" s="129"/>
      <c r="I31" s="132">
        <f t="shared" si="42"/>
        <v>0</v>
      </c>
      <c r="J31" s="133">
        <f>IF(ISBLANK($B31),0,VLOOKUP($B31,F_Parameter!$A$2:$B$44,2,FALSE))</f>
        <v>0</v>
      </c>
      <c r="K31" s="133">
        <f>IF(ISBLANK($B31),0,VLOOKUP($B31,F_Parameter!$A$2:$C$44,3,FALSE))</f>
        <v>0</v>
      </c>
      <c r="L31" s="134">
        <f t="shared" si="12"/>
        <v>0</v>
      </c>
      <c r="M31" s="134">
        <f t="shared" si="43"/>
        <v>0</v>
      </c>
      <c r="N31" s="134">
        <f t="shared" si="44"/>
        <v>0</v>
      </c>
      <c r="O31" s="134">
        <f t="shared" si="40"/>
        <v>0</v>
      </c>
      <c r="P31" s="134">
        <f t="shared" si="45"/>
        <v>0</v>
      </c>
      <c r="Q31" s="134">
        <f t="shared" si="46"/>
        <v>0</v>
      </c>
      <c r="R31" s="134">
        <f t="shared" si="47"/>
        <v>0</v>
      </c>
      <c r="S31" s="135">
        <f t="shared" ca="1" si="48"/>
        <v>0</v>
      </c>
      <c r="T31" s="135">
        <f ca="1">IF(C31=A_Stammdaten!$B$9,$I31-$U31,OFFSET(U31,0,A_Stammdaten!$B$9-2022)-$U31)</f>
        <v>0</v>
      </c>
      <c r="U31" s="135">
        <f ca="1">IFERROR(OFFSET(U31,0,A_Stammdaten!$B$9-2021),0)</f>
        <v>0</v>
      </c>
      <c r="V31" s="135">
        <f t="shared" si="4"/>
        <v>0</v>
      </c>
      <c r="W31" s="135">
        <f t="shared" si="5"/>
        <v>0</v>
      </c>
      <c r="X31" s="135">
        <f t="shared" si="6"/>
        <v>0</v>
      </c>
      <c r="Y31" s="135">
        <f t="shared" si="7"/>
        <v>0</v>
      </c>
      <c r="Z31" s="135">
        <f t="shared" si="8"/>
        <v>0</v>
      </c>
      <c r="AA31" s="135">
        <f t="shared" si="9"/>
        <v>0</v>
      </c>
      <c r="AB31" s="135">
        <f t="shared" si="10"/>
        <v>0</v>
      </c>
    </row>
    <row r="32" spans="1:28" s="212" customFormat="1" ht="15">
      <c r="A32" s="128"/>
      <c r="B32" s="129"/>
      <c r="C32" s="130"/>
      <c r="D32" s="131"/>
      <c r="E32" s="131"/>
      <c r="F32" s="131"/>
      <c r="G32" s="132">
        <f t="shared" si="41"/>
        <v>0</v>
      </c>
      <c r="H32" s="129"/>
      <c r="I32" s="132">
        <f t="shared" si="42"/>
        <v>0</v>
      </c>
      <c r="J32" s="133">
        <f>IF(ISBLANK($B32),0,VLOOKUP($B32,F_Parameter!$A$2:$B$44,2,FALSE))</f>
        <v>0</v>
      </c>
      <c r="K32" s="133">
        <f>IF(ISBLANK($B32),0,VLOOKUP($B32,F_Parameter!$A$2:$C$44,3,FALSE))</f>
        <v>0</v>
      </c>
      <c r="L32" s="134">
        <f t="shared" si="12"/>
        <v>0</v>
      </c>
      <c r="M32" s="134">
        <f t="shared" si="43"/>
        <v>0</v>
      </c>
      <c r="N32" s="134">
        <f t="shared" si="44"/>
        <v>0</v>
      </c>
      <c r="O32" s="134">
        <f t="shared" si="40"/>
        <v>0</v>
      </c>
      <c r="P32" s="134">
        <f t="shared" si="45"/>
        <v>0</v>
      </c>
      <c r="Q32" s="134">
        <f t="shared" si="46"/>
        <v>0</v>
      </c>
      <c r="R32" s="134">
        <f t="shared" si="47"/>
        <v>0</v>
      </c>
      <c r="S32" s="135">
        <f t="shared" ca="1" si="48"/>
        <v>0</v>
      </c>
      <c r="T32" s="135">
        <f ca="1">IF(C32=A_Stammdaten!$B$9,$I32-$U32,OFFSET(U32,0,A_Stammdaten!$B$9-2022)-$U32)</f>
        <v>0</v>
      </c>
      <c r="U32" s="135">
        <f ca="1">IFERROR(OFFSET(U32,0,A_Stammdaten!$B$9-2021),0)</f>
        <v>0</v>
      </c>
      <c r="V32" s="135">
        <f t="shared" si="4"/>
        <v>0</v>
      </c>
      <c r="W32" s="135">
        <f t="shared" si="5"/>
        <v>0</v>
      </c>
      <c r="X32" s="135">
        <f t="shared" si="6"/>
        <v>0</v>
      </c>
      <c r="Y32" s="135">
        <f t="shared" si="7"/>
        <v>0</v>
      </c>
      <c r="Z32" s="135">
        <f t="shared" si="8"/>
        <v>0</v>
      </c>
      <c r="AA32" s="135">
        <f t="shared" si="9"/>
        <v>0</v>
      </c>
      <c r="AB32" s="135">
        <f t="shared" si="10"/>
        <v>0</v>
      </c>
    </row>
    <row r="33" spans="1:28" s="212" customFormat="1" ht="15">
      <c r="A33" s="128"/>
      <c r="B33" s="129"/>
      <c r="C33" s="130"/>
      <c r="D33" s="131"/>
      <c r="E33" s="131"/>
      <c r="F33" s="131"/>
      <c r="G33" s="132">
        <f t="shared" si="41"/>
        <v>0</v>
      </c>
      <c r="H33" s="129"/>
      <c r="I33" s="132">
        <f t="shared" si="42"/>
        <v>0</v>
      </c>
      <c r="J33" s="133">
        <f>IF(ISBLANK($B33),0,VLOOKUP($B33,F_Parameter!$A$2:$B$44,2,FALSE))</f>
        <v>0</v>
      </c>
      <c r="K33" s="133">
        <f>IF(ISBLANK($B33),0,VLOOKUP($B33,F_Parameter!$A$2:$C$44,3,FALSE))</f>
        <v>0</v>
      </c>
      <c r="L33" s="134">
        <f t="shared" si="12"/>
        <v>0</v>
      </c>
      <c r="M33" s="134">
        <f t="shared" si="43"/>
        <v>0</v>
      </c>
      <c r="N33" s="134">
        <f t="shared" si="44"/>
        <v>0</v>
      </c>
      <c r="O33" s="134">
        <f t="shared" si="40"/>
        <v>0</v>
      </c>
      <c r="P33" s="134">
        <f t="shared" si="45"/>
        <v>0</v>
      </c>
      <c r="Q33" s="134">
        <f t="shared" si="46"/>
        <v>0</v>
      </c>
      <c r="R33" s="134">
        <f t="shared" si="47"/>
        <v>0</v>
      </c>
      <c r="S33" s="135">
        <f t="shared" ca="1" si="48"/>
        <v>0</v>
      </c>
      <c r="T33" s="135">
        <f ca="1">IF(C33=A_Stammdaten!$B$9,$I33-$U33,OFFSET(U33,0,A_Stammdaten!$B$9-2022)-$U33)</f>
        <v>0</v>
      </c>
      <c r="U33" s="135">
        <f ca="1">IFERROR(OFFSET(U33,0,A_Stammdaten!$B$9-2021),0)</f>
        <v>0</v>
      </c>
      <c r="V33" s="135">
        <f t="shared" si="4"/>
        <v>0</v>
      </c>
      <c r="W33" s="135">
        <f t="shared" si="5"/>
        <v>0</v>
      </c>
      <c r="X33" s="135">
        <f t="shared" si="6"/>
        <v>0</v>
      </c>
      <c r="Y33" s="135">
        <f t="shared" si="7"/>
        <v>0</v>
      </c>
      <c r="Z33" s="135">
        <f t="shared" si="8"/>
        <v>0</v>
      </c>
      <c r="AA33" s="135">
        <f t="shared" si="9"/>
        <v>0</v>
      </c>
      <c r="AB33" s="135">
        <f t="shared" si="10"/>
        <v>0</v>
      </c>
    </row>
    <row r="34" spans="1:28" s="212" customFormat="1" ht="15">
      <c r="A34" s="128"/>
      <c r="B34" s="129"/>
      <c r="C34" s="130"/>
      <c r="D34" s="131"/>
      <c r="E34" s="131"/>
      <c r="F34" s="131"/>
      <c r="G34" s="132">
        <f t="shared" si="41"/>
        <v>0</v>
      </c>
      <c r="H34" s="129"/>
      <c r="I34" s="132">
        <f t="shared" si="42"/>
        <v>0</v>
      </c>
      <c r="J34" s="133">
        <f>IF(ISBLANK($B34),0,VLOOKUP($B34,F_Parameter!$A$2:$B$44,2,FALSE))</f>
        <v>0</v>
      </c>
      <c r="K34" s="133">
        <f>IF(ISBLANK($B34),0,VLOOKUP($B34,F_Parameter!$A$2:$C$44,3,FALSE))</f>
        <v>0</v>
      </c>
      <c r="L34" s="134">
        <f t="shared" si="12"/>
        <v>0</v>
      </c>
      <c r="M34" s="134">
        <f t="shared" si="43"/>
        <v>0</v>
      </c>
      <c r="N34" s="134">
        <f t="shared" si="44"/>
        <v>0</v>
      </c>
      <c r="O34" s="134">
        <f t="shared" ref="O34" si="49">N34</f>
        <v>0</v>
      </c>
      <c r="P34" s="134">
        <f t="shared" si="45"/>
        <v>0</v>
      </c>
      <c r="Q34" s="134">
        <f t="shared" si="46"/>
        <v>0</v>
      </c>
      <c r="R34" s="134">
        <f t="shared" si="47"/>
        <v>0</v>
      </c>
      <c r="S34" s="135">
        <f t="shared" ca="1" si="48"/>
        <v>0</v>
      </c>
      <c r="T34" s="135">
        <f ca="1">IF(C34=A_Stammdaten!$B$9,$I34-$U34,OFFSET(U34,0,A_Stammdaten!$B$9-2022)-$U34)</f>
        <v>0</v>
      </c>
      <c r="U34" s="135">
        <f ca="1">IFERROR(OFFSET(U34,0,A_Stammdaten!$B$9-2021),0)</f>
        <v>0</v>
      </c>
      <c r="V34" s="135">
        <f t="shared" si="4"/>
        <v>0</v>
      </c>
      <c r="W34" s="135">
        <f t="shared" si="5"/>
        <v>0</v>
      </c>
      <c r="X34" s="135">
        <f t="shared" si="6"/>
        <v>0</v>
      </c>
      <c r="Y34" s="135">
        <f t="shared" si="7"/>
        <v>0</v>
      </c>
      <c r="Z34" s="135">
        <f t="shared" si="8"/>
        <v>0</v>
      </c>
      <c r="AA34" s="135">
        <f t="shared" si="9"/>
        <v>0</v>
      </c>
      <c r="AB34" s="135">
        <f t="shared" si="10"/>
        <v>0</v>
      </c>
    </row>
    <row r="35" spans="1:28" s="212" customFormat="1" ht="15">
      <c r="A35" s="128"/>
      <c r="B35" s="129"/>
      <c r="C35" s="130"/>
      <c r="D35" s="131"/>
      <c r="E35" s="131"/>
      <c r="F35" s="131"/>
      <c r="G35" s="132">
        <f t="shared" si="11"/>
        <v>0</v>
      </c>
      <c r="H35" s="129"/>
      <c r="I35" s="132">
        <f t="shared" si="1"/>
        <v>0</v>
      </c>
      <c r="J35" s="133">
        <f>IF(ISBLANK($B35),0,VLOOKUP($B35,F_Parameter!$A$2:$B$44,2,FALSE))</f>
        <v>0</v>
      </c>
      <c r="K35" s="133">
        <f>IF(ISBLANK($B35),0,VLOOKUP($B35,F_Parameter!$A$2:$C$44,3,FALSE))</f>
        <v>0</v>
      </c>
      <c r="L35" s="134">
        <f t="shared" si="12"/>
        <v>0</v>
      </c>
      <c r="M35" s="134">
        <f t="shared" si="31"/>
        <v>0</v>
      </c>
      <c r="N35" s="134">
        <f t="shared" si="32"/>
        <v>0</v>
      </c>
      <c r="O35" s="134">
        <f t="shared" ref="O35" si="50">N35</f>
        <v>0</v>
      </c>
      <c r="P35" s="134">
        <f t="shared" si="33"/>
        <v>0</v>
      </c>
      <c r="Q35" s="134">
        <f t="shared" si="14"/>
        <v>0</v>
      </c>
      <c r="R35" s="134">
        <f t="shared" si="15"/>
        <v>0</v>
      </c>
      <c r="S35" s="135">
        <f t="shared" ca="1" si="17"/>
        <v>0</v>
      </c>
      <c r="T35" s="135">
        <f ca="1">IF(C35=A_Stammdaten!$B$9,$I35-$U35,OFFSET(U35,0,A_Stammdaten!$B$9-2022)-$U35)</f>
        <v>0</v>
      </c>
      <c r="U35" s="135">
        <f ca="1">IFERROR(OFFSET(U35,0,A_Stammdaten!$B$9-2021),0)</f>
        <v>0</v>
      </c>
      <c r="V35" s="135">
        <f t="shared" si="4"/>
        <v>0</v>
      </c>
      <c r="W35" s="135">
        <f t="shared" si="5"/>
        <v>0</v>
      </c>
      <c r="X35" s="135">
        <f t="shared" si="6"/>
        <v>0</v>
      </c>
      <c r="Y35" s="135">
        <f t="shared" si="7"/>
        <v>0</v>
      </c>
      <c r="Z35" s="135">
        <f t="shared" si="8"/>
        <v>0</v>
      </c>
      <c r="AA35" s="135">
        <f t="shared" si="9"/>
        <v>0</v>
      </c>
      <c r="AB35" s="135">
        <f t="shared" si="10"/>
        <v>0</v>
      </c>
    </row>
    <row r="36" spans="1:28" s="212" customFormat="1" ht="15">
      <c r="A36" s="128"/>
      <c r="B36" s="129"/>
      <c r="C36" s="130"/>
      <c r="D36" s="131"/>
      <c r="E36" s="131"/>
      <c r="F36" s="131"/>
      <c r="G36" s="132">
        <f t="shared" si="11"/>
        <v>0</v>
      </c>
      <c r="H36" s="129"/>
      <c r="I36" s="132">
        <f t="shared" si="1"/>
        <v>0</v>
      </c>
      <c r="J36" s="133">
        <f>IF(ISBLANK($B36),0,VLOOKUP($B36,F_Parameter!$A$2:$B$44,2,FALSE))</f>
        <v>0</v>
      </c>
      <c r="K36" s="133">
        <f>IF(ISBLANK($B36),0,VLOOKUP($B36,F_Parameter!$A$2:$C$44,3,FALSE))</f>
        <v>0</v>
      </c>
      <c r="L36" s="134">
        <f t="shared" si="12"/>
        <v>0</v>
      </c>
      <c r="M36" s="134">
        <f t="shared" si="31"/>
        <v>0</v>
      </c>
      <c r="N36" s="134">
        <f t="shared" si="32"/>
        <v>0</v>
      </c>
      <c r="O36" s="134">
        <f t="shared" ref="O36" si="51">N36</f>
        <v>0</v>
      </c>
      <c r="P36" s="134">
        <f t="shared" si="33"/>
        <v>0</v>
      </c>
      <c r="Q36" s="134">
        <f t="shared" si="14"/>
        <v>0</v>
      </c>
      <c r="R36" s="134">
        <f t="shared" si="15"/>
        <v>0</v>
      </c>
      <c r="S36" s="135">
        <f t="shared" ca="1" si="17"/>
        <v>0</v>
      </c>
      <c r="T36" s="135">
        <f ca="1">IF(C36=A_Stammdaten!$B$9,$I36-$U36,OFFSET(U36,0,A_Stammdaten!$B$9-2022)-$U36)</f>
        <v>0</v>
      </c>
      <c r="U36" s="135">
        <f ca="1">IFERROR(OFFSET(U36,0,A_Stammdaten!$B$9-2021),0)</f>
        <v>0</v>
      </c>
      <c r="V36" s="135">
        <f t="shared" si="4"/>
        <v>0</v>
      </c>
      <c r="W36" s="135">
        <f t="shared" si="5"/>
        <v>0</v>
      </c>
      <c r="X36" s="135">
        <f t="shared" si="6"/>
        <v>0</v>
      </c>
      <c r="Y36" s="135">
        <f t="shared" si="7"/>
        <v>0</v>
      </c>
      <c r="Z36" s="135">
        <f t="shared" si="8"/>
        <v>0</v>
      </c>
      <c r="AA36" s="135">
        <f t="shared" si="9"/>
        <v>0</v>
      </c>
      <c r="AB36" s="135">
        <f t="shared" si="10"/>
        <v>0</v>
      </c>
    </row>
    <row r="37" spans="1:28" s="212" customFormat="1" ht="15">
      <c r="A37" s="128"/>
      <c r="B37" s="129"/>
      <c r="C37" s="130"/>
      <c r="D37" s="131"/>
      <c r="E37" s="131"/>
      <c r="F37" s="131"/>
      <c r="G37" s="132">
        <f t="shared" si="11"/>
        <v>0</v>
      </c>
      <c r="H37" s="129"/>
      <c r="I37" s="132">
        <f t="shared" si="1"/>
        <v>0</v>
      </c>
      <c r="J37" s="133">
        <f>IF(ISBLANK($B37),0,VLOOKUP($B37,F_Parameter!$A$2:$B$44,2,FALSE))</f>
        <v>0</v>
      </c>
      <c r="K37" s="133">
        <f>IF(ISBLANK($B37),0,VLOOKUP($B37,F_Parameter!$A$2:$C$44,3,FALSE))</f>
        <v>0</v>
      </c>
      <c r="L37" s="134">
        <f t="shared" si="12"/>
        <v>0</v>
      </c>
      <c r="M37" s="134">
        <f t="shared" si="31"/>
        <v>0</v>
      </c>
      <c r="N37" s="134">
        <f t="shared" si="32"/>
        <v>0</v>
      </c>
      <c r="O37" s="134">
        <f t="shared" ref="O37" si="52">N37</f>
        <v>0</v>
      </c>
      <c r="P37" s="134">
        <f t="shared" si="33"/>
        <v>0</v>
      </c>
      <c r="Q37" s="134">
        <f t="shared" si="14"/>
        <v>0</v>
      </c>
      <c r="R37" s="134">
        <f t="shared" si="15"/>
        <v>0</v>
      </c>
      <c r="S37" s="135">
        <f t="shared" ca="1" si="17"/>
        <v>0</v>
      </c>
      <c r="T37" s="135">
        <f ca="1">IF(C37=A_Stammdaten!$B$9,$I37-$U37,OFFSET(U37,0,A_Stammdaten!$B$9-2022)-$U37)</f>
        <v>0</v>
      </c>
      <c r="U37" s="135">
        <f ca="1">IFERROR(OFFSET(U37,0,A_Stammdaten!$B$9-2021),0)</f>
        <v>0</v>
      </c>
      <c r="V37" s="135">
        <f t="shared" si="4"/>
        <v>0</v>
      </c>
      <c r="W37" s="135">
        <f t="shared" si="5"/>
        <v>0</v>
      </c>
      <c r="X37" s="135">
        <f t="shared" si="6"/>
        <v>0</v>
      </c>
      <c r="Y37" s="135">
        <f t="shared" si="7"/>
        <v>0</v>
      </c>
      <c r="Z37" s="135">
        <f t="shared" si="8"/>
        <v>0</v>
      </c>
      <c r="AA37" s="135">
        <f t="shared" si="9"/>
        <v>0</v>
      </c>
      <c r="AB37" s="135">
        <f t="shared" si="10"/>
        <v>0</v>
      </c>
    </row>
    <row r="38" spans="1:28" s="212" customFormat="1" ht="15">
      <c r="A38" s="128"/>
      <c r="B38" s="129"/>
      <c r="C38" s="130"/>
      <c r="D38" s="131"/>
      <c r="E38" s="131"/>
      <c r="F38" s="131"/>
      <c r="G38" s="132">
        <f t="shared" si="11"/>
        <v>0</v>
      </c>
      <c r="H38" s="129"/>
      <c r="I38" s="132">
        <f t="shared" si="1"/>
        <v>0</v>
      </c>
      <c r="J38" s="133">
        <f>IF(ISBLANK($B38),0,VLOOKUP($B38,F_Parameter!$A$2:$B$44,2,FALSE))</f>
        <v>0</v>
      </c>
      <c r="K38" s="133">
        <f>IF(ISBLANK($B38),0,VLOOKUP($B38,F_Parameter!$A$2:$C$44,3,FALSE))</f>
        <v>0</v>
      </c>
      <c r="L38" s="134">
        <f t="shared" si="12"/>
        <v>0</v>
      </c>
      <c r="M38" s="134">
        <f t="shared" si="31"/>
        <v>0</v>
      </c>
      <c r="N38" s="134">
        <f t="shared" si="32"/>
        <v>0</v>
      </c>
      <c r="O38" s="134">
        <f t="shared" ref="O38" si="53">N38</f>
        <v>0</v>
      </c>
      <c r="P38" s="134">
        <f t="shared" si="33"/>
        <v>0</v>
      </c>
      <c r="Q38" s="134">
        <f t="shared" si="14"/>
        <v>0</v>
      </c>
      <c r="R38" s="134">
        <f t="shared" si="15"/>
        <v>0</v>
      </c>
      <c r="S38" s="135">
        <f t="shared" ca="1" si="17"/>
        <v>0</v>
      </c>
      <c r="T38" s="135">
        <f ca="1">IF(C38=A_Stammdaten!$B$9,$I38-$U38,OFFSET(U38,0,A_Stammdaten!$B$9-2022)-$U38)</f>
        <v>0</v>
      </c>
      <c r="U38" s="135">
        <f ca="1">IFERROR(OFFSET(U38,0,A_Stammdaten!$B$9-2021),0)</f>
        <v>0</v>
      </c>
      <c r="V38" s="135">
        <f t="shared" si="4"/>
        <v>0</v>
      </c>
      <c r="W38" s="135">
        <f t="shared" si="5"/>
        <v>0</v>
      </c>
      <c r="X38" s="135">
        <f t="shared" si="6"/>
        <v>0</v>
      </c>
      <c r="Y38" s="135">
        <f t="shared" si="7"/>
        <v>0</v>
      </c>
      <c r="Z38" s="135">
        <f t="shared" si="8"/>
        <v>0</v>
      </c>
      <c r="AA38" s="135">
        <f t="shared" si="9"/>
        <v>0</v>
      </c>
      <c r="AB38" s="135">
        <f t="shared" si="10"/>
        <v>0</v>
      </c>
    </row>
    <row r="39" spans="1:28" s="212" customFormat="1" ht="15">
      <c r="A39" s="128"/>
      <c r="B39" s="129"/>
      <c r="C39" s="130"/>
      <c r="D39" s="131"/>
      <c r="E39" s="131"/>
      <c r="F39" s="131"/>
      <c r="G39" s="132">
        <f t="shared" si="11"/>
        <v>0</v>
      </c>
      <c r="H39" s="129"/>
      <c r="I39" s="132">
        <f t="shared" si="1"/>
        <v>0</v>
      </c>
      <c r="J39" s="133">
        <f>IF(ISBLANK($B39),0,VLOOKUP($B39,F_Parameter!$A$2:$B$44,2,FALSE))</f>
        <v>0</v>
      </c>
      <c r="K39" s="133">
        <f>IF(ISBLANK($B39),0,VLOOKUP($B39,F_Parameter!$A$2:$C$44,3,FALSE))</f>
        <v>0</v>
      </c>
      <c r="L39" s="134">
        <f t="shared" si="12"/>
        <v>0</v>
      </c>
      <c r="M39" s="134">
        <f t="shared" si="31"/>
        <v>0</v>
      </c>
      <c r="N39" s="134">
        <f t="shared" si="32"/>
        <v>0</v>
      </c>
      <c r="O39" s="134">
        <f t="shared" ref="O39" si="54">N39</f>
        <v>0</v>
      </c>
      <c r="P39" s="134">
        <f t="shared" si="33"/>
        <v>0</v>
      </c>
      <c r="Q39" s="134">
        <f t="shared" si="14"/>
        <v>0</v>
      </c>
      <c r="R39" s="134">
        <f t="shared" si="15"/>
        <v>0</v>
      </c>
      <c r="S39" s="135">
        <f t="shared" ca="1" si="17"/>
        <v>0</v>
      </c>
      <c r="T39" s="135">
        <f ca="1">IF(C39=A_Stammdaten!$B$9,$I39-$U39,OFFSET(U39,0,A_Stammdaten!$B$9-2022)-$U39)</f>
        <v>0</v>
      </c>
      <c r="U39" s="135">
        <f ca="1">IFERROR(OFFSET(U39,0,A_Stammdaten!$B$9-2021),0)</f>
        <v>0</v>
      </c>
      <c r="V39" s="135">
        <f t="shared" si="4"/>
        <v>0</v>
      </c>
      <c r="W39" s="135">
        <f t="shared" si="5"/>
        <v>0</v>
      </c>
      <c r="X39" s="135">
        <f t="shared" si="6"/>
        <v>0</v>
      </c>
      <c r="Y39" s="135">
        <f t="shared" si="7"/>
        <v>0</v>
      </c>
      <c r="Z39" s="135">
        <f t="shared" si="8"/>
        <v>0</v>
      </c>
      <c r="AA39" s="135">
        <f t="shared" si="9"/>
        <v>0</v>
      </c>
      <c r="AB39" s="135">
        <f t="shared" si="10"/>
        <v>0</v>
      </c>
    </row>
    <row r="40" spans="1:28" s="212" customFormat="1" ht="15">
      <c r="A40" s="128"/>
      <c r="B40" s="129"/>
      <c r="C40" s="130"/>
      <c r="D40" s="131"/>
      <c r="E40" s="131"/>
      <c r="F40" s="131"/>
      <c r="G40" s="132">
        <f t="shared" si="11"/>
        <v>0</v>
      </c>
      <c r="H40" s="129"/>
      <c r="I40" s="132">
        <f t="shared" si="1"/>
        <v>0</v>
      </c>
      <c r="J40" s="133">
        <f>IF(ISBLANK($B40),0,VLOOKUP($B40,F_Parameter!$A$2:$B$44,2,FALSE))</f>
        <v>0</v>
      </c>
      <c r="K40" s="133">
        <f>IF(ISBLANK($B40),0,VLOOKUP($B40,F_Parameter!$A$2:$C$44,3,FALSE))</f>
        <v>0</v>
      </c>
      <c r="L40" s="134">
        <f t="shared" si="12"/>
        <v>0</v>
      </c>
      <c r="M40" s="134">
        <f t="shared" si="31"/>
        <v>0</v>
      </c>
      <c r="N40" s="134">
        <f t="shared" si="32"/>
        <v>0</v>
      </c>
      <c r="O40" s="134">
        <f t="shared" ref="O40" si="55">N40</f>
        <v>0</v>
      </c>
      <c r="P40" s="134">
        <f t="shared" si="33"/>
        <v>0</v>
      </c>
      <c r="Q40" s="134">
        <f t="shared" si="14"/>
        <v>0</v>
      </c>
      <c r="R40" s="134">
        <f t="shared" si="15"/>
        <v>0</v>
      </c>
      <c r="S40" s="135">
        <f t="shared" ca="1" si="17"/>
        <v>0</v>
      </c>
      <c r="T40" s="135">
        <f ca="1">IF(C40=A_Stammdaten!$B$9,$I40-$U40,OFFSET(U40,0,A_Stammdaten!$B$9-2022)-$U40)</f>
        <v>0</v>
      </c>
      <c r="U40" s="135">
        <f ca="1">IFERROR(OFFSET(U40,0,A_Stammdaten!$B$9-2021),0)</f>
        <v>0</v>
      </c>
      <c r="V40" s="135">
        <f t="shared" si="4"/>
        <v>0</v>
      </c>
      <c r="W40" s="135">
        <f t="shared" si="5"/>
        <v>0</v>
      </c>
      <c r="X40" s="135">
        <f t="shared" si="6"/>
        <v>0</v>
      </c>
      <c r="Y40" s="135">
        <f t="shared" si="7"/>
        <v>0</v>
      </c>
      <c r="Z40" s="135">
        <f t="shared" si="8"/>
        <v>0</v>
      </c>
      <c r="AA40" s="135">
        <f t="shared" si="9"/>
        <v>0</v>
      </c>
      <c r="AB40" s="135">
        <f t="shared" si="10"/>
        <v>0</v>
      </c>
    </row>
    <row r="41" spans="1:28" s="212" customFormat="1" ht="15">
      <c r="A41" s="128"/>
      <c r="B41" s="129"/>
      <c r="C41" s="130"/>
      <c r="D41" s="131"/>
      <c r="E41" s="131"/>
      <c r="F41" s="131"/>
      <c r="G41" s="132">
        <f t="shared" si="11"/>
        <v>0</v>
      </c>
      <c r="H41" s="129"/>
      <c r="I41" s="132">
        <f t="shared" si="1"/>
        <v>0</v>
      </c>
      <c r="J41" s="133">
        <f>IF(ISBLANK($B41),0,VLOOKUP($B41,F_Parameter!$A$2:$B$44,2,FALSE))</f>
        <v>0</v>
      </c>
      <c r="K41" s="133">
        <f>IF(ISBLANK($B41),0,VLOOKUP($B41,F_Parameter!$A$2:$C$44,3,FALSE))</f>
        <v>0</v>
      </c>
      <c r="L41" s="134">
        <f t="shared" si="12"/>
        <v>0</v>
      </c>
      <c r="M41" s="134">
        <f t="shared" si="31"/>
        <v>0</v>
      </c>
      <c r="N41" s="134">
        <f t="shared" si="32"/>
        <v>0</v>
      </c>
      <c r="O41" s="134">
        <f t="shared" ref="O41" si="56">N41</f>
        <v>0</v>
      </c>
      <c r="P41" s="134">
        <f t="shared" si="33"/>
        <v>0</v>
      </c>
      <c r="Q41" s="134">
        <f t="shared" si="14"/>
        <v>0</v>
      </c>
      <c r="R41" s="134">
        <f t="shared" si="15"/>
        <v>0</v>
      </c>
      <c r="S41" s="135">
        <f t="shared" ref="S41:S104" ca="1" si="57">U41+T41</f>
        <v>0</v>
      </c>
      <c r="T41" s="135">
        <f ca="1">IF(C41=A_Stammdaten!$B$9,$I41-$U41,OFFSET(U41,0,A_Stammdaten!$B$9-2022)-$U41)</f>
        <v>0</v>
      </c>
      <c r="U41" s="135">
        <f ca="1">IFERROR(OFFSET(U41,0,A_Stammdaten!$B$9-2021),0)</f>
        <v>0</v>
      </c>
      <c r="V41" s="135">
        <f t="shared" si="4"/>
        <v>0</v>
      </c>
      <c r="W41" s="135">
        <f t="shared" si="5"/>
        <v>0</v>
      </c>
      <c r="X41" s="135">
        <f t="shared" si="6"/>
        <v>0</v>
      </c>
      <c r="Y41" s="135">
        <f t="shared" si="7"/>
        <v>0</v>
      </c>
      <c r="Z41" s="135">
        <f t="shared" si="8"/>
        <v>0</v>
      </c>
      <c r="AA41" s="135">
        <f t="shared" si="9"/>
        <v>0</v>
      </c>
      <c r="AB41" s="135">
        <f t="shared" si="10"/>
        <v>0</v>
      </c>
    </row>
    <row r="42" spans="1:28" s="212" customFormat="1" ht="15">
      <c r="A42" s="128"/>
      <c r="B42" s="129"/>
      <c r="C42" s="130"/>
      <c r="D42" s="131"/>
      <c r="E42" s="131"/>
      <c r="F42" s="131"/>
      <c r="G42" s="132">
        <f t="shared" si="11"/>
        <v>0</v>
      </c>
      <c r="H42" s="129"/>
      <c r="I42" s="132">
        <f t="shared" si="1"/>
        <v>0</v>
      </c>
      <c r="J42" s="133">
        <f>IF(ISBLANK($B42),0,VLOOKUP($B42,F_Parameter!$A$2:$B$44,2,FALSE))</f>
        <v>0</v>
      </c>
      <c r="K42" s="133">
        <f>IF(ISBLANK($B42),0,VLOOKUP($B42,F_Parameter!$A$2:$C$44,3,FALSE))</f>
        <v>0</v>
      </c>
      <c r="L42" s="134">
        <f t="shared" si="12"/>
        <v>0</v>
      </c>
      <c r="M42" s="134">
        <f t="shared" si="31"/>
        <v>0</v>
      </c>
      <c r="N42" s="134">
        <f t="shared" si="32"/>
        <v>0</v>
      </c>
      <c r="O42" s="134">
        <f t="shared" ref="O42" si="58">N42</f>
        <v>0</v>
      </c>
      <c r="P42" s="134">
        <f t="shared" si="33"/>
        <v>0</v>
      </c>
      <c r="Q42" s="134">
        <f t="shared" si="14"/>
        <v>0</v>
      </c>
      <c r="R42" s="134">
        <f t="shared" si="15"/>
        <v>0</v>
      </c>
      <c r="S42" s="135">
        <f t="shared" ca="1" si="57"/>
        <v>0</v>
      </c>
      <c r="T42" s="135">
        <f ca="1">IF(C42=A_Stammdaten!$B$9,$I42-$U42,OFFSET(U42,0,A_Stammdaten!$B$9-2022)-$U42)</f>
        <v>0</v>
      </c>
      <c r="U42" s="135">
        <f ca="1">IFERROR(OFFSET(U42,0,A_Stammdaten!$B$9-2021),0)</f>
        <v>0</v>
      </c>
      <c r="V42" s="135">
        <f t="shared" si="4"/>
        <v>0</v>
      </c>
      <c r="W42" s="135">
        <f t="shared" si="5"/>
        <v>0</v>
      </c>
      <c r="X42" s="135">
        <f t="shared" si="6"/>
        <v>0</v>
      </c>
      <c r="Y42" s="135">
        <f t="shared" si="7"/>
        <v>0</v>
      </c>
      <c r="Z42" s="135">
        <f t="shared" si="8"/>
        <v>0</v>
      </c>
      <c r="AA42" s="135">
        <f t="shared" si="9"/>
        <v>0</v>
      </c>
      <c r="AB42" s="135">
        <f t="shared" si="10"/>
        <v>0</v>
      </c>
    </row>
    <row r="43" spans="1:28" s="212" customFormat="1" ht="15">
      <c r="A43" s="128"/>
      <c r="B43" s="129"/>
      <c r="C43" s="130"/>
      <c r="D43" s="131"/>
      <c r="E43" s="131"/>
      <c r="F43" s="131"/>
      <c r="G43" s="132">
        <f t="shared" si="11"/>
        <v>0</v>
      </c>
      <c r="H43" s="129"/>
      <c r="I43" s="132">
        <f t="shared" ref="I43:I74" si="59">G43-H43</f>
        <v>0</v>
      </c>
      <c r="J43" s="133">
        <f>IF(ISBLANK($B43),0,VLOOKUP($B43,F_Parameter!$A$2:$B$44,2,FALSE))</f>
        <v>0</v>
      </c>
      <c r="K43" s="133">
        <f>IF(ISBLANK($B43),0,VLOOKUP($B43,F_Parameter!$A$2:$C$44,3,FALSE))</f>
        <v>0</v>
      </c>
      <c r="L43" s="134">
        <f t="shared" si="12"/>
        <v>0</v>
      </c>
      <c r="M43" s="134">
        <f t="shared" si="31"/>
        <v>0</v>
      </c>
      <c r="N43" s="134">
        <f t="shared" si="32"/>
        <v>0</v>
      </c>
      <c r="O43" s="134">
        <f t="shared" ref="O43:P58" si="60">N43</f>
        <v>0</v>
      </c>
      <c r="P43" s="134">
        <f t="shared" si="60"/>
        <v>0</v>
      </c>
      <c r="Q43" s="134">
        <f t="shared" si="14"/>
        <v>0</v>
      </c>
      <c r="R43" s="134">
        <f t="shared" si="15"/>
        <v>0</v>
      </c>
      <c r="S43" s="135">
        <f t="shared" ca="1" si="57"/>
        <v>0</v>
      </c>
      <c r="T43" s="135">
        <f ca="1">IF(C43=A_Stammdaten!$B$9,$I43-$U43,OFFSET(U43,0,A_Stammdaten!$B$9-2022)-$U43)</f>
        <v>0</v>
      </c>
      <c r="U43" s="135">
        <f ca="1">IFERROR(OFFSET(U43,0,A_Stammdaten!$B$9-2021),0)</f>
        <v>0</v>
      </c>
      <c r="V43" s="135">
        <f t="shared" si="4"/>
        <v>0</v>
      </c>
      <c r="W43" s="135">
        <f t="shared" si="5"/>
        <v>0</v>
      </c>
      <c r="X43" s="135">
        <f t="shared" si="6"/>
        <v>0</v>
      </c>
      <c r="Y43" s="135">
        <f t="shared" si="7"/>
        <v>0</v>
      </c>
      <c r="Z43" s="135">
        <f t="shared" si="8"/>
        <v>0</v>
      </c>
      <c r="AA43" s="135">
        <f t="shared" si="9"/>
        <v>0</v>
      </c>
      <c r="AB43" s="135">
        <f t="shared" si="10"/>
        <v>0</v>
      </c>
    </row>
    <row r="44" spans="1:28" s="212" customFormat="1" ht="15">
      <c r="A44" s="128"/>
      <c r="B44" s="129"/>
      <c r="C44" s="130"/>
      <c r="D44" s="131"/>
      <c r="E44" s="131"/>
      <c r="F44" s="131"/>
      <c r="G44" s="132">
        <f t="shared" si="11"/>
        <v>0</v>
      </c>
      <c r="H44" s="129"/>
      <c r="I44" s="132">
        <f t="shared" si="59"/>
        <v>0</v>
      </c>
      <c r="J44" s="133">
        <f>IF(ISBLANK($B44),0,VLOOKUP($B44,F_Parameter!$A$2:$B$44,2,FALSE))</f>
        <v>0</v>
      </c>
      <c r="K44" s="133">
        <f>IF(ISBLANK($B44),0,VLOOKUP($B44,F_Parameter!$A$2:$C$44,3,FALSE))</f>
        <v>0</v>
      </c>
      <c r="L44" s="134">
        <f t="shared" si="12"/>
        <v>0</v>
      </c>
      <c r="M44" s="134">
        <f t="shared" si="31"/>
        <v>0</v>
      </c>
      <c r="N44" s="134">
        <f t="shared" si="32"/>
        <v>0</v>
      </c>
      <c r="O44" s="134">
        <f t="shared" ref="O44" si="61">N44</f>
        <v>0</v>
      </c>
      <c r="P44" s="134">
        <f t="shared" si="60"/>
        <v>0</v>
      </c>
      <c r="Q44" s="134">
        <f t="shared" si="14"/>
        <v>0</v>
      </c>
      <c r="R44" s="134">
        <f t="shared" si="15"/>
        <v>0</v>
      </c>
      <c r="S44" s="135">
        <f t="shared" ca="1" si="57"/>
        <v>0</v>
      </c>
      <c r="T44" s="135">
        <f ca="1">IF(C44=A_Stammdaten!$B$9,$I44-$U44,OFFSET(U44,0,A_Stammdaten!$B$9-2022)-$U44)</f>
        <v>0</v>
      </c>
      <c r="U44" s="135">
        <f ca="1">IFERROR(OFFSET(U44,0,A_Stammdaten!$B$9-2021),0)</f>
        <v>0</v>
      </c>
      <c r="V44" s="135">
        <f t="shared" si="4"/>
        <v>0</v>
      </c>
      <c r="W44" s="135">
        <f t="shared" si="5"/>
        <v>0</v>
      </c>
      <c r="X44" s="135">
        <f t="shared" si="6"/>
        <v>0</v>
      </c>
      <c r="Y44" s="135">
        <f t="shared" si="7"/>
        <v>0</v>
      </c>
      <c r="Z44" s="135">
        <f t="shared" si="8"/>
        <v>0</v>
      </c>
      <c r="AA44" s="135">
        <f t="shared" si="9"/>
        <v>0</v>
      </c>
      <c r="AB44" s="135">
        <f t="shared" si="10"/>
        <v>0</v>
      </c>
    </row>
    <row r="45" spans="1:28" s="212" customFormat="1" ht="15">
      <c r="A45" s="128"/>
      <c r="B45" s="129"/>
      <c r="C45" s="130"/>
      <c r="D45" s="131"/>
      <c r="E45" s="131"/>
      <c r="F45" s="131"/>
      <c r="G45" s="132">
        <f t="shared" si="11"/>
        <v>0</v>
      </c>
      <c r="H45" s="129"/>
      <c r="I45" s="132">
        <f t="shared" si="59"/>
        <v>0</v>
      </c>
      <c r="J45" s="133">
        <f>IF(ISBLANK($B45),0,VLOOKUP($B45,F_Parameter!$A$2:$B$44,2,FALSE))</f>
        <v>0</v>
      </c>
      <c r="K45" s="133">
        <f>IF(ISBLANK($B45),0,VLOOKUP($B45,F_Parameter!$A$2:$C$44,3,FALSE))</f>
        <v>0</v>
      </c>
      <c r="L45" s="134">
        <f t="shared" si="12"/>
        <v>0</v>
      </c>
      <c r="M45" s="134">
        <f t="shared" si="31"/>
        <v>0</v>
      </c>
      <c r="N45" s="134">
        <f t="shared" si="32"/>
        <v>0</v>
      </c>
      <c r="O45" s="134">
        <f t="shared" ref="O45" si="62">N45</f>
        <v>0</v>
      </c>
      <c r="P45" s="134">
        <f t="shared" si="60"/>
        <v>0</v>
      </c>
      <c r="Q45" s="134">
        <f t="shared" si="14"/>
        <v>0</v>
      </c>
      <c r="R45" s="134">
        <f t="shared" si="15"/>
        <v>0</v>
      </c>
      <c r="S45" s="135">
        <f t="shared" ca="1" si="57"/>
        <v>0</v>
      </c>
      <c r="T45" s="135">
        <f ca="1">IF(C45=A_Stammdaten!$B$9,$I45-$U45,OFFSET(U45,0,A_Stammdaten!$B$9-2022)-$U45)</f>
        <v>0</v>
      </c>
      <c r="U45" s="135">
        <f ca="1">IFERROR(OFFSET(U45,0,A_Stammdaten!$B$9-2021),0)</f>
        <v>0</v>
      </c>
      <c r="V45" s="135">
        <f t="shared" si="4"/>
        <v>0</v>
      </c>
      <c r="W45" s="135">
        <f t="shared" si="5"/>
        <v>0</v>
      </c>
      <c r="X45" s="135">
        <f t="shared" si="6"/>
        <v>0</v>
      </c>
      <c r="Y45" s="135">
        <f t="shared" si="7"/>
        <v>0</v>
      </c>
      <c r="Z45" s="135">
        <f t="shared" si="8"/>
        <v>0</v>
      </c>
      <c r="AA45" s="135">
        <f t="shared" si="9"/>
        <v>0</v>
      </c>
      <c r="AB45" s="135">
        <f t="shared" si="10"/>
        <v>0</v>
      </c>
    </row>
    <row r="46" spans="1:28" s="212" customFormat="1" ht="15">
      <c r="A46" s="128"/>
      <c r="B46" s="129"/>
      <c r="C46" s="130"/>
      <c r="D46" s="131"/>
      <c r="E46" s="131"/>
      <c r="F46" s="131"/>
      <c r="G46" s="132">
        <f t="shared" si="11"/>
        <v>0</v>
      </c>
      <c r="H46" s="129"/>
      <c r="I46" s="132">
        <f t="shared" si="59"/>
        <v>0</v>
      </c>
      <c r="J46" s="133">
        <f>IF(ISBLANK($B46),0,VLOOKUP($B46,F_Parameter!$A$2:$B$44,2,FALSE))</f>
        <v>0</v>
      </c>
      <c r="K46" s="133">
        <f>IF(ISBLANK($B46),0,VLOOKUP($B46,F_Parameter!$A$2:$C$44,3,FALSE))</f>
        <v>0</v>
      </c>
      <c r="L46" s="134">
        <f t="shared" si="12"/>
        <v>0</v>
      </c>
      <c r="M46" s="134">
        <f t="shared" si="31"/>
        <v>0</v>
      </c>
      <c r="N46" s="134">
        <f t="shared" si="32"/>
        <v>0</v>
      </c>
      <c r="O46" s="134">
        <f t="shared" ref="O46" si="63">N46</f>
        <v>0</v>
      </c>
      <c r="P46" s="134">
        <f t="shared" si="60"/>
        <v>0</v>
      </c>
      <c r="Q46" s="134">
        <f t="shared" si="14"/>
        <v>0</v>
      </c>
      <c r="R46" s="134">
        <f t="shared" si="15"/>
        <v>0</v>
      </c>
      <c r="S46" s="135">
        <f t="shared" ca="1" si="57"/>
        <v>0</v>
      </c>
      <c r="T46" s="135">
        <f ca="1">IF(C46=A_Stammdaten!$B$9,$I46-$U46,OFFSET(U46,0,A_Stammdaten!$B$9-2022)-$U46)</f>
        <v>0</v>
      </c>
      <c r="U46" s="135">
        <f ca="1">IFERROR(OFFSET(U46,0,A_Stammdaten!$B$9-2021),0)</f>
        <v>0</v>
      </c>
      <c r="V46" s="135">
        <f t="shared" si="4"/>
        <v>0</v>
      </c>
      <c r="W46" s="135">
        <f t="shared" si="5"/>
        <v>0</v>
      </c>
      <c r="X46" s="135">
        <f t="shared" si="6"/>
        <v>0</v>
      </c>
      <c r="Y46" s="135">
        <f t="shared" si="7"/>
        <v>0</v>
      </c>
      <c r="Z46" s="135">
        <f t="shared" si="8"/>
        <v>0</v>
      </c>
      <c r="AA46" s="135">
        <f t="shared" si="9"/>
        <v>0</v>
      </c>
      <c r="AB46" s="135">
        <f t="shared" si="10"/>
        <v>0</v>
      </c>
    </row>
    <row r="47" spans="1:28" s="212" customFormat="1" ht="15">
      <c r="A47" s="128"/>
      <c r="B47" s="129"/>
      <c r="C47" s="130"/>
      <c r="D47" s="131"/>
      <c r="E47" s="131"/>
      <c r="F47" s="131"/>
      <c r="G47" s="132">
        <f t="shared" si="11"/>
        <v>0</v>
      </c>
      <c r="H47" s="129"/>
      <c r="I47" s="132">
        <f t="shared" si="59"/>
        <v>0</v>
      </c>
      <c r="J47" s="133">
        <f>IF(ISBLANK($B47),0,VLOOKUP($B47,F_Parameter!$A$2:$B$44,2,FALSE))</f>
        <v>0</v>
      </c>
      <c r="K47" s="133">
        <f>IF(ISBLANK($B47),0,VLOOKUP($B47,F_Parameter!$A$2:$C$44,3,FALSE))</f>
        <v>0</v>
      </c>
      <c r="L47" s="134">
        <f t="shared" si="12"/>
        <v>0</v>
      </c>
      <c r="M47" s="134">
        <f t="shared" si="31"/>
        <v>0</v>
      </c>
      <c r="N47" s="134">
        <f t="shared" si="32"/>
        <v>0</v>
      </c>
      <c r="O47" s="134">
        <f t="shared" ref="O47" si="64">N47</f>
        <v>0</v>
      </c>
      <c r="P47" s="134">
        <f t="shared" si="60"/>
        <v>0</v>
      </c>
      <c r="Q47" s="134">
        <f t="shared" si="14"/>
        <v>0</v>
      </c>
      <c r="R47" s="134">
        <f t="shared" si="15"/>
        <v>0</v>
      </c>
      <c r="S47" s="135">
        <f t="shared" ca="1" si="57"/>
        <v>0</v>
      </c>
      <c r="T47" s="135">
        <f ca="1">IF(C47=A_Stammdaten!$B$9,$I47-$U47,OFFSET(U47,0,A_Stammdaten!$B$9-2022)-$U47)</f>
        <v>0</v>
      </c>
      <c r="U47" s="135">
        <f ca="1">IFERROR(OFFSET(U47,0,A_Stammdaten!$B$9-2021),0)</f>
        <v>0</v>
      </c>
      <c r="V47" s="135">
        <f t="shared" si="4"/>
        <v>0</v>
      </c>
      <c r="W47" s="135">
        <f t="shared" si="5"/>
        <v>0</v>
      </c>
      <c r="X47" s="135">
        <f t="shared" si="6"/>
        <v>0</v>
      </c>
      <c r="Y47" s="135">
        <f t="shared" si="7"/>
        <v>0</v>
      </c>
      <c r="Z47" s="135">
        <f t="shared" si="8"/>
        <v>0</v>
      </c>
      <c r="AA47" s="135">
        <f t="shared" si="9"/>
        <v>0</v>
      </c>
      <c r="AB47" s="135">
        <f t="shared" si="10"/>
        <v>0</v>
      </c>
    </row>
    <row r="48" spans="1:28" s="212" customFormat="1" ht="15">
      <c r="A48" s="128"/>
      <c r="B48" s="129"/>
      <c r="C48" s="130"/>
      <c r="D48" s="131"/>
      <c r="E48" s="131"/>
      <c r="F48" s="131"/>
      <c r="G48" s="132">
        <f t="shared" si="11"/>
        <v>0</v>
      </c>
      <c r="H48" s="129"/>
      <c r="I48" s="132">
        <f t="shared" si="59"/>
        <v>0</v>
      </c>
      <c r="J48" s="133">
        <f>IF(ISBLANK($B48),0,VLOOKUP($B48,F_Parameter!$A$2:$B$44,2,FALSE))</f>
        <v>0</v>
      </c>
      <c r="K48" s="133">
        <f>IF(ISBLANK($B48),0,VLOOKUP($B48,F_Parameter!$A$2:$C$44,3,FALSE))</f>
        <v>0</v>
      </c>
      <c r="L48" s="134">
        <f t="shared" si="12"/>
        <v>0</v>
      </c>
      <c r="M48" s="134">
        <f t="shared" si="31"/>
        <v>0</v>
      </c>
      <c r="N48" s="134">
        <f t="shared" si="32"/>
        <v>0</v>
      </c>
      <c r="O48" s="134">
        <f t="shared" ref="O48" si="65">N48</f>
        <v>0</v>
      </c>
      <c r="P48" s="134">
        <f t="shared" si="60"/>
        <v>0</v>
      </c>
      <c r="Q48" s="134">
        <f t="shared" si="14"/>
        <v>0</v>
      </c>
      <c r="R48" s="134">
        <f t="shared" si="15"/>
        <v>0</v>
      </c>
      <c r="S48" s="135">
        <f t="shared" ca="1" si="57"/>
        <v>0</v>
      </c>
      <c r="T48" s="135">
        <f ca="1">IF(C48=A_Stammdaten!$B$9,$I48-$U48,OFFSET(U48,0,A_Stammdaten!$B$9-2022)-$U48)</f>
        <v>0</v>
      </c>
      <c r="U48" s="135">
        <f ca="1">IFERROR(OFFSET(U48,0,A_Stammdaten!$B$9-2021),0)</f>
        <v>0</v>
      </c>
      <c r="V48" s="135">
        <f t="shared" si="4"/>
        <v>0</v>
      </c>
      <c r="W48" s="135">
        <f t="shared" si="5"/>
        <v>0</v>
      </c>
      <c r="X48" s="135">
        <f t="shared" si="6"/>
        <v>0</v>
      </c>
      <c r="Y48" s="135">
        <f t="shared" si="7"/>
        <v>0</v>
      </c>
      <c r="Z48" s="135">
        <f t="shared" si="8"/>
        <v>0</v>
      </c>
      <c r="AA48" s="135">
        <f t="shared" si="9"/>
        <v>0</v>
      </c>
      <c r="AB48" s="135">
        <f t="shared" si="10"/>
        <v>0</v>
      </c>
    </row>
    <row r="49" spans="1:28" s="212" customFormat="1" ht="15">
      <c r="A49" s="128"/>
      <c r="B49" s="129"/>
      <c r="C49" s="130"/>
      <c r="D49" s="131"/>
      <c r="E49" s="131"/>
      <c r="F49" s="131"/>
      <c r="G49" s="132">
        <f t="shared" si="11"/>
        <v>0</v>
      </c>
      <c r="H49" s="129"/>
      <c r="I49" s="132">
        <f t="shared" si="59"/>
        <v>0</v>
      </c>
      <c r="J49" s="133">
        <f>IF(ISBLANK($B49),0,VLOOKUP($B49,F_Parameter!$A$2:$B$44,2,FALSE))</f>
        <v>0</v>
      </c>
      <c r="K49" s="133">
        <f>IF(ISBLANK($B49),0,VLOOKUP($B49,F_Parameter!$A$2:$C$44,3,FALSE))</f>
        <v>0</v>
      </c>
      <c r="L49" s="134">
        <f t="shared" si="12"/>
        <v>0</v>
      </c>
      <c r="M49" s="134">
        <f t="shared" si="31"/>
        <v>0</v>
      </c>
      <c r="N49" s="134">
        <f t="shared" si="32"/>
        <v>0</v>
      </c>
      <c r="O49" s="134">
        <f t="shared" ref="O49" si="66">N49</f>
        <v>0</v>
      </c>
      <c r="P49" s="134">
        <f t="shared" si="60"/>
        <v>0</v>
      </c>
      <c r="Q49" s="134">
        <f t="shared" si="14"/>
        <v>0</v>
      </c>
      <c r="R49" s="134">
        <f t="shared" si="15"/>
        <v>0</v>
      </c>
      <c r="S49" s="135">
        <f t="shared" ca="1" si="57"/>
        <v>0</v>
      </c>
      <c r="T49" s="135">
        <f ca="1">IF(C49=A_Stammdaten!$B$9,$I49-$U49,OFFSET(U49,0,A_Stammdaten!$B$9-2022)-$U49)</f>
        <v>0</v>
      </c>
      <c r="U49" s="135">
        <f ca="1">IFERROR(OFFSET(U49,0,A_Stammdaten!$B$9-2021),0)</f>
        <v>0</v>
      </c>
      <c r="V49" s="135">
        <f t="shared" si="4"/>
        <v>0</v>
      </c>
      <c r="W49" s="135">
        <f t="shared" si="5"/>
        <v>0</v>
      </c>
      <c r="X49" s="135">
        <f t="shared" si="6"/>
        <v>0</v>
      </c>
      <c r="Y49" s="135">
        <f t="shared" si="7"/>
        <v>0</v>
      </c>
      <c r="Z49" s="135">
        <f t="shared" si="8"/>
        <v>0</v>
      </c>
      <c r="AA49" s="135">
        <f t="shared" si="9"/>
        <v>0</v>
      </c>
      <c r="AB49" s="135">
        <f t="shared" si="10"/>
        <v>0</v>
      </c>
    </row>
    <row r="50" spans="1:28" s="212" customFormat="1" ht="15">
      <c r="A50" s="128"/>
      <c r="B50" s="129"/>
      <c r="C50" s="130"/>
      <c r="D50" s="131"/>
      <c r="E50" s="131"/>
      <c r="F50" s="131"/>
      <c r="G50" s="132">
        <f t="shared" si="11"/>
        <v>0</v>
      </c>
      <c r="H50" s="129"/>
      <c r="I50" s="132">
        <f t="shared" si="59"/>
        <v>0</v>
      </c>
      <c r="J50" s="133">
        <f>IF(ISBLANK($B50),0,VLOOKUP($B50,F_Parameter!$A$2:$B$44,2,FALSE))</f>
        <v>0</v>
      </c>
      <c r="K50" s="133">
        <f>IF(ISBLANK($B50),0,VLOOKUP($B50,F_Parameter!$A$2:$C$44,3,FALSE))</f>
        <v>0</v>
      </c>
      <c r="L50" s="134">
        <f t="shared" si="12"/>
        <v>0</v>
      </c>
      <c r="M50" s="134">
        <f t="shared" si="31"/>
        <v>0</v>
      </c>
      <c r="N50" s="134">
        <f t="shared" si="32"/>
        <v>0</v>
      </c>
      <c r="O50" s="134">
        <f t="shared" ref="O50" si="67">N50</f>
        <v>0</v>
      </c>
      <c r="P50" s="134">
        <f t="shared" si="60"/>
        <v>0</v>
      </c>
      <c r="Q50" s="134">
        <f t="shared" si="14"/>
        <v>0</v>
      </c>
      <c r="R50" s="134">
        <f t="shared" si="15"/>
        <v>0</v>
      </c>
      <c r="S50" s="135">
        <f t="shared" ca="1" si="57"/>
        <v>0</v>
      </c>
      <c r="T50" s="135">
        <f ca="1">IF(C50=A_Stammdaten!$B$9,$I50-$U50,OFFSET(U50,0,A_Stammdaten!$B$9-2022)-$U50)</f>
        <v>0</v>
      </c>
      <c r="U50" s="135">
        <f ca="1">IFERROR(OFFSET(U50,0,A_Stammdaten!$B$9-2021),0)</f>
        <v>0</v>
      </c>
      <c r="V50" s="135">
        <f t="shared" si="4"/>
        <v>0</v>
      </c>
      <c r="W50" s="135">
        <f t="shared" si="5"/>
        <v>0</v>
      </c>
      <c r="X50" s="135">
        <f t="shared" si="6"/>
        <v>0</v>
      </c>
      <c r="Y50" s="135">
        <f t="shared" si="7"/>
        <v>0</v>
      </c>
      <c r="Z50" s="135">
        <f t="shared" si="8"/>
        <v>0</v>
      </c>
      <c r="AA50" s="135">
        <f t="shared" si="9"/>
        <v>0</v>
      </c>
      <c r="AB50" s="135">
        <f t="shared" si="10"/>
        <v>0</v>
      </c>
    </row>
    <row r="51" spans="1:28" s="212" customFormat="1" ht="15">
      <c r="A51" s="128"/>
      <c r="B51" s="129"/>
      <c r="C51" s="130"/>
      <c r="D51" s="131"/>
      <c r="E51" s="131"/>
      <c r="F51" s="131"/>
      <c r="G51" s="132">
        <f t="shared" si="11"/>
        <v>0</v>
      </c>
      <c r="H51" s="129"/>
      <c r="I51" s="132">
        <f t="shared" si="59"/>
        <v>0</v>
      </c>
      <c r="J51" s="133">
        <f>IF(ISBLANK($B51),0,VLOOKUP($B51,F_Parameter!$A$2:$B$44,2,FALSE))</f>
        <v>0</v>
      </c>
      <c r="K51" s="133">
        <f>IF(ISBLANK($B51),0,VLOOKUP($B51,F_Parameter!$A$2:$C$44,3,FALSE))</f>
        <v>0</v>
      </c>
      <c r="L51" s="134">
        <f t="shared" si="12"/>
        <v>0</v>
      </c>
      <c r="M51" s="134">
        <f t="shared" si="31"/>
        <v>0</v>
      </c>
      <c r="N51" s="134">
        <f t="shared" si="32"/>
        <v>0</v>
      </c>
      <c r="O51" s="134">
        <f t="shared" ref="O51" si="68">N51</f>
        <v>0</v>
      </c>
      <c r="P51" s="134">
        <f t="shared" si="60"/>
        <v>0</v>
      </c>
      <c r="Q51" s="134">
        <f t="shared" si="14"/>
        <v>0</v>
      </c>
      <c r="R51" s="134">
        <f t="shared" si="15"/>
        <v>0</v>
      </c>
      <c r="S51" s="135">
        <f t="shared" ca="1" si="57"/>
        <v>0</v>
      </c>
      <c r="T51" s="135">
        <f ca="1">IF(C51=A_Stammdaten!$B$9,$I51-$U51,OFFSET(U51,0,A_Stammdaten!$B$9-2022)-$U51)</f>
        <v>0</v>
      </c>
      <c r="U51" s="135">
        <f ca="1">IFERROR(OFFSET(U51,0,A_Stammdaten!$B$9-2021),0)</f>
        <v>0</v>
      </c>
      <c r="V51" s="135">
        <f t="shared" si="4"/>
        <v>0</v>
      </c>
      <c r="W51" s="135">
        <f t="shared" si="5"/>
        <v>0</v>
      </c>
      <c r="X51" s="135">
        <f t="shared" si="6"/>
        <v>0</v>
      </c>
      <c r="Y51" s="135">
        <f t="shared" si="7"/>
        <v>0</v>
      </c>
      <c r="Z51" s="135">
        <f t="shared" si="8"/>
        <v>0</v>
      </c>
      <c r="AA51" s="135">
        <f t="shared" si="9"/>
        <v>0</v>
      </c>
      <c r="AB51" s="135">
        <f t="shared" si="10"/>
        <v>0</v>
      </c>
    </row>
    <row r="52" spans="1:28" s="212" customFormat="1" ht="15">
      <c r="A52" s="128"/>
      <c r="B52" s="129"/>
      <c r="C52" s="130"/>
      <c r="D52" s="131"/>
      <c r="E52" s="131"/>
      <c r="F52" s="131"/>
      <c r="G52" s="132">
        <f t="shared" si="11"/>
        <v>0</v>
      </c>
      <c r="H52" s="129"/>
      <c r="I52" s="132">
        <f t="shared" si="59"/>
        <v>0</v>
      </c>
      <c r="J52" s="133">
        <f>IF(ISBLANK($B52),0,VLOOKUP($B52,F_Parameter!$A$2:$B$44,2,FALSE))</f>
        <v>0</v>
      </c>
      <c r="K52" s="133">
        <f>IF(ISBLANK($B52),0,VLOOKUP($B52,F_Parameter!$A$2:$C$44,3,FALSE))</f>
        <v>0</v>
      </c>
      <c r="L52" s="134">
        <f t="shared" si="12"/>
        <v>0</v>
      </c>
      <c r="M52" s="134">
        <f t="shared" si="31"/>
        <v>0</v>
      </c>
      <c r="N52" s="134">
        <f t="shared" si="32"/>
        <v>0</v>
      </c>
      <c r="O52" s="134">
        <f t="shared" ref="O52" si="69">N52</f>
        <v>0</v>
      </c>
      <c r="P52" s="134">
        <f t="shared" si="60"/>
        <v>0</v>
      </c>
      <c r="Q52" s="134">
        <f t="shared" si="14"/>
        <v>0</v>
      </c>
      <c r="R52" s="134">
        <f t="shared" si="15"/>
        <v>0</v>
      </c>
      <c r="S52" s="135">
        <f t="shared" ca="1" si="57"/>
        <v>0</v>
      </c>
      <c r="T52" s="135">
        <f ca="1">IF(C52=A_Stammdaten!$B$9,$I52-$U52,OFFSET(U52,0,A_Stammdaten!$B$9-2022)-$U52)</f>
        <v>0</v>
      </c>
      <c r="U52" s="135">
        <f ca="1">IFERROR(OFFSET(U52,0,A_Stammdaten!$B$9-2021),0)</f>
        <v>0</v>
      </c>
      <c r="V52" s="135">
        <f t="shared" si="4"/>
        <v>0</v>
      </c>
      <c r="W52" s="135">
        <f t="shared" si="5"/>
        <v>0</v>
      </c>
      <c r="X52" s="135">
        <f t="shared" si="6"/>
        <v>0</v>
      </c>
      <c r="Y52" s="135">
        <f t="shared" si="7"/>
        <v>0</v>
      </c>
      <c r="Z52" s="135">
        <f t="shared" si="8"/>
        <v>0</v>
      </c>
      <c r="AA52" s="135">
        <f t="shared" si="9"/>
        <v>0</v>
      </c>
      <c r="AB52" s="135">
        <f t="shared" si="10"/>
        <v>0</v>
      </c>
    </row>
    <row r="53" spans="1:28" s="212" customFormat="1" ht="15">
      <c r="A53" s="128"/>
      <c r="B53" s="129"/>
      <c r="C53" s="130"/>
      <c r="D53" s="131"/>
      <c r="E53" s="131"/>
      <c r="F53" s="131"/>
      <c r="G53" s="132">
        <f t="shared" si="11"/>
        <v>0</v>
      </c>
      <c r="H53" s="129"/>
      <c r="I53" s="132">
        <f t="shared" si="59"/>
        <v>0</v>
      </c>
      <c r="J53" s="133">
        <f>IF(ISBLANK($B53),0,VLOOKUP($B53,F_Parameter!$A$2:$B$44,2,FALSE))</f>
        <v>0</v>
      </c>
      <c r="K53" s="133">
        <f>IF(ISBLANK($B53),0,VLOOKUP($B53,F_Parameter!$A$2:$C$44,3,FALSE))</f>
        <v>0</v>
      </c>
      <c r="L53" s="134">
        <f t="shared" si="12"/>
        <v>0</v>
      </c>
      <c r="M53" s="134">
        <f t="shared" si="31"/>
        <v>0</v>
      </c>
      <c r="N53" s="134">
        <f t="shared" si="32"/>
        <v>0</v>
      </c>
      <c r="O53" s="134">
        <f t="shared" ref="O53" si="70">N53</f>
        <v>0</v>
      </c>
      <c r="P53" s="134">
        <f t="shared" si="60"/>
        <v>0</v>
      </c>
      <c r="Q53" s="134">
        <f t="shared" si="14"/>
        <v>0</v>
      </c>
      <c r="R53" s="134">
        <f t="shared" si="15"/>
        <v>0</v>
      </c>
      <c r="S53" s="135">
        <f t="shared" ca="1" si="57"/>
        <v>0</v>
      </c>
      <c r="T53" s="135">
        <f ca="1">IF(C53=A_Stammdaten!$B$9,$I53-$U53,OFFSET(U53,0,A_Stammdaten!$B$9-2022)-$U53)</f>
        <v>0</v>
      </c>
      <c r="U53" s="135">
        <f ca="1">IFERROR(OFFSET(U53,0,A_Stammdaten!$B$9-2021),0)</f>
        <v>0</v>
      </c>
      <c r="V53" s="135">
        <f t="shared" si="4"/>
        <v>0</v>
      </c>
      <c r="W53" s="135">
        <f t="shared" si="5"/>
        <v>0</v>
      </c>
      <c r="X53" s="135">
        <f t="shared" si="6"/>
        <v>0</v>
      </c>
      <c r="Y53" s="135">
        <f t="shared" si="7"/>
        <v>0</v>
      </c>
      <c r="Z53" s="135">
        <f t="shared" si="8"/>
        <v>0</v>
      </c>
      <c r="AA53" s="135">
        <f t="shared" si="9"/>
        <v>0</v>
      </c>
      <c r="AB53" s="135">
        <f t="shared" si="10"/>
        <v>0</v>
      </c>
    </row>
    <row r="54" spans="1:28" s="212" customFormat="1" ht="15">
      <c r="A54" s="128"/>
      <c r="B54" s="129"/>
      <c r="C54" s="130"/>
      <c r="D54" s="131"/>
      <c r="E54" s="131"/>
      <c r="F54" s="131"/>
      <c r="G54" s="132">
        <f t="shared" si="11"/>
        <v>0</v>
      </c>
      <c r="H54" s="129"/>
      <c r="I54" s="132">
        <f t="shared" si="59"/>
        <v>0</v>
      </c>
      <c r="J54" s="133">
        <f>IF(ISBLANK($B54),0,VLOOKUP($B54,F_Parameter!$A$2:$B$44,2,FALSE))</f>
        <v>0</v>
      </c>
      <c r="K54" s="133">
        <f>IF(ISBLANK($B54),0,VLOOKUP($B54,F_Parameter!$A$2:$C$44,3,FALSE))</f>
        <v>0</v>
      </c>
      <c r="L54" s="134">
        <f t="shared" si="12"/>
        <v>0</v>
      </c>
      <c r="M54" s="134">
        <f t="shared" si="31"/>
        <v>0</v>
      </c>
      <c r="N54" s="134">
        <f t="shared" si="32"/>
        <v>0</v>
      </c>
      <c r="O54" s="134">
        <f t="shared" ref="O54" si="71">N54</f>
        <v>0</v>
      </c>
      <c r="P54" s="134">
        <f t="shared" si="60"/>
        <v>0</v>
      </c>
      <c r="Q54" s="134">
        <f t="shared" si="14"/>
        <v>0</v>
      </c>
      <c r="R54" s="134">
        <f t="shared" si="15"/>
        <v>0</v>
      </c>
      <c r="S54" s="135">
        <f t="shared" ca="1" si="57"/>
        <v>0</v>
      </c>
      <c r="T54" s="135">
        <f ca="1">IF(C54=A_Stammdaten!$B$9,$I54-$U54,OFFSET(U54,0,A_Stammdaten!$B$9-2022)-$U54)</f>
        <v>0</v>
      </c>
      <c r="U54" s="135">
        <f ca="1">IFERROR(OFFSET(U54,0,A_Stammdaten!$B$9-2021),0)</f>
        <v>0</v>
      </c>
      <c r="V54" s="135">
        <f t="shared" si="4"/>
        <v>0</v>
      </c>
      <c r="W54" s="135">
        <f t="shared" si="5"/>
        <v>0</v>
      </c>
      <c r="X54" s="135">
        <f t="shared" si="6"/>
        <v>0</v>
      </c>
      <c r="Y54" s="135">
        <f t="shared" si="7"/>
        <v>0</v>
      </c>
      <c r="Z54" s="135">
        <f t="shared" si="8"/>
        <v>0</v>
      </c>
      <c r="AA54" s="135">
        <f t="shared" si="9"/>
        <v>0</v>
      </c>
      <c r="AB54" s="135">
        <f t="shared" si="10"/>
        <v>0</v>
      </c>
    </row>
    <row r="55" spans="1:28" s="212" customFormat="1" ht="15">
      <c r="A55" s="128"/>
      <c r="B55" s="129"/>
      <c r="C55" s="130"/>
      <c r="D55" s="131"/>
      <c r="E55" s="131"/>
      <c r="F55" s="131"/>
      <c r="G55" s="132">
        <f t="shared" si="11"/>
        <v>0</v>
      </c>
      <c r="H55" s="129"/>
      <c r="I55" s="132">
        <f t="shared" si="59"/>
        <v>0</v>
      </c>
      <c r="J55" s="133">
        <f>IF(ISBLANK($B55),0,VLOOKUP($B55,F_Parameter!$A$2:$B$44,2,FALSE))</f>
        <v>0</v>
      </c>
      <c r="K55" s="133">
        <f>IF(ISBLANK($B55),0,VLOOKUP($B55,F_Parameter!$A$2:$C$44,3,FALSE))</f>
        <v>0</v>
      </c>
      <c r="L55" s="134">
        <f t="shared" si="12"/>
        <v>0</v>
      </c>
      <c r="M55" s="134">
        <f t="shared" si="31"/>
        <v>0</v>
      </c>
      <c r="N55" s="134">
        <f t="shared" si="32"/>
        <v>0</v>
      </c>
      <c r="O55" s="134">
        <f t="shared" ref="O55" si="72">N55</f>
        <v>0</v>
      </c>
      <c r="P55" s="134">
        <f t="shared" si="60"/>
        <v>0</v>
      </c>
      <c r="Q55" s="134">
        <f t="shared" si="14"/>
        <v>0</v>
      </c>
      <c r="R55" s="134">
        <f t="shared" si="15"/>
        <v>0</v>
      </c>
      <c r="S55" s="135">
        <f t="shared" ca="1" si="57"/>
        <v>0</v>
      </c>
      <c r="T55" s="135">
        <f ca="1">IF(C55=A_Stammdaten!$B$9,$I55-$U55,OFFSET(U55,0,A_Stammdaten!$B$9-2022)-$U55)</f>
        <v>0</v>
      </c>
      <c r="U55" s="135">
        <f ca="1">IFERROR(OFFSET(U55,0,A_Stammdaten!$B$9-2021),0)</f>
        <v>0</v>
      </c>
      <c r="V55" s="135">
        <f t="shared" si="4"/>
        <v>0</v>
      </c>
      <c r="W55" s="135">
        <f t="shared" si="5"/>
        <v>0</v>
      </c>
      <c r="X55" s="135">
        <f t="shared" si="6"/>
        <v>0</v>
      </c>
      <c r="Y55" s="135">
        <f t="shared" si="7"/>
        <v>0</v>
      </c>
      <c r="Z55" s="135">
        <f t="shared" si="8"/>
        <v>0</v>
      </c>
      <c r="AA55" s="135">
        <f t="shared" si="9"/>
        <v>0</v>
      </c>
      <c r="AB55" s="135">
        <f t="shared" si="10"/>
        <v>0</v>
      </c>
    </row>
    <row r="56" spans="1:28" s="212" customFormat="1" ht="15">
      <c r="A56" s="128"/>
      <c r="B56" s="129"/>
      <c r="C56" s="130"/>
      <c r="D56" s="131"/>
      <c r="E56" s="131"/>
      <c r="F56" s="131"/>
      <c r="G56" s="132">
        <f t="shared" si="11"/>
        <v>0</v>
      </c>
      <c r="H56" s="129"/>
      <c r="I56" s="132">
        <f t="shared" si="59"/>
        <v>0</v>
      </c>
      <c r="J56" s="133">
        <f>IF(ISBLANK($B56),0,VLOOKUP($B56,F_Parameter!$A$2:$B$44,2,FALSE))</f>
        <v>0</v>
      </c>
      <c r="K56" s="133">
        <f>IF(ISBLANK($B56),0,VLOOKUP($B56,F_Parameter!$A$2:$C$44,3,FALSE))</f>
        <v>0</v>
      </c>
      <c r="L56" s="134">
        <f t="shared" si="12"/>
        <v>0</v>
      </c>
      <c r="M56" s="134">
        <f t="shared" si="31"/>
        <v>0</v>
      </c>
      <c r="N56" s="134">
        <f t="shared" si="32"/>
        <v>0</v>
      </c>
      <c r="O56" s="134">
        <f t="shared" ref="O56" si="73">N56</f>
        <v>0</v>
      </c>
      <c r="P56" s="134">
        <f t="shared" si="60"/>
        <v>0</v>
      </c>
      <c r="Q56" s="134">
        <f t="shared" si="14"/>
        <v>0</v>
      </c>
      <c r="R56" s="134">
        <f t="shared" si="15"/>
        <v>0</v>
      </c>
      <c r="S56" s="135">
        <f t="shared" ca="1" si="57"/>
        <v>0</v>
      </c>
      <c r="T56" s="135">
        <f ca="1">IF(C56=A_Stammdaten!$B$9,$I56-$U56,OFFSET(U56,0,A_Stammdaten!$B$9-2022)-$U56)</f>
        <v>0</v>
      </c>
      <c r="U56" s="135">
        <f ca="1">IFERROR(OFFSET(U56,0,A_Stammdaten!$B$9-2021),0)</f>
        <v>0</v>
      </c>
      <c r="V56" s="135">
        <f t="shared" si="4"/>
        <v>0</v>
      </c>
      <c r="W56" s="135">
        <f t="shared" si="5"/>
        <v>0</v>
      </c>
      <c r="X56" s="135">
        <f t="shared" si="6"/>
        <v>0</v>
      </c>
      <c r="Y56" s="135">
        <f t="shared" si="7"/>
        <v>0</v>
      </c>
      <c r="Z56" s="135">
        <f t="shared" si="8"/>
        <v>0</v>
      </c>
      <c r="AA56" s="135">
        <f t="shared" si="9"/>
        <v>0</v>
      </c>
      <c r="AB56" s="135">
        <f t="shared" si="10"/>
        <v>0</v>
      </c>
    </row>
    <row r="57" spans="1:28" s="212" customFormat="1" ht="15">
      <c r="A57" s="128"/>
      <c r="B57" s="129"/>
      <c r="C57" s="130"/>
      <c r="D57" s="131"/>
      <c r="E57" s="131"/>
      <c r="F57" s="131"/>
      <c r="G57" s="132">
        <f t="shared" si="11"/>
        <v>0</v>
      </c>
      <c r="H57" s="129"/>
      <c r="I57" s="132">
        <f t="shared" si="59"/>
        <v>0</v>
      </c>
      <c r="J57" s="133">
        <f>IF(ISBLANK($B57),0,VLOOKUP($B57,F_Parameter!$A$2:$B$44,2,FALSE))</f>
        <v>0</v>
      </c>
      <c r="K57" s="133">
        <f>IF(ISBLANK($B57),0,VLOOKUP($B57,F_Parameter!$A$2:$C$44,3,FALSE))</f>
        <v>0</v>
      </c>
      <c r="L57" s="134">
        <f t="shared" si="12"/>
        <v>0</v>
      </c>
      <c r="M57" s="134">
        <f t="shared" si="31"/>
        <v>0</v>
      </c>
      <c r="N57" s="134">
        <f t="shared" si="32"/>
        <v>0</v>
      </c>
      <c r="O57" s="134">
        <f t="shared" ref="O57" si="74">N57</f>
        <v>0</v>
      </c>
      <c r="P57" s="134">
        <f t="shared" si="60"/>
        <v>0</v>
      </c>
      <c r="Q57" s="134">
        <f t="shared" si="14"/>
        <v>0</v>
      </c>
      <c r="R57" s="134">
        <f t="shared" si="15"/>
        <v>0</v>
      </c>
      <c r="S57" s="135">
        <f t="shared" ca="1" si="57"/>
        <v>0</v>
      </c>
      <c r="T57" s="135">
        <f ca="1">IF(C57=A_Stammdaten!$B$9,$I57-$U57,OFFSET(U57,0,A_Stammdaten!$B$9-2022)-$U57)</f>
        <v>0</v>
      </c>
      <c r="U57" s="135">
        <f ca="1">IFERROR(OFFSET(U57,0,A_Stammdaten!$B$9-2021),0)</f>
        <v>0</v>
      </c>
      <c r="V57" s="135">
        <f t="shared" si="4"/>
        <v>0</v>
      </c>
      <c r="W57" s="135">
        <f t="shared" si="5"/>
        <v>0</v>
      </c>
      <c r="X57" s="135">
        <f t="shared" si="6"/>
        <v>0</v>
      </c>
      <c r="Y57" s="135">
        <f t="shared" si="7"/>
        <v>0</v>
      </c>
      <c r="Z57" s="135">
        <f t="shared" si="8"/>
        <v>0</v>
      </c>
      <c r="AA57" s="135">
        <f t="shared" si="9"/>
        <v>0</v>
      </c>
      <c r="AB57" s="135">
        <f t="shared" si="10"/>
        <v>0</v>
      </c>
    </row>
    <row r="58" spans="1:28" s="212" customFormat="1" ht="15">
      <c r="A58" s="128"/>
      <c r="B58" s="129"/>
      <c r="C58" s="130"/>
      <c r="D58" s="131"/>
      <c r="E58" s="131"/>
      <c r="F58" s="131"/>
      <c r="G58" s="132">
        <f t="shared" si="11"/>
        <v>0</v>
      </c>
      <c r="H58" s="129"/>
      <c r="I58" s="132">
        <f t="shared" si="59"/>
        <v>0</v>
      </c>
      <c r="J58" s="133">
        <f>IF(ISBLANK($B58),0,VLOOKUP($B58,F_Parameter!$A$2:$B$44,2,FALSE))</f>
        <v>0</v>
      </c>
      <c r="K58" s="133">
        <f>IF(ISBLANK($B58),0,VLOOKUP($B58,F_Parameter!$A$2:$C$44,3,FALSE))</f>
        <v>0</v>
      </c>
      <c r="L58" s="134">
        <f t="shared" si="12"/>
        <v>0</v>
      </c>
      <c r="M58" s="134">
        <f t="shared" si="31"/>
        <v>0</v>
      </c>
      <c r="N58" s="134">
        <f t="shared" si="32"/>
        <v>0</v>
      </c>
      <c r="O58" s="134">
        <f t="shared" ref="O58" si="75">N58</f>
        <v>0</v>
      </c>
      <c r="P58" s="134">
        <f t="shared" si="60"/>
        <v>0</v>
      </c>
      <c r="Q58" s="134">
        <f t="shared" si="14"/>
        <v>0</v>
      </c>
      <c r="R58" s="134">
        <f t="shared" si="15"/>
        <v>0</v>
      </c>
      <c r="S58" s="135">
        <f t="shared" ca="1" si="57"/>
        <v>0</v>
      </c>
      <c r="T58" s="135">
        <f ca="1">IF(C58=A_Stammdaten!$B$9,$I58-$U58,OFFSET(U58,0,A_Stammdaten!$B$9-2022)-$U58)</f>
        <v>0</v>
      </c>
      <c r="U58" s="135">
        <f ca="1">IFERROR(OFFSET(U58,0,A_Stammdaten!$B$9-2021),0)</f>
        <v>0</v>
      </c>
      <c r="V58" s="135">
        <f t="shared" si="4"/>
        <v>0</v>
      </c>
      <c r="W58" s="135">
        <f t="shared" si="5"/>
        <v>0</v>
      </c>
      <c r="X58" s="135">
        <f t="shared" si="6"/>
        <v>0</v>
      </c>
      <c r="Y58" s="135">
        <f t="shared" si="7"/>
        <v>0</v>
      </c>
      <c r="Z58" s="135">
        <f t="shared" si="8"/>
        <v>0</v>
      </c>
      <c r="AA58" s="135">
        <f t="shared" si="9"/>
        <v>0</v>
      </c>
      <c r="AB58" s="135">
        <f t="shared" si="10"/>
        <v>0</v>
      </c>
    </row>
    <row r="59" spans="1:28" s="212" customFormat="1" ht="15">
      <c r="A59" s="128"/>
      <c r="B59" s="129"/>
      <c r="C59" s="130"/>
      <c r="D59" s="131"/>
      <c r="E59" s="131"/>
      <c r="F59" s="131"/>
      <c r="G59" s="132">
        <f t="shared" si="11"/>
        <v>0</v>
      </c>
      <c r="H59" s="129"/>
      <c r="I59" s="132">
        <f t="shared" si="59"/>
        <v>0</v>
      </c>
      <c r="J59" s="133">
        <f>IF(ISBLANK($B59),0,VLOOKUP($B59,F_Parameter!$A$2:$B$44,2,FALSE))</f>
        <v>0</v>
      </c>
      <c r="K59" s="133">
        <f>IF(ISBLANK($B59),0,VLOOKUP($B59,F_Parameter!$A$2:$C$44,3,FALSE))</f>
        <v>0</v>
      </c>
      <c r="L59" s="134">
        <f t="shared" si="12"/>
        <v>0</v>
      </c>
      <c r="M59" s="134">
        <f t="shared" si="31"/>
        <v>0</v>
      </c>
      <c r="N59" s="134">
        <f t="shared" si="32"/>
        <v>0</v>
      </c>
      <c r="O59" s="134">
        <f t="shared" ref="O59:P74" si="76">N59</f>
        <v>0</v>
      </c>
      <c r="P59" s="134">
        <f t="shared" si="76"/>
        <v>0</v>
      </c>
      <c r="Q59" s="134">
        <f t="shared" si="14"/>
        <v>0</v>
      </c>
      <c r="R59" s="134">
        <f t="shared" si="15"/>
        <v>0</v>
      </c>
      <c r="S59" s="135">
        <f t="shared" ca="1" si="57"/>
        <v>0</v>
      </c>
      <c r="T59" s="135">
        <f ca="1">IF(C59=A_Stammdaten!$B$9,$I59-$U59,OFFSET(U59,0,A_Stammdaten!$B$9-2022)-$U59)</f>
        <v>0</v>
      </c>
      <c r="U59" s="135">
        <f ca="1">IFERROR(OFFSET(U59,0,A_Stammdaten!$B$9-2021),0)</f>
        <v>0</v>
      </c>
      <c r="V59" s="135">
        <f t="shared" si="4"/>
        <v>0</v>
      </c>
      <c r="W59" s="135">
        <f t="shared" si="5"/>
        <v>0</v>
      </c>
      <c r="X59" s="135">
        <f t="shared" si="6"/>
        <v>0</v>
      </c>
      <c r="Y59" s="135">
        <f t="shared" si="7"/>
        <v>0</v>
      </c>
      <c r="Z59" s="135">
        <f t="shared" si="8"/>
        <v>0</v>
      </c>
      <c r="AA59" s="135">
        <f t="shared" si="9"/>
        <v>0</v>
      </c>
      <c r="AB59" s="135">
        <f t="shared" si="10"/>
        <v>0</v>
      </c>
    </row>
    <row r="60" spans="1:28" s="212" customFormat="1" ht="15">
      <c r="A60" s="128"/>
      <c r="B60" s="129"/>
      <c r="C60" s="130"/>
      <c r="D60" s="131"/>
      <c r="E60" s="131"/>
      <c r="F60" s="131"/>
      <c r="G60" s="132">
        <f t="shared" si="11"/>
        <v>0</v>
      </c>
      <c r="H60" s="129"/>
      <c r="I60" s="132">
        <f t="shared" si="59"/>
        <v>0</v>
      </c>
      <c r="J60" s="133">
        <f>IF(ISBLANK($B60),0,VLOOKUP($B60,F_Parameter!$A$2:$B$44,2,FALSE))</f>
        <v>0</v>
      </c>
      <c r="K60" s="133">
        <f>IF(ISBLANK($B60),0,VLOOKUP($B60,F_Parameter!$A$2:$C$44,3,FALSE))</f>
        <v>0</v>
      </c>
      <c r="L60" s="134">
        <f t="shared" si="12"/>
        <v>0</v>
      </c>
      <c r="M60" s="134">
        <f t="shared" si="31"/>
        <v>0</v>
      </c>
      <c r="N60" s="134">
        <f t="shared" si="32"/>
        <v>0</v>
      </c>
      <c r="O60" s="134">
        <f t="shared" ref="O60" si="77">N60</f>
        <v>0</v>
      </c>
      <c r="P60" s="134">
        <f t="shared" si="76"/>
        <v>0</v>
      </c>
      <c r="Q60" s="134">
        <f t="shared" si="14"/>
        <v>0</v>
      </c>
      <c r="R60" s="134">
        <f t="shared" si="15"/>
        <v>0</v>
      </c>
      <c r="S60" s="135">
        <f t="shared" ca="1" si="57"/>
        <v>0</v>
      </c>
      <c r="T60" s="135">
        <f ca="1">IF(C60=A_Stammdaten!$B$9,$I60-$U60,OFFSET(U60,0,A_Stammdaten!$B$9-2022)-$U60)</f>
        <v>0</v>
      </c>
      <c r="U60" s="135">
        <f ca="1">IFERROR(OFFSET(U60,0,A_Stammdaten!$B$9-2021),0)</f>
        <v>0</v>
      </c>
      <c r="V60" s="135">
        <f t="shared" si="4"/>
        <v>0</v>
      </c>
      <c r="W60" s="135">
        <f t="shared" si="5"/>
        <v>0</v>
      </c>
      <c r="X60" s="135">
        <f t="shared" si="6"/>
        <v>0</v>
      </c>
      <c r="Y60" s="135">
        <f t="shared" si="7"/>
        <v>0</v>
      </c>
      <c r="Z60" s="135">
        <f t="shared" si="8"/>
        <v>0</v>
      </c>
      <c r="AA60" s="135">
        <f t="shared" si="9"/>
        <v>0</v>
      </c>
      <c r="AB60" s="135">
        <f t="shared" si="10"/>
        <v>0</v>
      </c>
    </row>
    <row r="61" spans="1:28" s="212" customFormat="1" ht="15">
      <c r="A61" s="128"/>
      <c r="B61" s="129"/>
      <c r="C61" s="130"/>
      <c r="D61" s="131"/>
      <c r="E61" s="131"/>
      <c r="F61" s="131"/>
      <c r="G61" s="132">
        <f t="shared" si="11"/>
        <v>0</v>
      </c>
      <c r="H61" s="129"/>
      <c r="I61" s="132">
        <f t="shared" si="59"/>
        <v>0</v>
      </c>
      <c r="J61" s="133">
        <f>IF(ISBLANK($B61),0,VLOOKUP($B61,F_Parameter!$A$2:$B$44,2,FALSE))</f>
        <v>0</v>
      </c>
      <c r="K61" s="133">
        <f>IF(ISBLANK($B61),0,VLOOKUP($B61,F_Parameter!$A$2:$C$44,3,FALSE))</f>
        <v>0</v>
      </c>
      <c r="L61" s="134">
        <f t="shared" si="12"/>
        <v>0</v>
      </c>
      <c r="M61" s="134">
        <f t="shared" si="31"/>
        <v>0</v>
      </c>
      <c r="N61" s="134">
        <f t="shared" si="32"/>
        <v>0</v>
      </c>
      <c r="O61" s="134">
        <f t="shared" ref="O61" si="78">N61</f>
        <v>0</v>
      </c>
      <c r="P61" s="134">
        <f t="shared" si="76"/>
        <v>0</v>
      </c>
      <c r="Q61" s="134">
        <f t="shared" si="14"/>
        <v>0</v>
      </c>
      <c r="R61" s="134">
        <f t="shared" si="15"/>
        <v>0</v>
      </c>
      <c r="S61" s="135">
        <f t="shared" ca="1" si="57"/>
        <v>0</v>
      </c>
      <c r="T61" s="135">
        <f ca="1">IF(C61=A_Stammdaten!$B$9,$I61-$U61,OFFSET(U61,0,A_Stammdaten!$B$9-2022)-$U61)</f>
        <v>0</v>
      </c>
      <c r="U61" s="135">
        <f ca="1">IFERROR(OFFSET(U61,0,A_Stammdaten!$B$9-2021),0)</f>
        <v>0</v>
      </c>
      <c r="V61" s="135">
        <f t="shared" si="4"/>
        <v>0</v>
      </c>
      <c r="W61" s="135">
        <f t="shared" si="5"/>
        <v>0</v>
      </c>
      <c r="X61" s="135">
        <f t="shared" si="6"/>
        <v>0</v>
      </c>
      <c r="Y61" s="135">
        <f t="shared" si="7"/>
        <v>0</v>
      </c>
      <c r="Z61" s="135">
        <f t="shared" si="8"/>
        <v>0</v>
      </c>
      <c r="AA61" s="135">
        <f t="shared" si="9"/>
        <v>0</v>
      </c>
      <c r="AB61" s="135">
        <f t="shared" si="10"/>
        <v>0</v>
      </c>
    </row>
    <row r="62" spans="1:28" s="212" customFormat="1" ht="15">
      <c r="A62" s="128"/>
      <c r="B62" s="129"/>
      <c r="C62" s="130"/>
      <c r="D62" s="131"/>
      <c r="E62" s="131"/>
      <c r="F62" s="131"/>
      <c r="G62" s="132">
        <f t="shared" si="11"/>
        <v>0</v>
      </c>
      <c r="H62" s="129"/>
      <c r="I62" s="132">
        <f t="shared" si="59"/>
        <v>0</v>
      </c>
      <c r="J62" s="133">
        <f>IF(ISBLANK($B62),0,VLOOKUP($B62,F_Parameter!$A$2:$B$44,2,FALSE))</f>
        <v>0</v>
      </c>
      <c r="K62" s="133">
        <f>IF(ISBLANK($B62),0,VLOOKUP($B62,F_Parameter!$A$2:$C$44,3,FALSE))</f>
        <v>0</v>
      </c>
      <c r="L62" s="134">
        <f t="shared" si="12"/>
        <v>0</v>
      </c>
      <c r="M62" s="134">
        <f t="shared" si="31"/>
        <v>0</v>
      </c>
      <c r="N62" s="134">
        <f t="shared" si="32"/>
        <v>0</v>
      </c>
      <c r="O62" s="134">
        <f t="shared" ref="O62" si="79">N62</f>
        <v>0</v>
      </c>
      <c r="P62" s="134">
        <f t="shared" si="76"/>
        <v>0</v>
      </c>
      <c r="Q62" s="134">
        <f t="shared" si="14"/>
        <v>0</v>
      </c>
      <c r="R62" s="134">
        <f t="shared" si="15"/>
        <v>0</v>
      </c>
      <c r="S62" s="135">
        <f t="shared" ca="1" si="57"/>
        <v>0</v>
      </c>
      <c r="T62" s="135">
        <f ca="1">IF(C62=A_Stammdaten!$B$9,$I62-$U62,OFFSET(U62,0,A_Stammdaten!$B$9-2022)-$U62)</f>
        <v>0</v>
      </c>
      <c r="U62" s="135">
        <f ca="1">IFERROR(OFFSET(U62,0,A_Stammdaten!$B$9-2021),0)</f>
        <v>0</v>
      </c>
      <c r="V62" s="135">
        <f t="shared" si="4"/>
        <v>0</v>
      </c>
      <c r="W62" s="135">
        <f t="shared" si="5"/>
        <v>0</v>
      </c>
      <c r="X62" s="135">
        <f t="shared" si="6"/>
        <v>0</v>
      </c>
      <c r="Y62" s="135">
        <f t="shared" si="7"/>
        <v>0</v>
      </c>
      <c r="Z62" s="135">
        <f t="shared" si="8"/>
        <v>0</v>
      </c>
      <c r="AA62" s="135">
        <f t="shared" si="9"/>
        <v>0</v>
      </c>
      <c r="AB62" s="135">
        <f t="shared" si="10"/>
        <v>0</v>
      </c>
    </row>
    <row r="63" spans="1:28" s="212" customFormat="1" ht="15">
      <c r="A63" s="128"/>
      <c r="B63" s="129"/>
      <c r="C63" s="130"/>
      <c r="D63" s="131"/>
      <c r="E63" s="131"/>
      <c r="F63" s="131"/>
      <c r="G63" s="132">
        <f t="shared" si="11"/>
        <v>0</v>
      </c>
      <c r="H63" s="129"/>
      <c r="I63" s="132">
        <f t="shared" si="59"/>
        <v>0</v>
      </c>
      <c r="J63" s="133">
        <f>IF(ISBLANK($B63),0,VLOOKUP($B63,F_Parameter!$A$2:$B$44,2,FALSE))</f>
        <v>0</v>
      </c>
      <c r="K63" s="133">
        <f>IF(ISBLANK($B63),0,VLOOKUP($B63,F_Parameter!$A$2:$C$44,3,FALSE))</f>
        <v>0</v>
      </c>
      <c r="L63" s="134">
        <f t="shared" si="12"/>
        <v>0</v>
      </c>
      <c r="M63" s="134">
        <f t="shared" si="31"/>
        <v>0</v>
      </c>
      <c r="N63" s="134">
        <f t="shared" si="32"/>
        <v>0</v>
      </c>
      <c r="O63" s="134">
        <f t="shared" ref="O63" si="80">N63</f>
        <v>0</v>
      </c>
      <c r="P63" s="134">
        <f t="shared" si="76"/>
        <v>0</v>
      </c>
      <c r="Q63" s="134">
        <f t="shared" si="14"/>
        <v>0</v>
      </c>
      <c r="R63" s="134">
        <f t="shared" si="15"/>
        <v>0</v>
      </c>
      <c r="S63" s="135">
        <f t="shared" ca="1" si="57"/>
        <v>0</v>
      </c>
      <c r="T63" s="135">
        <f ca="1">IF(C63=A_Stammdaten!$B$9,$I63-$U63,OFFSET(U63,0,A_Stammdaten!$B$9-2022)-$U63)</f>
        <v>0</v>
      </c>
      <c r="U63" s="135">
        <f ca="1">IFERROR(OFFSET(U63,0,A_Stammdaten!$B$9-2021),0)</f>
        <v>0</v>
      </c>
      <c r="V63" s="135">
        <f t="shared" si="4"/>
        <v>0</v>
      </c>
      <c r="W63" s="135">
        <f t="shared" si="5"/>
        <v>0</v>
      </c>
      <c r="X63" s="135">
        <f t="shared" si="6"/>
        <v>0</v>
      </c>
      <c r="Y63" s="135">
        <f t="shared" si="7"/>
        <v>0</v>
      </c>
      <c r="Z63" s="135">
        <f t="shared" si="8"/>
        <v>0</v>
      </c>
      <c r="AA63" s="135">
        <f t="shared" si="9"/>
        <v>0</v>
      </c>
      <c r="AB63" s="135">
        <f t="shared" si="10"/>
        <v>0</v>
      </c>
    </row>
    <row r="64" spans="1:28" s="212" customFormat="1" ht="15">
      <c r="A64" s="128"/>
      <c r="B64" s="129"/>
      <c r="C64" s="130"/>
      <c r="D64" s="131"/>
      <c r="E64" s="131"/>
      <c r="F64" s="131"/>
      <c r="G64" s="132">
        <f t="shared" si="11"/>
        <v>0</v>
      </c>
      <c r="H64" s="129"/>
      <c r="I64" s="132">
        <f t="shared" si="59"/>
        <v>0</v>
      </c>
      <c r="J64" s="133">
        <f>IF(ISBLANK($B64),0,VLOOKUP($B64,F_Parameter!$A$2:$B$44,2,FALSE))</f>
        <v>0</v>
      </c>
      <c r="K64" s="133">
        <f>IF(ISBLANK($B64),0,VLOOKUP($B64,F_Parameter!$A$2:$C$44,3,FALSE))</f>
        <v>0</v>
      </c>
      <c r="L64" s="134">
        <f t="shared" si="12"/>
        <v>0</v>
      </c>
      <c r="M64" s="134">
        <f t="shared" si="31"/>
        <v>0</v>
      </c>
      <c r="N64" s="134">
        <f t="shared" si="32"/>
        <v>0</v>
      </c>
      <c r="O64" s="134">
        <f t="shared" ref="O64" si="81">N64</f>
        <v>0</v>
      </c>
      <c r="P64" s="134">
        <f t="shared" si="76"/>
        <v>0</v>
      </c>
      <c r="Q64" s="134">
        <f t="shared" si="14"/>
        <v>0</v>
      </c>
      <c r="R64" s="134">
        <f t="shared" si="15"/>
        <v>0</v>
      </c>
      <c r="S64" s="135">
        <f t="shared" ca="1" si="57"/>
        <v>0</v>
      </c>
      <c r="T64" s="135">
        <f ca="1">IF(C64=A_Stammdaten!$B$9,$I64-$U64,OFFSET(U64,0,A_Stammdaten!$B$9-2022)-$U64)</f>
        <v>0</v>
      </c>
      <c r="U64" s="135">
        <f ca="1">IFERROR(OFFSET(U64,0,A_Stammdaten!$B$9-2021),0)</f>
        <v>0</v>
      </c>
      <c r="V64" s="135">
        <f t="shared" si="4"/>
        <v>0</v>
      </c>
      <c r="W64" s="135">
        <f t="shared" si="5"/>
        <v>0</v>
      </c>
      <c r="X64" s="135">
        <f t="shared" si="6"/>
        <v>0</v>
      </c>
      <c r="Y64" s="135">
        <f t="shared" si="7"/>
        <v>0</v>
      </c>
      <c r="Z64" s="135">
        <f t="shared" si="8"/>
        <v>0</v>
      </c>
      <c r="AA64" s="135">
        <f t="shared" si="9"/>
        <v>0</v>
      </c>
      <c r="AB64" s="135">
        <f t="shared" si="10"/>
        <v>0</v>
      </c>
    </row>
    <row r="65" spans="1:28" s="212" customFormat="1" ht="15">
      <c r="A65" s="128"/>
      <c r="B65" s="129"/>
      <c r="C65" s="130"/>
      <c r="D65" s="131"/>
      <c r="E65" s="131"/>
      <c r="F65" s="131"/>
      <c r="G65" s="132">
        <f t="shared" si="11"/>
        <v>0</v>
      </c>
      <c r="H65" s="129"/>
      <c r="I65" s="132">
        <f t="shared" si="59"/>
        <v>0</v>
      </c>
      <c r="J65" s="133">
        <f>IF(ISBLANK($B65),0,VLOOKUP($B65,F_Parameter!$A$2:$B$44,2,FALSE))</f>
        <v>0</v>
      </c>
      <c r="K65" s="133">
        <f>IF(ISBLANK($B65),0,VLOOKUP($B65,F_Parameter!$A$2:$C$44,3,FALSE))</f>
        <v>0</v>
      </c>
      <c r="L65" s="134">
        <f t="shared" si="12"/>
        <v>0</v>
      </c>
      <c r="M65" s="134">
        <f t="shared" si="31"/>
        <v>0</v>
      </c>
      <c r="N65" s="134">
        <f t="shared" si="32"/>
        <v>0</v>
      </c>
      <c r="O65" s="134">
        <f t="shared" ref="O65" si="82">N65</f>
        <v>0</v>
      </c>
      <c r="P65" s="134">
        <f t="shared" si="76"/>
        <v>0</v>
      </c>
      <c r="Q65" s="134">
        <f t="shared" si="14"/>
        <v>0</v>
      </c>
      <c r="R65" s="134">
        <f t="shared" si="15"/>
        <v>0</v>
      </c>
      <c r="S65" s="135">
        <f t="shared" ca="1" si="57"/>
        <v>0</v>
      </c>
      <c r="T65" s="135">
        <f ca="1">IF(C65=A_Stammdaten!$B$9,$I65-$U65,OFFSET(U65,0,A_Stammdaten!$B$9-2022)-$U65)</f>
        <v>0</v>
      </c>
      <c r="U65" s="135">
        <f ca="1">IFERROR(OFFSET(U65,0,A_Stammdaten!$B$9-2021),0)</f>
        <v>0</v>
      </c>
      <c r="V65" s="135">
        <f t="shared" si="4"/>
        <v>0</v>
      </c>
      <c r="W65" s="135">
        <f t="shared" si="5"/>
        <v>0</v>
      </c>
      <c r="X65" s="135">
        <f t="shared" si="6"/>
        <v>0</v>
      </c>
      <c r="Y65" s="135">
        <f t="shared" si="7"/>
        <v>0</v>
      </c>
      <c r="Z65" s="135">
        <f t="shared" si="8"/>
        <v>0</v>
      </c>
      <c r="AA65" s="135">
        <f t="shared" si="9"/>
        <v>0</v>
      </c>
      <c r="AB65" s="135">
        <f t="shared" si="10"/>
        <v>0</v>
      </c>
    </row>
    <row r="66" spans="1:28" s="212" customFormat="1" ht="15">
      <c r="A66" s="128"/>
      <c r="B66" s="129"/>
      <c r="C66" s="130"/>
      <c r="D66" s="131"/>
      <c r="E66" s="131"/>
      <c r="F66" s="131"/>
      <c r="G66" s="132">
        <f t="shared" si="11"/>
        <v>0</v>
      </c>
      <c r="H66" s="129"/>
      <c r="I66" s="132">
        <f t="shared" si="59"/>
        <v>0</v>
      </c>
      <c r="J66" s="133">
        <f>IF(ISBLANK($B66),0,VLOOKUP($B66,F_Parameter!$A$2:$B$44,2,FALSE))</f>
        <v>0</v>
      </c>
      <c r="K66" s="133">
        <f>IF(ISBLANK($B66),0,VLOOKUP($B66,F_Parameter!$A$2:$C$44,3,FALSE))</f>
        <v>0</v>
      </c>
      <c r="L66" s="134">
        <f t="shared" si="12"/>
        <v>0</v>
      </c>
      <c r="M66" s="134">
        <f t="shared" si="31"/>
        <v>0</v>
      </c>
      <c r="N66" s="134">
        <f t="shared" si="32"/>
        <v>0</v>
      </c>
      <c r="O66" s="134">
        <f t="shared" ref="O66" si="83">N66</f>
        <v>0</v>
      </c>
      <c r="P66" s="134">
        <f t="shared" si="76"/>
        <v>0</v>
      </c>
      <c r="Q66" s="134">
        <f t="shared" si="14"/>
        <v>0</v>
      </c>
      <c r="R66" s="134">
        <f t="shared" si="15"/>
        <v>0</v>
      </c>
      <c r="S66" s="135">
        <f t="shared" ca="1" si="57"/>
        <v>0</v>
      </c>
      <c r="T66" s="135">
        <f ca="1">IF(C66=A_Stammdaten!$B$9,$I66-$U66,OFFSET(U66,0,A_Stammdaten!$B$9-2022)-$U66)</f>
        <v>0</v>
      </c>
      <c r="U66" s="135">
        <f ca="1">IFERROR(OFFSET(U66,0,A_Stammdaten!$B$9-2021),0)</f>
        <v>0</v>
      </c>
      <c r="V66" s="135">
        <f t="shared" si="4"/>
        <v>0</v>
      </c>
      <c r="W66" s="135">
        <f t="shared" si="5"/>
        <v>0</v>
      </c>
      <c r="X66" s="135">
        <f t="shared" si="6"/>
        <v>0</v>
      </c>
      <c r="Y66" s="135">
        <f t="shared" si="7"/>
        <v>0</v>
      </c>
      <c r="Z66" s="135">
        <f t="shared" si="8"/>
        <v>0</v>
      </c>
      <c r="AA66" s="135">
        <f t="shared" si="9"/>
        <v>0</v>
      </c>
      <c r="AB66" s="135">
        <f t="shared" si="10"/>
        <v>0</v>
      </c>
    </row>
    <row r="67" spans="1:28" s="212" customFormat="1" ht="15">
      <c r="A67" s="128"/>
      <c r="B67" s="129"/>
      <c r="C67" s="130"/>
      <c r="D67" s="131"/>
      <c r="E67" s="131"/>
      <c r="F67" s="131"/>
      <c r="G67" s="132">
        <f t="shared" si="11"/>
        <v>0</v>
      </c>
      <c r="H67" s="129"/>
      <c r="I67" s="132">
        <f t="shared" si="59"/>
        <v>0</v>
      </c>
      <c r="J67" s="133">
        <f>IF(ISBLANK($B67),0,VLOOKUP($B67,F_Parameter!$A$2:$B$44,2,FALSE))</f>
        <v>0</v>
      </c>
      <c r="K67" s="133">
        <f>IF(ISBLANK($B67),0,VLOOKUP($B67,F_Parameter!$A$2:$C$44,3,FALSE))</f>
        <v>0</v>
      </c>
      <c r="L67" s="134">
        <f t="shared" si="12"/>
        <v>0</v>
      </c>
      <c r="M67" s="134">
        <f t="shared" si="31"/>
        <v>0</v>
      </c>
      <c r="N67" s="134">
        <f t="shared" si="32"/>
        <v>0</v>
      </c>
      <c r="O67" s="134">
        <f t="shared" ref="O67" si="84">N67</f>
        <v>0</v>
      </c>
      <c r="P67" s="134">
        <f t="shared" si="76"/>
        <v>0</v>
      </c>
      <c r="Q67" s="134">
        <f t="shared" si="14"/>
        <v>0</v>
      </c>
      <c r="R67" s="134">
        <f t="shared" si="15"/>
        <v>0</v>
      </c>
      <c r="S67" s="135">
        <f t="shared" ca="1" si="57"/>
        <v>0</v>
      </c>
      <c r="T67" s="135">
        <f ca="1">IF(C67=A_Stammdaten!$B$9,$I67-$U67,OFFSET(U67,0,A_Stammdaten!$B$9-2022)-$U67)</f>
        <v>0</v>
      </c>
      <c r="U67" s="135">
        <f ca="1">IFERROR(OFFSET(U67,0,A_Stammdaten!$B$9-2021),0)</f>
        <v>0</v>
      </c>
      <c r="V67" s="135">
        <f t="shared" si="4"/>
        <v>0</v>
      </c>
      <c r="W67" s="135">
        <f t="shared" si="5"/>
        <v>0</v>
      </c>
      <c r="X67" s="135">
        <f t="shared" si="6"/>
        <v>0</v>
      </c>
      <c r="Y67" s="135">
        <f t="shared" si="7"/>
        <v>0</v>
      </c>
      <c r="Z67" s="135">
        <f t="shared" si="8"/>
        <v>0</v>
      </c>
      <c r="AA67" s="135">
        <f t="shared" si="9"/>
        <v>0</v>
      </c>
      <c r="AB67" s="135">
        <f t="shared" si="10"/>
        <v>0</v>
      </c>
    </row>
    <row r="68" spans="1:28" s="212" customFormat="1" ht="15">
      <c r="A68" s="128"/>
      <c r="B68" s="129"/>
      <c r="C68" s="130"/>
      <c r="D68" s="131"/>
      <c r="E68" s="131"/>
      <c r="F68" s="131"/>
      <c r="G68" s="132">
        <f t="shared" si="11"/>
        <v>0</v>
      </c>
      <c r="H68" s="129"/>
      <c r="I68" s="132">
        <f t="shared" si="59"/>
        <v>0</v>
      </c>
      <c r="J68" s="133">
        <f>IF(ISBLANK($B68),0,VLOOKUP($B68,F_Parameter!$A$2:$B$44,2,FALSE))</f>
        <v>0</v>
      </c>
      <c r="K68" s="133">
        <f>IF(ISBLANK($B68),0,VLOOKUP($B68,F_Parameter!$A$2:$C$44,3,FALSE))</f>
        <v>0</v>
      </c>
      <c r="L68" s="134">
        <f t="shared" si="12"/>
        <v>0</v>
      </c>
      <c r="M68" s="134">
        <f t="shared" si="31"/>
        <v>0</v>
      </c>
      <c r="N68" s="134">
        <f t="shared" si="32"/>
        <v>0</v>
      </c>
      <c r="O68" s="134">
        <f t="shared" ref="O68" si="85">N68</f>
        <v>0</v>
      </c>
      <c r="P68" s="134">
        <f t="shared" si="76"/>
        <v>0</v>
      </c>
      <c r="Q68" s="134">
        <f t="shared" si="14"/>
        <v>0</v>
      </c>
      <c r="R68" s="134">
        <f t="shared" si="15"/>
        <v>0</v>
      </c>
      <c r="S68" s="135">
        <f t="shared" ca="1" si="57"/>
        <v>0</v>
      </c>
      <c r="T68" s="135">
        <f ca="1">IF(C68=A_Stammdaten!$B$9,$I68-$U68,OFFSET(U68,0,A_Stammdaten!$B$9-2022)-$U68)</f>
        <v>0</v>
      </c>
      <c r="U68" s="135">
        <f ca="1">IFERROR(OFFSET(U68,0,A_Stammdaten!$B$9-2021),0)</f>
        <v>0</v>
      </c>
      <c r="V68" s="135">
        <f t="shared" si="4"/>
        <v>0</v>
      </c>
      <c r="W68" s="135">
        <f t="shared" si="5"/>
        <v>0</v>
      </c>
      <c r="X68" s="135">
        <f t="shared" si="6"/>
        <v>0</v>
      </c>
      <c r="Y68" s="135">
        <f t="shared" si="7"/>
        <v>0</v>
      </c>
      <c r="Z68" s="135">
        <f t="shared" si="8"/>
        <v>0</v>
      </c>
      <c r="AA68" s="135">
        <f t="shared" si="9"/>
        <v>0</v>
      </c>
      <c r="AB68" s="135">
        <f t="shared" si="10"/>
        <v>0</v>
      </c>
    </row>
    <row r="69" spans="1:28" s="212" customFormat="1" ht="15">
      <c r="A69" s="128"/>
      <c r="B69" s="129"/>
      <c r="C69" s="130"/>
      <c r="D69" s="131"/>
      <c r="E69" s="131"/>
      <c r="F69" s="131"/>
      <c r="G69" s="132">
        <f t="shared" si="11"/>
        <v>0</v>
      </c>
      <c r="H69" s="129"/>
      <c r="I69" s="132">
        <f t="shared" si="59"/>
        <v>0</v>
      </c>
      <c r="J69" s="133">
        <f>IF(ISBLANK($B69),0,VLOOKUP($B69,F_Parameter!$A$2:$B$44,2,FALSE))</f>
        <v>0</v>
      </c>
      <c r="K69" s="133">
        <f>IF(ISBLANK($B69),0,VLOOKUP($B69,F_Parameter!$A$2:$C$44,3,FALSE))</f>
        <v>0</v>
      </c>
      <c r="L69" s="134">
        <f t="shared" si="12"/>
        <v>0</v>
      </c>
      <c r="M69" s="134">
        <f t="shared" si="31"/>
        <v>0</v>
      </c>
      <c r="N69" s="134">
        <f t="shared" si="32"/>
        <v>0</v>
      </c>
      <c r="O69" s="134">
        <f t="shared" ref="O69" si="86">N69</f>
        <v>0</v>
      </c>
      <c r="P69" s="134">
        <f t="shared" si="76"/>
        <v>0</v>
      </c>
      <c r="Q69" s="134">
        <f t="shared" si="14"/>
        <v>0</v>
      </c>
      <c r="R69" s="134">
        <f t="shared" si="15"/>
        <v>0</v>
      </c>
      <c r="S69" s="135">
        <f t="shared" ca="1" si="57"/>
        <v>0</v>
      </c>
      <c r="T69" s="135">
        <f ca="1">IF(C69=A_Stammdaten!$B$9,$I69-$U69,OFFSET(U69,0,A_Stammdaten!$B$9-2022)-$U69)</f>
        <v>0</v>
      </c>
      <c r="U69" s="135">
        <f ca="1">IFERROR(OFFSET(U69,0,A_Stammdaten!$B$9-2021),0)</f>
        <v>0</v>
      </c>
      <c r="V69" s="135">
        <f t="shared" ref="V69:V132" si="87">IF(OR($C69=0,$I69=0),0,IF($C69&lt;=VALUE(V$4),$I69-$I69/L69*(VALUE(V$4)-$C69+1),0))</f>
        <v>0</v>
      </c>
      <c r="W69" s="135">
        <f t="shared" ref="W69:W132" si="88">IF(OR($C69=0,$I69=0,M69-(VALUE(W$4)-$C69)=0),0,
IF($C69&lt;VALUE(W$4),V69-V69/(M69-(VALUE(W$4)-$C69)),
IF($C69=VALUE(W$4),$I69-$I69/M69,0)))</f>
        <v>0</v>
      </c>
      <c r="X69" s="135">
        <f t="shared" ref="X69:X132" si="89">IF(OR($C69=0,$I69=0,N69-(VALUE(X$4)-$C69)=0),0,
IF($C69&lt;VALUE(X$4),W69-W69/(N69-(VALUE(X$4)-$C69)),
IF($C69=VALUE(X$4),$I69-$I69/N69,0)))</f>
        <v>0</v>
      </c>
      <c r="Y69" s="135">
        <f t="shared" ref="Y69:Y132" si="90">IF(OR($C69=0,$I69=0,O69-(VALUE(Y$4)-$C69)=0),0,
IF($C69&lt;VALUE(Y$4),X69-X69/(O69-(VALUE(Y$4)-$C69)),
IF($C69=VALUE(Y$4),$I69-$I69/O69,0)))</f>
        <v>0</v>
      </c>
      <c r="Z69" s="135">
        <f t="shared" ref="Z69:Z132" si="91">IF(OR($C69=0,$I69=0,P69-(VALUE(Z$4)-$C69)=0),0,
IF($C69&lt;VALUE(Z$4),Y69-Y69/(P69-(VALUE(Z$4)-$C69)),
IF($C69=VALUE(Z$4),$I69-$I69/P69,0)))</f>
        <v>0</v>
      </c>
      <c r="AA69" s="135">
        <f t="shared" ref="AA69:AA132" si="92">IF(OR($C69=0,$I69=0,Q69-(VALUE(AA$4)-$C69)=0),0,
IF($C69&lt;VALUE(AA$4),Z69-Z69/(Q69-(VALUE(AA$4)-$C69)),
IF($C69=VALUE(AA$4),$I69-$I69/Q69,0)))</f>
        <v>0</v>
      </c>
      <c r="AB69" s="135">
        <f t="shared" ref="AB69:AB132" si="93">IF(OR($C69=0,$I69=0,R69-(VALUE(AB$4)-$C69)=0),0,
IF($C69&lt;VALUE(AB$4),AA69-AA69/(R69-(VALUE(AB$4)-$C69)),
IF($C69=VALUE(AB$4),$I69-$I69/R69,0)))</f>
        <v>0</v>
      </c>
    </row>
    <row r="70" spans="1:28" s="212" customFormat="1" ht="15">
      <c r="A70" s="128"/>
      <c r="B70" s="129"/>
      <c r="C70" s="130"/>
      <c r="D70" s="131"/>
      <c r="E70" s="131"/>
      <c r="F70" s="131"/>
      <c r="G70" s="132">
        <f t="shared" si="11"/>
        <v>0</v>
      </c>
      <c r="H70" s="129"/>
      <c r="I70" s="132">
        <f t="shared" si="59"/>
        <v>0</v>
      </c>
      <c r="J70" s="133">
        <f>IF(ISBLANK($B70),0,VLOOKUP($B70,F_Parameter!$A$2:$B$44,2,FALSE))</f>
        <v>0</v>
      </c>
      <c r="K70" s="133">
        <f>IF(ISBLANK($B70),0,VLOOKUP($B70,F_Parameter!$A$2:$C$44,3,FALSE))</f>
        <v>0</v>
      </c>
      <c r="L70" s="134">
        <f t="shared" si="12"/>
        <v>0</v>
      </c>
      <c r="M70" s="134">
        <f t="shared" si="31"/>
        <v>0</v>
      </c>
      <c r="N70" s="134">
        <f t="shared" si="32"/>
        <v>0</v>
      </c>
      <c r="O70" s="134">
        <f t="shared" ref="O70" si="94">N70</f>
        <v>0</v>
      </c>
      <c r="P70" s="134">
        <f t="shared" si="76"/>
        <v>0</v>
      </c>
      <c r="Q70" s="134">
        <f t="shared" si="14"/>
        <v>0</v>
      </c>
      <c r="R70" s="134">
        <f t="shared" si="15"/>
        <v>0</v>
      </c>
      <c r="S70" s="135">
        <f t="shared" ca="1" si="57"/>
        <v>0</v>
      </c>
      <c r="T70" s="135">
        <f ca="1">IF(C70=A_Stammdaten!$B$9,$I70-$U70,OFFSET(U70,0,A_Stammdaten!$B$9-2022)-$U70)</f>
        <v>0</v>
      </c>
      <c r="U70" s="135">
        <f ca="1">IFERROR(OFFSET(U70,0,A_Stammdaten!$B$9-2021),0)</f>
        <v>0</v>
      </c>
      <c r="V70" s="135">
        <f t="shared" si="87"/>
        <v>0</v>
      </c>
      <c r="W70" s="135">
        <f t="shared" si="88"/>
        <v>0</v>
      </c>
      <c r="X70" s="135">
        <f t="shared" si="89"/>
        <v>0</v>
      </c>
      <c r="Y70" s="135">
        <f t="shared" si="90"/>
        <v>0</v>
      </c>
      <c r="Z70" s="135">
        <f t="shared" si="91"/>
        <v>0</v>
      </c>
      <c r="AA70" s="135">
        <f t="shared" si="92"/>
        <v>0</v>
      </c>
      <c r="AB70" s="135">
        <f t="shared" si="93"/>
        <v>0</v>
      </c>
    </row>
    <row r="71" spans="1:28" s="212" customFormat="1" ht="15">
      <c r="A71" s="128"/>
      <c r="B71" s="129"/>
      <c r="C71" s="130"/>
      <c r="D71" s="131"/>
      <c r="E71" s="131"/>
      <c r="F71" s="131"/>
      <c r="G71" s="132">
        <f t="shared" si="11"/>
        <v>0</v>
      </c>
      <c r="H71" s="129"/>
      <c r="I71" s="132">
        <f t="shared" si="59"/>
        <v>0</v>
      </c>
      <c r="J71" s="133">
        <f>IF(ISBLANK($B71),0,VLOOKUP($B71,F_Parameter!$A$2:$B$44,2,FALSE))</f>
        <v>0</v>
      </c>
      <c r="K71" s="133">
        <f>IF(ISBLANK($B71),0,VLOOKUP($B71,F_Parameter!$A$2:$C$44,3,FALSE))</f>
        <v>0</v>
      </c>
      <c r="L71" s="134">
        <f t="shared" si="12"/>
        <v>0</v>
      </c>
      <c r="M71" s="134">
        <f t="shared" si="31"/>
        <v>0</v>
      </c>
      <c r="N71" s="134">
        <f t="shared" si="32"/>
        <v>0</v>
      </c>
      <c r="O71" s="134">
        <f t="shared" ref="O71" si="95">N71</f>
        <v>0</v>
      </c>
      <c r="P71" s="134">
        <f t="shared" si="76"/>
        <v>0</v>
      </c>
      <c r="Q71" s="134">
        <f t="shared" si="14"/>
        <v>0</v>
      </c>
      <c r="R71" s="134">
        <f t="shared" si="15"/>
        <v>0</v>
      </c>
      <c r="S71" s="135">
        <f t="shared" ca="1" si="57"/>
        <v>0</v>
      </c>
      <c r="T71" s="135">
        <f ca="1">IF(C71=A_Stammdaten!$B$9,$I71-$U71,OFFSET(U71,0,A_Stammdaten!$B$9-2022)-$U71)</f>
        <v>0</v>
      </c>
      <c r="U71" s="135">
        <f ca="1">IFERROR(OFFSET(U71,0,A_Stammdaten!$B$9-2021),0)</f>
        <v>0</v>
      </c>
      <c r="V71" s="135">
        <f t="shared" si="87"/>
        <v>0</v>
      </c>
      <c r="W71" s="135">
        <f t="shared" si="88"/>
        <v>0</v>
      </c>
      <c r="X71" s="135">
        <f t="shared" si="89"/>
        <v>0</v>
      </c>
      <c r="Y71" s="135">
        <f t="shared" si="90"/>
        <v>0</v>
      </c>
      <c r="Z71" s="135">
        <f t="shared" si="91"/>
        <v>0</v>
      </c>
      <c r="AA71" s="135">
        <f t="shared" si="92"/>
        <v>0</v>
      </c>
      <c r="AB71" s="135">
        <f t="shared" si="93"/>
        <v>0</v>
      </c>
    </row>
    <row r="72" spans="1:28" s="212" customFormat="1" ht="15">
      <c r="A72" s="128"/>
      <c r="B72" s="129"/>
      <c r="C72" s="130"/>
      <c r="D72" s="131"/>
      <c r="E72" s="131"/>
      <c r="F72" s="131"/>
      <c r="G72" s="132">
        <f t="shared" si="11"/>
        <v>0</v>
      </c>
      <c r="H72" s="129"/>
      <c r="I72" s="132">
        <f t="shared" si="59"/>
        <v>0</v>
      </c>
      <c r="J72" s="133">
        <f>IF(ISBLANK($B72),0,VLOOKUP($B72,F_Parameter!$A$2:$B$44,2,FALSE))</f>
        <v>0</v>
      </c>
      <c r="K72" s="133">
        <f>IF(ISBLANK($B72),0,VLOOKUP($B72,F_Parameter!$A$2:$C$44,3,FALSE))</f>
        <v>0</v>
      </c>
      <c r="L72" s="134">
        <f t="shared" si="12"/>
        <v>0</v>
      </c>
      <c r="M72" s="134">
        <f t="shared" si="31"/>
        <v>0</v>
      </c>
      <c r="N72" s="134">
        <f t="shared" si="32"/>
        <v>0</v>
      </c>
      <c r="O72" s="134">
        <f t="shared" ref="O72" si="96">N72</f>
        <v>0</v>
      </c>
      <c r="P72" s="134">
        <f t="shared" si="76"/>
        <v>0</v>
      </c>
      <c r="Q72" s="134">
        <f t="shared" si="14"/>
        <v>0</v>
      </c>
      <c r="R72" s="134">
        <f t="shared" si="15"/>
        <v>0</v>
      </c>
      <c r="S72" s="135">
        <f t="shared" ca="1" si="57"/>
        <v>0</v>
      </c>
      <c r="T72" s="135">
        <f ca="1">IF(C72=A_Stammdaten!$B$9,$I72-$U72,OFFSET(U72,0,A_Stammdaten!$B$9-2022)-$U72)</f>
        <v>0</v>
      </c>
      <c r="U72" s="135">
        <f ca="1">IFERROR(OFFSET(U72,0,A_Stammdaten!$B$9-2021),0)</f>
        <v>0</v>
      </c>
      <c r="V72" s="135">
        <f t="shared" si="87"/>
        <v>0</v>
      </c>
      <c r="W72" s="135">
        <f t="shared" si="88"/>
        <v>0</v>
      </c>
      <c r="X72" s="135">
        <f t="shared" si="89"/>
        <v>0</v>
      </c>
      <c r="Y72" s="135">
        <f t="shared" si="90"/>
        <v>0</v>
      </c>
      <c r="Z72" s="135">
        <f t="shared" si="91"/>
        <v>0</v>
      </c>
      <c r="AA72" s="135">
        <f t="shared" si="92"/>
        <v>0</v>
      </c>
      <c r="AB72" s="135">
        <f t="shared" si="93"/>
        <v>0</v>
      </c>
    </row>
    <row r="73" spans="1:28" s="212" customFormat="1" ht="15">
      <c r="A73" s="128"/>
      <c r="B73" s="129"/>
      <c r="C73" s="130"/>
      <c r="D73" s="131"/>
      <c r="E73" s="131"/>
      <c r="F73" s="131"/>
      <c r="G73" s="132">
        <f t="shared" si="11"/>
        <v>0</v>
      </c>
      <c r="H73" s="129"/>
      <c r="I73" s="132">
        <f t="shared" si="59"/>
        <v>0</v>
      </c>
      <c r="J73" s="133">
        <f>IF(ISBLANK($B73),0,VLOOKUP($B73,F_Parameter!$A$2:$B$44,2,FALSE))</f>
        <v>0</v>
      </c>
      <c r="K73" s="133">
        <f>IF(ISBLANK($B73),0,VLOOKUP($B73,F_Parameter!$A$2:$C$44,3,FALSE))</f>
        <v>0</v>
      </c>
      <c r="L73" s="134">
        <f t="shared" si="12"/>
        <v>0</v>
      </c>
      <c r="M73" s="134">
        <f t="shared" si="31"/>
        <v>0</v>
      </c>
      <c r="N73" s="134">
        <f t="shared" si="32"/>
        <v>0</v>
      </c>
      <c r="O73" s="134">
        <f t="shared" ref="O73" si="97">N73</f>
        <v>0</v>
      </c>
      <c r="P73" s="134">
        <f t="shared" si="76"/>
        <v>0</v>
      </c>
      <c r="Q73" s="134">
        <f t="shared" si="14"/>
        <v>0</v>
      </c>
      <c r="R73" s="134">
        <f t="shared" si="15"/>
        <v>0</v>
      </c>
      <c r="S73" s="135">
        <f t="shared" ca="1" si="57"/>
        <v>0</v>
      </c>
      <c r="T73" s="135">
        <f ca="1">IF(C73=A_Stammdaten!$B$9,$I73-$U73,OFFSET(U73,0,A_Stammdaten!$B$9-2022)-$U73)</f>
        <v>0</v>
      </c>
      <c r="U73" s="135">
        <f ca="1">IFERROR(OFFSET(U73,0,A_Stammdaten!$B$9-2021),0)</f>
        <v>0</v>
      </c>
      <c r="V73" s="135">
        <f t="shared" si="87"/>
        <v>0</v>
      </c>
      <c r="W73" s="135">
        <f t="shared" si="88"/>
        <v>0</v>
      </c>
      <c r="X73" s="135">
        <f t="shared" si="89"/>
        <v>0</v>
      </c>
      <c r="Y73" s="135">
        <f t="shared" si="90"/>
        <v>0</v>
      </c>
      <c r="Z73" s="135">
        <f t="shared" si="91"/>
        <v>0</v>
      </c>
      <c r="AA73" s="135">
        <f t="shared" si="92"/>
        <v>0</v>
      </c>
      <c r="AB73" s="135">
        <f t="shared" si="93"/>
        <v>0</v>
      </c>
    </row>
    <row r="74" spans="1:28" s="212" customFormat="1" ht="15">
      <c r="A74" s="128"/>
      <c r="B74" s="129"/>
      <c r="C74" s="130"/>
      <c r="D74" s="131"/>
      <c r="E74" s="131"/>
      <c r="F74" s="131"/>
      <c r="G74" s="132">
        <f t="shared" si="11"/>
        <v>0</v>
      </c>
      <c r="H74" s="129"/>
      <c r="I74" s="132">
        <f t="shared" si="59"/>
        <v>0</v>
      </c>
      <c r="J74" s="133">
        <f>IF(ISBLANK($B74),0,VLOOKUP($B74,F_Parameter!$A$2:$B$44,2,FALSE))</f>
        <v>0</v>
      </c>
      <c r="K74" s="133">
        <f>IF(ISBLANK($B74),0,VLOOKUP($B74,F_Parameter!$A$2:$C$44,3,FALSE))</f>
        <v>0</v>
      </c>
      <c r="L74" s="134">
        <f t="shared" si="12"/>
        <v>0</v>
      </c>
      <c r="M74" s="134">
        <f t="shared" si="31"/>
        <v>0</v>
      </c>
      <c r="N74" s="134">
        <f t="shared" si="32"/>
        <v>0</v>
      </c>
      <c r="O74" s="134">
        <f t="shared" ref="O74" si="98">N74</f>
        <v>0</v>
      </c>
      <c r="P74" s="134">
        <f t="shared" si="76"/>
        <v>0</v>
      </c>
      <c r="Q74" s="134">
        <f t="shared" si="14"/>
        <v>0</v>
      </c>
      <c r="R74" s="134">
        <f t="shared" si="15"/>
        <v>0</v>
      </c>
      <c r="S74" s="135">
        <f t="shared" ca="1" si="57"/>
        <v>0</v>
      </c>
      <c r="T74" s="135">
        <f ca="1">IF(C74=A_Stammdaten!$B$9,$I74-$U74,OFFSET(U74,0,A_Stammdaten!$B$9-2022)-$U74)</f>
        <v>0</v>
      </c>
      <c r="U74" s="135">
        <f ca="1">IFERROR(OFFSET(U74,0,A_Stammdaten!$B$9-2021),0)</f>
        <v>0</v>
      </c>
      <c r="V74" s="135">
        <f t="shared" si="87"/>
        <v>0</v>
      </c>
      <c r="W74" s="135">
        <f t="shared" si="88"/>
        <v>0</v>
      </c>
      <c r="X74" s="135">
        <f t="shared" si="89"/>
        <v>0</v>
      </c>
      <c r="Y74" s="135">
        <f t="shared" si="90"/>
        <v>0</v>
      </c>
      <c r="Z74" s="135">
        <f t="shared" si="91"/>
        <v>0</v>
      </c>
      <c r="AA74" s="135">
        <f t="shared" si="92"/>
        <v>0</v>
      </c>
      <c r="AB74" s="135">
        <f t="shared" si="93"/>
        <v>0</v>
      </c>
    </row>
    <row r="75" spans="1:28" s="212" customFormat="1" ht="15">
      <c r="A75" s="128"/>
      <c r="B75" s="129"/>
      <c r="C75" s="130"/>
      <c r="D75" s="131"/>
      <c r="E75" s="131"/>
      <c r="F75" s="131"/>
      <c r="G75" s="132">
        <f t="shared" si="11"/>
        <v>0</v>
      </c>
      <c r="H75" s="129"/>
      <c r="I75" s="132">
        <f t="shared" ref="I75:I106" si="99">G75-H75</f>
        <v>0</v>
      </c>
      <c r="J75" s="133">
        <f>IF(ISBLANK($B75),0,VLOOKUP($B75,F_Parameter!$A$2:$B$44,2,FALSE))</f>
        <v>0</v>
      </c>
      <c r="K75" s="133">
        <f>IF(ISBLANK($B75),0,VLOOKUP($B75,F_Parameter!$A$2:$C$44,3,FALSE))</f>
        <v>0</v>
      </c>
      <c r="L75" s="134">
        <f t="shared" si="12"/>
        <v>0</v>
      </c>
      <c r="M75" s="134">
        <f t="shared" si="31"/>
        <v>0</v>
      </c>
      <c r="N75" s="134">
        <f t="shared" si="32"/>
        <v>0</v>
      </c>
      <c r="O75" s="134">
        <f t="shared" ref="O75:P90" si="100">N75</f>
        <v>0</v>
      </c>
      <c r="P75" s="134">
        <f t="shared" si="100"/>
        <v>0</v>
      </c>
      <c r="Q75" s="134">
        <f t="shared" si="14"/>
        <v>0</v>
      </c>
      <c r="R75" s="134">
        <f t="shared" si="15"/>
        <v>0</v>
      </c>
      <c r="S75" s="135">
        <f t="shared" ca="1" si="57"/>
        <v>0</v>
      </c>
      <c r="T75" s="135">
        <f ca="1">IF(C75=A_Stammdaten!$B$9,$I75-$U75,OFFSET(U75,0,A_Stammdaten!$B$9-2022)-$U75)</f>
        <v>0</v>
      </c>
      <c r="U75" s="135">
        <f ca="1">IFERROR(OFFSET(U75,0,A_Stammdaten!$B$9-2021),0)</f>
        <v>0</v>
      </c>
      <c r="V75" s="135">
        <f t="shared" si="87"/>
        <v>0</v>
      </c>
      <c r="W75" s="135">
        <f t="shared" si="88"/>
        <v>0</v>
      </c>
      <c r="X75" s="135">
        <f t="shared" si="89"/>
        <v>0</v>
      </c>
      <c r="Y75" s="135">
        <f t="shared" si="90"/>
        <v>0</v>
      </c>
      <c r="Z75" s="135">
        <f t="shared" si="91"/>
        <v>0</v>
      </c>
      <c r="AA75" s="135">
        <f t="shared" si="92"/>
        <v>0</v>
      </c>
      <c r="AB75" s="135">
        <f t="shared" si="93"/>
        <v>0</v>
      </c>
    </row>
    <row r="76" spans="1:28" s="212" customFormat="1" ht="15">
      <c r="A76" s="128"/>
      <c r="B76" s="129"/>
      <c r="C76" s="130"/>
      <c r="D76" s="131"/>
      <c r="E76" s="131"/>
      <c r="F76" s="131"/>
      <c r="G76" s="132">
        <f t="shared" ref="G76:G139" si="101">D76+E76-F76</f>
        <v>0</v>
      </c>
      <c r="H76" s="129"/>
      <c r="I76" s="132">
        <f t="shared" si="99"/>
        <v>0</v>
      </c>
      <c r="J76" s="133">
        <f>IF(ISBLANK($B76),0,VLOOKUP($B76,F_Parameter!$A$2:$B$44,2,FALSE))</f>
        <v>0</v>
      </c>
      <c r="K76" s="133">
        <f>IF(ISBLANK($B76),0,VLOOKUP($B76,F_Parameter!$A$2:$C$44,3,FALSE))</f>
        <v>0</v>
      </c>
      <c r="L76" s="134">
        <f t="shared" ref="L76:L139" si="102">$J76</f>
        <v>0</v>
      </c>
      <c r="M76" s="134">
        <f t="shared" si="31"/>
        <v>0</v>
      </c>
      <c r="N76" s="134">
        <f t="shared" si="32"/>
        <v>0</v>
      </c>
      <c r="O76" s="134">
        <f t="shared" ref="O76" si="103">N76</f>
        <v>0</v>
      </c>
      <c r="P76" s="134">
        <f t="shared" si="100"/>
        <v>0</v>
      </c>
      <c r="Q76" s="134">
        <f t="shared" ref="Q76:Q139" si="104">P76</f>
        <v>0</v>
      </c>
      <c r="R76" s="134">
        <f t="shared" ref="R76:R139" si="105">Q76</f>
        <v>0</v>
      </c>
      <c r="S76" s="135">
        <f t="shared" ca="1" si="57"/>
        <v>0</v>
      </c>
      <c r="T76" s="135">
        <f ca="1">IF(C76=A_Stammdaten!$B$9,$I76-$U76,OFFSET(U76,0,A_Stammdaten!$B$9-2022)-$U76)</f>
        <v>0</v>
      </c>
      <c r="U76" s="135">
        <f ca="1">IFERROR(OFFSET(U76,0,A_Stammdaten!$B$9-2021),0)</f>
        <v>0</v>
      </c>
      <c r="V76" s="135">
        <f t="shared" si="87"/>
        <v>0</v>
      </c>
      <c r="W76" s="135">
        <f t="shared" si="88"/>
        <v>0</v>
      </c>
      <c r="X76" s="135">
        <f t="shared" si="89"/>
        <v>0</v>
      </c>
      <c r="Y76" s="135">
        <f t="shared" si="90"/>
        <v>0</v>
      </c>
      <c r="Z76" s="135">
        <f t="shared" si="91"/>
        <v>0</v>
      </c>
      <c r="AA76" s="135">
        <f t="shared" si="92"/>
        <v>0</v>
      </c>
      <c r="AB76" s="135">
        <f t="shared" si="93"/>
        <v>0</v>
      </c>
    </row>
    <row r="77" spans="1:28" s="212" customFormat="1" ht="15">
      <c r="A77" s="128"/>
      <c r="B77" s="129"/>
      <c r="C77" s="130"/>
      <c r="D77" s="131"/>
      <c r="E77" s="131"/>
      <c r="F77" s="131"/>
      <c r="G77" s="132">
        <f t="shared" si="101"/>
        <v>0</v>
      </c>
      <c r="H77" s="129"/>
      <c r="I77" s="132">
        <f t="shared" si="99"/>
        <v>0</v>
      </c>
      <c r="J77" s="133">
        <f>IF(ISBLANK($B77),0,VLOOKUP($B77,F_Parameter!$A$2:$B$44,2,FALSE))</f>
        <v>0</v>
      </c>
      <c r="K77" s="133">
        <f>IF(ISBLANK($B77),0,VLOOKUP($B77,F_Parameter!$A$2:$C$44,3,FALSE))</f>
        <v>0</v>
      </c>
      <c r="L77" s="134">
        <f t="shared" si="102"/>
        <v>0</v>
      </c>
      <c r="M77" s="134">
        <f t="shared" si="31"/>
        <v>0</v>
      </c>
      <c r="N77" s="134">
        <f t="shared" si="32"/>
        <v>0</v>
      </c>
      <c r="O77" s="134">
        <f t="shared" ref="O77" si="106">N77</f>
        <v>0</v>
      </c>
      <c r="P77" s="134">
        <f t="shared" si="100"/>
        <v>0</v>
      </c>
      <c r="Q77" s="134">
        <f t="shared" si="104"/>
        <v>0</v>
      </c>
      <c r="R77" s="134">
        <f t="shared" si="105"/>
        <v>0</v>
      </c>
      <c r="S77" s="135">
        <f t="shared" ca="1" si="57"/>
        <v>0</v>
      </c>
      <c r="T77" s="135">
        <f ca="1">IF(C77=A_Stammdaten!$B$9,$I77-$U77,OFFSET(U77,0,A_Stammdaten!$B$9-2022)-$U77)</f>
        <v>0</v>
      </c>
      <c r="U77" s="135">
        <f ca="1">IFERROR(OFFSET(U77,0,A_Stammdaten!$B$9-2021),0)</f>
        <v>0</v>
      </c>
      <c r="V77" s="135">
        <f t="shared" si="87"/>
        <v>0</v>
      </c>
      <c r="W77" s="135">
        <f t="shared" si="88"/>
        <v>0</v>
      </c>
      <c r="X77" s="135">
        <f t="shared" si="89"/>
        <v>0</v>
      </c>
      <c r="Y77" s="135">
        <f t="shared" si="90"/>
        <v>0</v>
      </c>
      <c r="Z77" s="135">
        <f t="shared" si="91"/>
        <v>0</v>
      </c>
      <c r="AA77" s="135">
        <f t="shared" si="92"/>
        <v>0</v>
      </c>
      <c r="AB77" s="135">
        <f t="shared" si="93"/>
        <v>0</v>
      </c>
    </row>
    <row r="78" spans="1:28" s="212" customFormat="1" ht="15">
      <c r="A78" s="128"/>
      <c r="B78" s="129"/>
      <c r="C78" s="130"/>
      <c r="D78" s="131"/>
      <c r="E78" s="131"/>
      <c r="F78" s="131"/>
      <c r="G78" s="132">
        <f t="shared" si="101"/>
        <v>0</v>
      </c>
      <c r="H78" s="129"/>
      <c r="I78" s="132">
        <f t="shared" si="99"/>
        <v>0</v>
      </c>
      <c r="J78" s="133">
        <f>IF(ISBLANK($B78),0,VLOOKUP($B78,F_Parameter!$A$2:$B$44,2,FALSE))</f>
        <v>0</v>
      </c>
      <c r="K78" s="133">
        <f>IF(ISBLANK($B78),0,VLOOKUP($B78,F_Parameter!$A$2:$C$44,3,FALSE))</f>
        <v>0</v>
      </c>
      <c r="L78" s="134">
        <f t="shared" si="102"/>
        <v>0</v>
      </c>
      <c r="M78" s="134">
        <f t="shared" si="31"/>
        <v>0</v>
      </c>
      <c r="N78" s="134">
        <f t="shared" si="32"/>
        <v>0</v>
      </c>
      <c r="O78" s="134">
        <f t="shared" ref="O78" si="107">N78</f>
        <v>0</v>
      </c>
      <c r="P78" s="134">
        <f t="shared" si="100"/>
        <v>0</v>
      </c>
      <c r="Q78" s="134">
        <f t="shared" si="104"/>
        <v>0</v>
      </c>
      <c r="R78" s="134">
        <f t="shared" si="105"/>
        <v>0</v>
      </c>
      <c r="S78" s="135">
        <f t="shared" ca="1" si="57"/>
        <v>0</v>
      </c>
      <c r="T78" s="135">
        <f ca="1">IF(C78=A_Stammdaten!$B$9,$I78-$U78,OFFSET(U78,0,A_Stammdaten!$B$9-2022)-$U78)</f>
        <v>0</v>
      </c>
      <c r="U78" s="135">
        <f ca="1">IFERROR(OFFSET(U78,0,A_Stammdaten!$B$9-2021),0)</f>
        <v>0</v>
      </c>
      <c r="V78" s="135">
        <f t="shared" si="87"/>
        <v>0</v>
      </c>
      <c r="W78" s="135">
        <f t="shared" si="88"/>
        <v>0</v>
      </c>
      <c r="X78" s="135">
        <f t="shared" si="89"/>
        <v>0</v>
      </c>
      <c r="Y78" s="135">
        <f t="shared" si="90"/>
        <v>0</v>
      </c>
      <c r="Z78" s="135">
        <f t="shared" si="91"/>
        <v>0</v>
      </c>
      <c r="AA78" s="135">
        <f t="shared" si="92"/>
        <v>0</v>
      </c>
      <c r="AB78" s="135">
        <f t="shared" si="93"/>
        <v>0</v>
      </c>
    </row>
    <row r="79" spans="1:28" s="212" customFormat="1" ht="15">
      <c r="A79" s="128"/>
      <c r="B79" s="129"/>
      <c r="C79" s="130"/>
      <c r="D79" s="131"/>
      <c r="E79" s="131"/>
      <c r="F79" s="131"/>
      <c r="G79" s="132">
        <f t="shared" si="101"/>
        <v>0</v>
      </c>
      <c r="H79" s="129"/>
      <c r="I79" s="132">
        <f t="shared" si="99"/>
        <v>0</v>
      </c>
      <c r="J79" s="133">
        <f>IF(ISBLANK($B79),0,VLOOKUP($B79,F_Parameter!$A$2:$B$44,2,FALSE))</f>
        <v>0</v>
      </c>
      <c r="K79" s="133">
        <f>IF(ISBLANK($B79),0,VLOOKUP($B79,F_Parameter!$A$2:$C$44,3,FALSE))</f>
        <v>0</v>
      </c>
      <c r="L79" s="134">
        <f t="shared" si="102"/>
        <v>0</v>
      </c>
      <c r="M79" s="134">
        <f t="shared" si="31"/>
        <v>0</v>
      </c>
      <c r="N79" s="134">
        <f t="shared" si="32"/>
        <v>0</v>
      </c>
      <c r="O79" s="134">
        <f t="shared" ref="O79" si="108">N79</f>
        <v>0</v>
      </c>
      <c r="P79" s="134">
        <f t="shared" si="100"/>
        <v>0</v>
      </c>
      <c r="Q79" s="134">
        <f t="shared" si="104"/>
        <v>0</v>
      </c>
      <c r="R79" s="134">
        <f t="shared" si="105"/>
        <v>0</v>
      </c>
      <c r="S79" s="135">
        <f t="shared" ca="1" si="57"/>
        <v>0</v>
      </c>
      <c r="T79" s="135">
        <f ca="1">IF(C79=A_Stammdaten!$B$9,$I79-$U79,OFFSET(U79,0,A_Stammdaten!$B$9-2022)-$U79)</f>
        <v>0</v>
      </c>
      <c r="U79" s="135">
        <f ca="1">IFERROR(OFFSET(U79,0,A_Stammdaten!$B$9-2021),0)</f>
        <v>0</v>
      </c>
      <c r="V79" s="135">
        <f t="shared" si="87"/>
        <v>0</v>
      </c>
      <c r="W79" s="135">
        <f t="shared" si="88"/>
        <v>0</v>
      </c>
      <c r="X79" s="135">
        <f t="shared" si="89"/>
        <v>0</v>
      </c>
      <c r="Y79" s="135">
        <f t="shared" si="90"/>
        <v>0</v>
      </c>
      <c r="Z79" s="135">
        <f t="shared" si="91"/>
        <v>0</v>
      </c>
      <c r="AA79" s="135">
        <f t="shared" si="92"/>
        <v>0</v>
      </c>
      <c r="AB79" s="135">
        <f t="shared" si="93"/>
        <v>0</v>
      </c>
    </row>
    <row r="80" spans="1:28" s="212" customFormat="1" ht="15">
      <c r="A80" s="128"/>
      <c r="B80" s="129"/>
      <c r="C80" s="130"/>
      <c r="D80" s="131"/>
      <c r="E80" s="131">
        <v>0</v>
      </c>
      <c r="F80" s="131">
        <v>0</v>
      </c>
      <c r="G80" s="132">
        <f t="shared" si="101"/>
        <v>0</v>
      </c>
      <c r="H80" s="129"/>
      <c r="I80" s="132">
        <f t="shared" si="99"/>
        <v>0</v>
      </c>
      <c r="J80" s="133">
        <f>IF(ISBLANK($B80),0,VLOOKUP($B80,F_Parameter!$A$2:$B$44,2,FALSE))</f>
        <v>0</v>
      </c>
      <c r="K80" s="133">
        <f>IF(ISBLANK($B80),0,VLOOKUP($B80,F_Parameter!$A$2:$C$44,3,FALSE))</f>
        <v>0</v>
      </c>
      <c r="L80" s="134">
        <f t="shared" si="102"/>
        <v>0</v>
      </c>
      <c r="M80" s="134">
        <f t="shared" si="31"/>
        <v>0</v>
      </c>
      <c r="N80" s="134">
        <f t="shared" si="32"/>
        <v>0</v>
      </c>
      <c r="O80" s="134">
        <f t="shared" ref="O80" si="109">N80</f>
        <v>0</v>
      </c>
      <c r="P80" s="134">
        <f t="shared" si="100"/>
        <v>0</v>
      </c>
      <c r="Q80" s="134">
        <f t="shared" si="104"/>
        <v>0</v>
      </c>
      <c r="R80" s="134">
        <f t="shared" si="105"/>
        <v>0</v>
      </c>
      <c r="S80" s="135">
        <f t="shared" ca="1" si="57"/>
        <v>0</v>
      </c>
      <c r="T80" s="135">
        <f ca="1">IF(C80=A_Stammdaten!$B$9,$I80-$U80,OFFSET(U80,0,A_Stammdaten!$B$9-2022)-$U80)</f>
        <v>0</v>
      </c>
      <c r="U80" s="135">
        <f ca="1">IFERROR(OFFSET(U80,0,A_Stammdaten!$B$9-2021),0)</f>
        <v>0</v>
      </c>
      <c r="V80" s="135">
        <f t="shared" si="87"/>
        <v>0</v>
      </c>
      <c r="W80" s="135">
        <f t="shared" si="88"/>
        <v>0</v>
      </c>
      <c r="X80" s="135">
        <f t="shared" si="89"/>
        <v>0</v>
      </c>
      <c r="Y80" s="135">
        <f t="shared" si="90"/>
        <v>0</v>
      </c>
      <c r="Z80" s="135">
        <f t="shared" si="91"/>
        <v>0</v>
      </c>
      <c r="AA80" s="135">
        <f t="shared" si="92"/>
        <v>0</v>
      </c>
      <c r="AB80" s="135">
        <f t="shared" si="93"/>
        <v>0</v>
      </c>
    </row>
    <row r="81" spans="1:28" s="212" customFormat="1" ht="15">
      <c r="A81" s="128"/>
      <c r="B81" s="129"/>
      <c r="C81" s="130"/>
      <c r="D81" s="131"/>
      <c r="E81" s="131"/>
      <c r="F81" s="131"/>
      <c r="G81" s="132">
        <f t="shared" si="101"/>
        <v>0</v>
      </c>
      <c r="H81" s="129"/>
      <c r="I81" s="132">
        <f t="shared" si="99"/>
        <v>0</v>
      </c>
      <c r="J81" s="133">
        <f>IF(ISBLANK($B81),0,VLOOKUP($B81,F_Parameter!$A$2:$B$44,2,FALSE))</f>
        <v>0</v>
      </c>
      <c r="K81" s="133">
        <f>IF(ISBLANK($B81),0,VLOOKUP($B81,F_Parameter!$A$2:$C$44,3,FALSE))</f>
        <v>0</v>
      </c>
      <c r="L81" s="134">
        <f t="shared" si="102"/>
        <v>0</v>
      </c>
      <c r="M81" s="134">
        <f t="shared" si="31"/>
        <v>0</v>
      </c>
      <c r="N81" s="134">
        <f t="shared" si="32"/>
        <v>0</v>
      </c>
      <c r="O81" s="134">
        <f t="shared" ref="O81" si="110">N81</f>
        <v>0</v>
      </c>
      <c r="P81" s="134">
        <f t="shared" si="100"/>
        <v>0</v>
      </c>
      <c r="Q81" s="134">
        <f t="shared" si="104"/>
        <v>0</v>
      </c>
      <c r="R81" s="134">
        <f t="shared" si="105"/>
        <v>0</v>
      </c>
      <c r="S81" s="135">
        <f t="shared" ca="1" si="57"/>
        <v>0</v>
      </c>
      <c r="T81" s="135">
        <f ca="1">IF(C81=A_Stammdaten!$B$9,$I81-$U81,OFFSET(U81,0,A_Stammdaten!$B$9-2022)-$U81)</f>
        <v>0</v>
      </c>
      <c r="U81" s="135">
        <f ca="1">IFERROR(OFFSET(U81,0,A_Stammdaten!$B$9-2021),0)</f>
        <v>0</v>
      </c>
      <c r="V81" s="135">
        <f t="shared" si="87"/>
        <v>0</v>
      </c>
      <c r="W81" s="135">
        <f t="shared" si="88"/>
        <v>0</v>
      </c>
      <c r="X81" s="135">
        <f t="shared" si="89"/>
        <v>0</v>
      </c>
      <c r="Y81" s="135">
        <f t="shared" si="90"/>
        <v>0</v>
      </c>
      <c r="Z81" s="135">
        <f t="shared" si="91"/>
        <v>0</v>
      </c>
      <c r="AA81" s="135">
        <f t="shared" si="92"/>
        <v>0</v>
      </c>
      <c r="AB81" s="135">
        <f t="shared" si="93"/>
        <v>0</v>
      </c>
    </row>
    <row r="82" spans="1:28" s="212" customFormat="1" ht="15">
      <c r="A82" s="128"/>
      <c r="B82" s="129"/>
      <c r="C82" s="130"/>
      <c r="D82" s="131"/>
      <c r="E82" s="131"/>
      <c r="F82" s="131"/>
      <c r="G82" s="132">
        <f t="shared" si="101"/>
        <v>0</v>
      </c>
      <c r="H82" s="129"/>
      <c r="I82" s="132">
        <f t="shared" si="99"/>
        <v>0</v>
      </c>
      <c r="J82" s="133">
        <f>IF(ISBLANK($B82),0,VLOOKUP($B82,F_Parameter!$A$2:$B$44,2,FALSE))</f>
        <v>0</v>
      </c>
      <c r="K82" s="133">
        <f>IF(ISBLANK($B82),0,VLOOKUP($B82,F_Parameter!$A$2:$C$44,3,FALSE))</f>
        <v>0</v>
      </c>
      <c r="L82" s="134">
        <f t="shared" si="102"/>
        <v>0</v>
      </c>
      <c r="M82" s="134">
        <f t="shared" si="31"/>
        <v>0</v>
      </c>
      <c r="N82" s="134">
        <f t="shared" si="32"/>
        <v>0</v>
      </c>
      <c r="O82" s="134">
        <f t="shared" ref="O82" si="111">N82</f>
        <v>0</v>
      </c>
      <c r="P82" s="134">
        <f t="shared" si="100"/>
        <v>0</v>
      </c>
      <c r="Q82" s="134">
        <f t="shared" si="104"/>
        <v>0</v>
      </c>
      <c r="R82" s="134">
        <f t="shared" si="105"/>
        <v>0</v>
      </c>
      <c r="S82" s="135">
        <f t="shared" ca="1" si="57"/>
        <v>0</v>
      </c>
      <c r="T82" s="135">
        <f ca="1">IF(C82=A_Stammdaten!$B$9,$I82-$U82,OFFSET(U82,0,A_Stammdaten!$B$9-2022)-$U82)</f>
        <v>0</v>
      </c>
      <c r="U82" s="135">
        <f ca="1">IFERROR(OFFSET(U82,0,A_Stammdaten!$B$9-2021),0)</f>
        <v>0</v>
      </c>
      <c r="V82" s="135">
        <f t="shared" si="87"/>
        <v>0</v>
      </c>
      <c r="W82" s="135">
        <f t="shared" si="88"/>
        <v>0</v>
      </c>
      <c r="X82" s="135">
        <f t="shared" si="89"/>
        <v>0</v>
      </c>
      <c r="Y82" s="135">
        <f t="shared" si="90"/>
        <v>0</v>
      </c>
      <c r="Z82" s="135">
        <f t="shared" si="91"/>
        <v>0</v>
      </c>
      <c r="AA82" s="135">
        <f t="shared" si="92"/>
        <v>0</v>
      </c>
      <c r="AB82" s="135">
        <f t="shared" si="93"/>
        <v>0</v>
      </c>
    </row>
    <row r="83" spans="1:28" s="212" customFormat="1" ht="15">
      <c r="A83" s="128"/>
      <c r="B83" s="129"/>
      <c r="C83" s="130"/>
      <c r="D83" s="131"/>
      <c r="E83" s="131"/>
      <c r="F83" s="131"/>
      <c r="G83" s="132">
        <f t="shared" si="101"/>
        <v>0</v>
      </c>
      <c r="H83" s="129"/>
      <c r="I83" s="132">
        <f t="shared" si="99"/>
        <v>0</v>
      </c>
      <c r="J83" s="133">
        <f>IF(ISBLANK($B83),0,VLOOKUP($B83,F_Parameter!$A$2:$B$44,2,FALSE))</f>
        <v>0</v>
      </c>
      <c r="K83" s="133">
        <f>IF(ISBLANK($B83),0,VLOOKUP($B83,F_Parameter!$A$2:$C$44,3,FALSE))</f>
        <v>0</v>
      </c>
      <c r="L83" s="134">
        <f t="shared" si="102"/>
        <v>0</v>
      </c>
      <c r="M83" s="134">
        <f t="shared" si="31"/>
        <v>0</v>
      </c>
      <c r="N83" s="134">
        <f t="shared" si="32"/>
        <v>0</v>
      </c>
      <c r="O83" s="134">
        <f t="shared" ref="O83" si="112">N83</f>
        <v>0</v>
      </c>
      <c r="P83" s="134">
        <f t="shared" si="100"/>
        <v>0</v>
      </c>
      <c r="Q83" s="134">
        <f t="shared" si="104"/>
        <v>0</v>
      </c>
      <c r="R83" s="134">
        <f t="shared" si="105"/>
        <v>0</v>
      </c>
      <c r="S83" s="135">
        <f t="shared" ca="1" si="57"/>
        <v>0</v>
      </c>
      <c r="T83" s="135">
        <f ca="1">IF(C83=A_Stammdaten!$B$9,$I83-$U83,OFFSET(U83,0,A_Stammdaten!$B$9-2022)-$U83)</f>
        <v>0</v>
      </c>
      <c r="U83" s="135">
        <f ca="1">IFERROR(OFFSET(U83,0,A_Stammdaten!$B$9-2021),0)</f>
        <v>0</v>
      </c>
      <c r="V83" s="135">
        <f t="shared" si="87"/>
        <v>0</v>
      </c>
      <c r="W83" s="135">
        <f t="shared" si="88"/>
        <v>0</v>
      </c>
      <c r="X83" s="135">
        <f t="shared" si="89"/>
        <v>0</v>
      </c>
      <c r="Y83" s="135">
        <f t="shared" si="90"/>
        <v>0</v>
      </c>
      <c r="Z83" s="135">
        <f t="shared" si="91"/>
        <v>0</v>
      </c>
      <c r="AA83" s="135">
        <f t="shared" si="92"/>
        <v>0</v>
      </c>
      <c r="AB83" s="135">
        <f t="shared" si="93"/>
        <v>0</v>
      </c>
    </row>
    <row r="84" spans="1:28" s="212" customFormat="1" ht="15">
      <c r="A84" s="128"/>
      <c r="B84" s="129"/>
      <c r="C84" s="130"/>
      <c r="D84" s="131"/>
      <c r="E84" s="131"/>
      <c r="F84" s="131"/>
      <c r="G84" s="132">
        <f t="shared" si="101"/>
        <v>0</v>
      </c>
      <c r="H84" s="129"/>
      <c r="I84" s="132">
        <f t="shared" si="99"/>
        <v>0</v>
      </c>
      <c r="J84" s="133">
        <f>IF(ISBLANK($B84),0,VLOOKUP($B84,F_Parameter!$A$2:$B$44,2,FALSE))</f>
        <v>0</v>
      </c>
      <c r="K84" s="133">
        <f>IF(ISBLANK($B84),0,VLOOKUP($B84,F_Parameter!$A$2:$C$44,3,FALSE))</f>
        <v>0</v>
      </c>
      <c r="L84" s="134">
        <f t="shared" si="102"/>
        <v>0</v>
      </c>
      <c r="M84" s="134">
        <f t="shared" si="31"/>
        <v>0</v>
      </c>
      <c r="N84" s="134">
        <f t="shared" si="32"/>
        <v>0</v>
      </c>
      <c r="O84" s="134">
        <f t="shared" ref="O84" si="113">N84</f>
        <v>0</v>
      </c>
      <c r="P84" s="134">
        <f t="shared" si="100"/>
        <v>0</v>
      </c>
      <c r="Q84" s="134">
        <f t="shared" si="104"/>
        <v>0</v>
      </c>
      <c r="R84" s="134">
        <f t="shared" si="105"/>
        <v>0</v>
      </c>
      <c r="S84" s="135">
        <f t="shared" ca="1" si="57"/>
        <v>0</v>
      </c>
      <c r="T84" s="135">
        <f ca="1">IF(C84=A_Stammdaten!$B$9,$I84-$U84,OFFSET(U84,0,A_Stammdaten!$B$9-2022)-$U84)</f>
        <v>0</v>
      </c>
      <c r="U84" s="135">
        <f ca="1">IFERROR(OFFSET(U84,0,A_Stammdaten!$B$9-2021),0)</f>
        <v>0</v>
      </c>
      <c r="V84" s="135">
        <f t="shared" si="87"/>
        <v>0</v>
      </c>
      <c r="W84" s="135">
        <f t="shared" si="88"/>
        <v>0</v>
      </c>
      <c r="X84" s="135">
        <f t="shared" si="89"/>
        <v>0</v>
      </c>
      <c r="Y84" s="135">
        <f t="shared" si="90"/>
        <v>0</v>
      </c>
      <c r="Z84" s="135">
        <f t="shared" si="91"/>
        <v>0</v>
      </c>
      <c r="AA84" s="135">
        <f t="shared" si="92"/>
        <v>0</v>
      </c>
      <c r="AB84" s="135">
        <f t="shared" si="93"/>
        <v>0</v>
      </c>
    </row>
    <row r="85" spans="1:28" s="212" customFormat="1" ht="15">
      <c r="A85" s="128"/>
      <c r="B85" s="129"/>
      <c r="C85" s="130"/>
      <c r="D85" s="131"/>
      <c r="E85" s="131"/>
      <c r="F85" s="131"/>
      <c r="G85" s="132">
        <f t="shared" si="101"/>
        <v>0</v>
      </c>
      <c r="H85" s="129"/>
      <c r="I85" s="132">
        <f t="shared" si="99"/>
        <v>0</v>
      </c>
      <c r="J85" s="133">
        <f>IF(ISBLANK($B85),0,VLOOKUP($B85,F_Parameter!$A$2:$B$44,2,FALSE))</f>
        <v>0</v>
      </c>
      <c r="K85" s="133">
        <f>IF(ISBLANK($B85),0,VLOOKUP($B85,F_Parameter!$A$2:$C$44,3,FALSE))</f>
        <v>0</v>
      </c>
      <c r="L85" s="134">
        <f t="shared" si="102"/>
        <v>0</v>
      </c>
      <c r="M85" s="134">
        <f t="shared" si="31"/>
        <v>0</v>
      </c>
      <c r="N85" s="134">
        <f t="shared" si="32"/>
        <v>0</v>
      </c>
      <c r="O85" s="134">
        <f t="shared" ref="O85" si="114">N85</f>
        <v>0</v>
      </c>
      <c r="P85" s="134">
        <f t="shared" si="100"/>
        <v>0</v>
      </c>
      <c r="Q85" s="134">
        <f t="shared" si="104"/>
        <v>0</v>
      </c>
      <c r="R85" s="134">
        <f t="shared" si="105"/>
        <v>0</v>
      </c>
      <c r="S85" s="135">
        <f t="shared" ca="1" si="57"/>
        <v>0</v>
      </c>
      <c r="T85" s="135">
        <f ca="1">IF(C85=A_Stammdaten!$B$9,$I85-$U85,OFFSET(U85,0,A_Stammdaten!$B$9-2022)-$U85)</f>
        <v>0</v>
      </c>
      <c r="U85" s="135">
        <f ca="1">IFERROR(OFFSET(U85,0,A_Stammdaten!$B$9-2021),0)</f>
        <v>0</v>
      </c>
      <c r="V85" s="135">
        <f t="shared" si="87"/>
        <v>0</v>
      </c>
      <c r="W85" s="135">
        <f t="shared" si="88"/>
        <v>0</v>
      </c>
      <c r="X85" s="135">
        <f t="shared" si="89"/>
        <v>0</v>
      </c>
      <c r="Y85" s="135">
        <f t="shared" si="90"/>
        <v>0</v>
      </c>
      <c r="Z85" s="135">
        <f t="shared" si="91"/>
        <v>0</v>
      </c>
      <c r="AA85" s="135">
        <f t="shared" si="92"/>
        <v>0</v>
      </c>
      <c r="AB85" s="135">
        <f t="shared" si="93"/>
        <v>0</v>
      </c>
    </row>
    <row r="86" spans="1:28" s="212" customFormat="1" ht="15">
      <c r="A86" s="128"/>
      <c r="B86" s="129"/>
      <c r="C86" s="130"/>
      <c r="D86" s="131"/>
      <c r="E86" s="131"/>
      <c r="F86" s="131"/>
      <c r="G86" s="132">
        <f t="shared" si="101"/>
        <v>0</v>
      </c>
      <c r="H86" s="129"/>
      <c r="I86" s="132">
        <f t="shared" si="99"/>
        <v>0</v>
      </c>
      <c r="J86" s="133">
        <f>IF(ISBLANK($B86),0,VLOOKUP($B86,F_Parameter!$A$2:$B$44,2,FALSE))</f>
        <v>0</v>
      </c>
      <c r="K86" s="133">
        <f>IF(ISBLANK($B86),0,VLOOKUP($B86,F_Parameter!$A$2:$C$44,3,FALSE))</f>
        <v>0</v>
      </c>
      <c r="L86" s="134">
        <f t="shared" si="102"/>
        <v>0</v>
      </c>
      <c r="M86" s="134">
        <f t="shared" si="31"/>
        <v>0</v>
      </c>
      <c r="N86" s="134">
        <f t="shared" si="32"/>
        <v>0</v>
      </c>
      <c r="O86" s="134">
        <f t="shared" ref="O86" si="115">N86</f>
        <v>0</v>
      </c>
      <c r="P86" s="134">
        <f t="shared" si="100"/>
        <v>0</v>
      </c>
      <c r="Q86" s="134">
        <f t="shared" si="104"/>
        <v>0</v>
      </c>
      <c r="R86" s="134">
        <f t="shared" si="105"/>
        <v>0</v>
      </c>
      <c r="S86" s="135">
        <f t="shared" ca="1" si="57"/>
        <v>0</v>
      </c>
      <c r="T86" s="135">
        <f ca="1">IF(C86=A_Stammdaten!$B$9,$I86-$U86,OFFSET(U86,0,A_Stammdaten!$B$9-2022)-$U86)</f>
        <v>0</v>
      </c>
      <c r="U86" s="135">
        <f ca="1">IFERROR(OFFSET(U86,0,A_Stammdaten!$B$9-2021),0)</f>
        <v>0</v>
      </c>
      <c r="V86" s="135">
        <f t="shared" si="87"/>
        <v>0</v>
      </c>
      <c r="W86" s="135">
        <f t="shared" si="88"/>
        <v>0</v>
      </c>
      <c r="X86" s="135">
        <f t="shared" si="89"/>
        <v>0</v>
      </c>
      <c r="Y86" s="135">
        <f t="shared" si="90"/>
        <v>0</v>
      </c>
      <c r="Z86" s="135">
        <f t="shared" si="91"/>
        <v>0</v>
      </c>
      <c r="AA86" s="135">
        <f t="shared" si="92"/>
        <v>0</v>
      </c>
      <c r="AB86" s="135">
        <f t="shared" si="93"/>
        <v>0</v>
      </c>
    </row>
    <row r="87" spans="1:28" s="212" customFormat="1" ht="15">
      <c r="A87" s="128"/>
      <c r="B87" s="129"/>
      <c r="C87" s="130"/>
      <c r="D87" s="131"/>
      <c r="E87" s="131"/>
      <c r="F87" s="131"/>
      <c r="G87" s="132">
        <f t="shared" si="101"/>
        <v>0</v>
      </c>
      <c r="H87" s="129"/>
      <c r="I87" s="132">
        <f t="shared" si="99"/>
        <v>0</v>
      </c>
      <c r="J87" s="133">
        <f>IF(ISBLANK($B87),0,VLOOKUP($B87,F_Parameter!$A$2:$B$44,2,FALSE))</f>
        <v>0</v>
      </c>
      <c r="K87" s="133">
        <f>IF(ISBLANK($B87),0,VLOOKUP($B87,F_Parameter!$A$2:$C$44,3,FALSE))</f>
        <v>0</v>
      </c>
      <c r="L87" s="134">
        <f t="shared" si="102"/>
        <v>0</v>
      </c>
      <c r="M87" s="134">
        <f t="shared" si="31"/>
        <v>0</v>
      </c>
      <c r="N87" s="134">
        <f t="shared" si="32"/>
        <v>0</v>
      </c>
      <c r="O87" s="134">
        <f t="shared" ref="O87" si="116">N87</f>
        <v>0</v>
      </c>
      <c r="P87" s="134">
        <f t="shared" si="100"/>
        <v>0</v>
      </c>
      <c r="Q87" s="134">
        <f t="shared" si="104"/>
        <v>0</v>
      </c>
      <c r="R87" s="134">
        <f t="shared" si="105"/>
        <v>0</v>
      </c>
      <c r="S87" s="135">
        <f t="shared" ca="1" si="57"/>
        <v>0</v>
      </c>
      <c r="T87" s="135">
        <f ca="1">IF(C87=A_Stammdaten!$B$9,$I87-$U87,OFFSET(U87,0,A_Stammdaten!$B$9-2022)-$U87)</f>
        <v>0</v>
      </c>
      <c r="U87" s="135">
        <f ca="1">IFERROR(OFFSET(U87,0,A_Stammdaten!$B$9-2021),0)</f>
        <v>0</v>
      </c>
      <c r="V87" s="135">
        <f t="shared" si="87"/>
        <v>0</v>
      </c>
      <c r="W87" s="135">
        <f t="shared" si="88"/>
        <v>0</v>
      </c>
      <c r="X87" s="135">
        <f t="shared" si="89"/>
        <v>0</v>
      </c>
      <c r="Y87" s="135">
        <f t="shared" si="90"/>
        <v>0</v>
      </c>
      <c r="Z87" s="135">
        <f t="shared" si="91"/>
        <v>0</v>
      </c>
      <c r="AA87" s="135">
        <f t="shared" si="92"/>
        <v>0</v>
      </c>
      <c r="AB87" s="135">
        <f t="shared" si="93"/>
        <v>0</v>
      </c>
    </row>
    <row r="88" spans="1:28" s="212" customFormat="1" ht="15">
      <c r="A88" s="128"/>
      <c r="B88" s="129"/>
      <c r="C88" s="130"/>
      <c r="D88" s="131"/>
      <c r="E88" s="131"/>
      <c r="F88" s="131"/>
      <c r="G88" s="132">
        <f t="shared" si="101"/>
        <v>0</v>
      </c>
      <c r="H88" s="129"/>
      <c r="I88" s="132">
        <f t="shared" si="99"/>
        <v>0</v>
      </c>
      <c r="J88" s="133">
        <f>IF(ISBLANK($B88),0,VLOOKUP($B88,F_Parameter!$A$2:$B$44,2,FALSE))</f>
        <v>0</v>
      </c>
      <c r="K88" s="133">
        <f>IF(ISBLANK($B88),0,VLOOKUP($B88,F_Parameter!$A$2:$C$44,3,FALSE))</f>
        <v>0</v>
      </c>
      <c r="L88" s="134">
        <f t="shared" si="102"/>
        <v>0</v>
      </c>
      <c r="M88" s="134">
        <f t="shared" si="31"/>
        <v>0</v>
      </c>
      <c r="N88" s="134">
        <f t="shared" si="32"/>
        <v>0</v>
      </c>
      <c r="O88" s="134">
        <f t="shared" ref="O88" si="117">N88</f>
        <v>0</v>
      </c>
      <c r="P88" s="134">
        <f t="shared" si="100"/>
        <v>0</v>
      </c>
      <c r="Q88" s="134">
        <f t="shared" si="104"/>
        <v>0</v>
      </c>
      <c r="R88" s="134">
        <f t="shared" si="105"/>
        <v>0</v>
      </c>
      <c r="S88" s="135">
        <f t="shared" ca="1" si="57"/>
        <v>0</v>
      </c>
      <c r="T88" s="135">
        <f ca="1">IF(C88=A_Stammdaten!$B$9,$I88-$U88,OFFSET(U88,0,A_Stammdaten!$B$9-2022)-$U88)</f>
        <v>0</v>
      </c>
      <c r="U88" s="135">
        <f ca="1">IFERROR(OFFSET(U88,0,A_Stammdaten!$B$9-2021),0)</f>
        <v>0</v>
      </c>
      <c r="V88" s="135">
        <f t="shared" si="87"/>
        <v>0</v>
      </c>
      <c r="W88" s="135">
        <f t="shared" si="88"/>
        <v>0</v>
      </c>
      <c r="X88" s="135">
        <f t="shared" si="89"/>
        <v>0</v>
      </c>
      <c r="Y88" s="135">
        <f t="shared" si="90"/>
        <v>0</v>
      </c>
      <c r="Z88" s="135">
        <f t="shared" si="91"/>
        <v>0</v>
      </c>
      <c r="AA88" s="135">
        <f t="shared" si="92"/>
        <v>0</v>
      </c>
      <c r="AB88" s="135">
        <f t="shared" si="93"/>
        <v>0</v>
      </c>
    </row>
    <row r="89" spans="1:28" s="212" customFormat="1" ht="15">
      <c r="A89" s="128"/>
      <c r="B89" s="129"/>
      <c r="C89" s="130"/>
      <c r="D89" s="131"/>
      <c r="E89" s="131"/>
      <c r="F89" s="131"/>
      <c r="G89" s="132">
        <f t="shared" si="101"/>
        <v>0</v>
      </c>
      <c r="H89" s="129"/>
      <c r="I89" s="132">
        <f t="shared" si="99"/>
        <v>0</v>
      </c>
      <c r="J89" s="133">
        <f>IF(ISBLANK($B89),0,VLOOKUP($B89,F_Parameter!$A$2:$B$44,2,FALSE))</f>
        <v>0</v>
      </c>
      <c r="K89" s="133">
        <f>IF(ISBLANK($B89),0,VLOOKUP($B89,F_Parameter!$A$2:$C$44,3,FALSE))</f>
        <v>0</v>
      </c>
      <c r="L89" s="134">
        <f t="shared" si="102"/>
        <v>0</v>
      </c>
      <c r="M89" s="134">
        <f t="shared" si="31"/>
        <v>0</v>
      </c>
      <c r="N89" s="134">
        <f t="shared" si="32"/>
        <v>0</v>
      </c>
      <c r="O89" s="134">
        <f t="shared" ref="O89" si="118">N89</f>
        <v>0</v>
      </c>
      <c r="P89" s="134">
        <f t="shared" si="100"/>
        <v>0</v>
      </c>
      <c r="Q89" s="134">
        <f t="shared" si="104"/>
        <v>0</v>
      </c>
      <c r="R89" s="134">
        <f t="shared" si="105"/>
        <v>0</v>
      </c>
      <c r="S89" s="135">
        <f t="shared" ca="1" si="57"/>
        <v>0</v>
      </c>
      <c r="T89" s="135">
        <f ca="1">IF(C89=A_Stammdaten!$B$9,$I89-$U89,OFFSET(U89,0,A_Stammdaten!$B$9-2022)-$U89)</f>
        <v>0</v>
      </c>
      <c r="U89" s="135">
        <f ca="1">IFERROR(OFFSET(U89,0,A_Stammdaten!$B$9-2021),0)</f>
        <v>0</v>
      </c>
      <c r="V89" s="135">
        <f t="shared" si="87"/>
        <v>0</v>
      </c>
      <c r="W89" s="135">
        <f t="shared" si="88"/>
        <v>0</v>
      </c>
      <c r="X89" s="135">
        <f t="shared" si="89"/>
        <v>0</v>
      </c>
      <c r="Y89" s="135">
        <f t="shared" si="90"/>
        <v>0</v>
      </c>
      <c r="Z89" s="135">
        <f t="shared" si="91"/>
        <v>0</v>
      </c>
      <c r="AA89" s="135">
        <f t="shared" si="92"/>
        <v>0</v>
      </c>
      <c r="AB89" s="135">
        <f t="shared" si="93"/>
        <v>0</v>
      </c>
    </row>
    <row r="90" spans="1:28" s="212" customFormat="1" ht="15">
      <c r="A90" s="128"/>
      <c r="B90" s="129"/>
      <c r="C90" s="130"/>
      <c r="D90" s="131"/>
      <c r="E90" s="131"/>
      <c r="F90" s="131"/>
      <c r="G90" s="132">
        <f t="shared" si="101"/>
        <v>0</v>
      </c>
      <c r="H90" s="129"/>
      <c r="I90" s="132">
        <f t="shared" si="99"/>
        <v>0</v>
      </c>
      <c r="J90" s="133">
        <f>IF(ISBLANK($B90),0,VLOOKUP($B90,F_Parameter!$A$2:$B$44,2,FALSE))</f>
        <v>0</v>
      </c>
      <c r="K90" s="133">
        <f>IF(ISBLANK($B90),0,VLOOKUP($B90,F_Parameter!$A$2:$C$44,3,FALSE))</f>
        <v>0</v>
      </c>
      <c r="L90" s="134">
        <f t="shared" si="102"/>
        <v>0</v>
      </c>
      <c r="M90" s="134">
        <f t="shared" si="31"/>
        <v>0</v>
      </c>
      <c r="N90" s="134">
        <f t="shared" si="32"/>
        <v>0</v>
      </c>
      <c r="O90" s="134">
        <f t="shared" ref="O90" si="119">N90</f>
        <v>0</v>
      </c>
      <c r="P90" s="134">
        <f t="shared" si="100"/>
        <v>0</v>
      </c>
      <c r="Q90" s="134">
        <f t="shared" si="104"/>
        <v>0</v>
      </c>
      <c r="R90" s="134">
        <f t="shared" si="105"/>
        <v>0</v>
      </c>
      <c r="S90" s="135">
        <f t="shared" ca="1" si="57"/>
        <v>0</v>
      </c>
      <c r="T90" s="135">
        <f ca="1">IF(C90=A_Stammdaten!$B$9,$I90-$U90,OFFSET(U90,0,A_Stammdaten!$B$9-2022)-$U90)</f>
        <v>0</v>
      </c>
      <c r="U90" s="135">
        <f ca="1">IFERROR(OFFSET(U90,0,A_Stammdaten!$B$9-2021),0)</f>
        <v>0</v>
      </c>
      <c r="V90" s="135">
        <f t="shared" si="87"/>
        <v>0</v>
      </c>
      <c r="W90" s="135">
        <f t="shared" si="88"/>
        <v>0</v>
      </c>
      <c r="X90" s="135">
        <f t="shared" si="89"/>
        <v>0</v>
      </c>
      <c r="Y90" s="135">
        <f t="shared" si="90"/>
        <v>0</v>
      </c>
      <c r="Z90" s="135">
        <f t="shared" si="91"/>
        <v>0</v>
      </c>
      <c r="AA90" s="135">
        <f t="shared" si="92"/>
        <v>0</v>
      </c>
      <c r="AB90" s="135">
        <f t="shared" si="93"/>
        <v>0</v>
      </c>
    </row>
    <row r="91" spans="1:28" s="212" customFormat="1" ht="15">
      <c r="A91" s="128"/>
      <c r="B91" s="129"/>
      <c r="C91" s="130"/>
      <c r="D91" s="131"/>
      <c r="E91" s="131"/>
      <c r="F91" s="131"/>
      <c r="G91" s="132">
        <f t="shared" si="101"/>
        <v>0</v>
      </c>
      <c r="H91" s="129"/>
      <c r="I91" s="132">
        <f t="shared" si="99"/>
        <v>0</v>
      </c>
      <c r="J91" s="133">
        <f>IF(ISBLANK($B91),0,VLOOKUP($B91,F_Parameter!$A$2:$B$44,2,FALSE))</f>
        <v>0</v>
      </c>
      <c r="K91" s="133">
        <f>IF(ISBLANK($B91),0,VLOOKUP($B91,F_Parameter!$A$2:$C$44,3,FALSE))</f>
        <v>0</v>
      </c>
      <c r="L91" s="134">
        <f t="shared" si="102"/>
        <v>0</v>
      </c>
      <c r="M91" s="134">
        <f t="shared" ref="M91:M154" si="120">L91</f>
        <v>0</v>
      </c>
      <c r="N91" s="134">
        <f t="shared" ref="N91:N154" si="121">M91</f>
        <v>0</v>
      </c>
      <c r="O91" s="134">
        <f t="shared" ref="O91:P106" si="122">N91</f>
        <v>0</v>
      </c>
      <c r="P91" s="134">
        <f t="shared" si="122"/>
        <v>0</v>
      </c>
      <c r="Q91" s="134">
        <f t="shared" si="104"/>
        <v>0</v>
      </c>
      <c r="R91" s="134">
        <f t="shared" si="105"/>
        <v>0</v>
      </c>
      <c r="S91" s="135">
        <f t="shared" ca="1" si="57"/>
        <v>0</v>
      </c>
      <c r="T91" s="135">
        <f ca="1">IF(C91=A_Stammdaten!$B$9,$I91-$U91,OFFSET(U91,0,A_Stammdaten!$B$9-2022)-$U91)</f>
        <v>0</v>
      </c>
      <c r="U91" s="135">
        <f ca="1">IFERROR(OFFSET(U91,0,A_Stammdaten!$B$9-2021),0)</f>
        <v>0</v>
      </c>
      <c r="V91" s="135">
        <f t="shared" si="87"/>
        <v>0</v>
      </c>
      <c r="W91" s="135">
        <f t="shared" si="88"/>
        <v>0</v>
      </c>
      <c r="X91" s="135">
        <f t="shared" si="89"/>
        <v>0</v>
      </c>
      <c r="Y91" s="135">
        <f t="shared" si="90"/>
        <v>0</v>
      </c>
      <c r="Z91" s="135">
        <f t="shared" si="91"/>
        <v>0</v>
      </c>
      <c r="AA91" s="135">
        <f t="shared" si="92"/>
        <v>0</v>
      </c>
      <c r="AB91" s="135">
        <f t="shared" si="93"/>
        <v>0</v>
      </c>
    </row>
    <row r="92" spans="1:28" s="212" customFormat="1" ht="15">
      <c r="A92" s="128"/>
      <c r="B92" s="129"/>
      <c r="C92" s="130"/>
      <c r="D92" s="131"/>
      <c r="E92" s="131"/>
      <c r="F92" s="131"/>
      <c r="G92" s="132">
        <f t="shared" si="101"/>
        <v>0</v>
      </c>
      <c r="H92" s="129"/>
      <c r="I92" s="132">
        <f t="shared" si="99"/>
        <v>0</v>
      </c>
      <c r="J92" s="133">
        <f>IF(ISBLANK($B92),0,VLOOKUP($B92,F_Parameter!$A$2:$B$44,2,FALSE))</f>
        <v>0</v>
      </c>
      <c r="K92" s="133">
        <f>IF(ISBLANK($B92),0,VLOOKUP($B92,F_Parameter!$A$2:$C$44,3,FALSE))</f>
        <v>0</v>
      </c>
      <c r="L92" s="134">
        <f t="shared" si="102"/>
        <v>0</v>
      </c>
      <c r="M92" s="134">
        <f t="shared" si="120"/>
        <v>0</v>
      </c>
      <c r="N92" s="134">
        <f t="shared" si="121"/>
        <v>0</v>
      </c>
      <c r="O92" s="134">
        <f t="shared" ref="O92" si="123">N92</f>
        <v>0</v>
      </c>
      <c r="P92" s="134">
        <f t="shared" si="122"/>
        <v>0</v>
      </c>
      <c r="Q92" s="134">
        <f t="shared" si="104"/>
        <v>0</v>
      </c>
      <c r="R92" s="134">
        <f t="shared" si="105"/>
        <v>0</v>
      </c>
      <c r="S92" s="135">
        <f t="shared" ca="1" si="57"/>
        <v>0</v>
      </c>
      <c r="T92" s="135">
        <f ca="1">IF(C92=A_Stammdaten!$B$9,$I92-$U92,OFFSET(U92,0,A_Stammdaten!$B$9-2022)-$U92)</f>
        <v>0</v>
      </c>
      <c r="U92" s="135">
        <f ca="1">IFERROR(OFFSET(U92,0,A_Stammdaten!$B$9-2021),0)</f>
        <v>0</v>
      </c>
      <c r="V92" s="135">
        <f t="shared" si="87"/>
        <v>0</v>
      </c>
      <c r="W92" s="135">
        <f t="shared" si="88"/>
        <v>0</v>
      </c>
      <c r="X92" s="135">
        <f t="shared" si="89"/>
        <v>0</v>
      </c>
      <c r="Y92" s="135">
        <f t="shared" si="90"/>
        <v>0</v>
      </c>
      <c r="Z92" s="135">
        <f t="shared" si="91"/>
        <v>0</v>
      </c>
      <c r="AA92" s="135">
        <f t="shared" si="92"/>
        <v>0</v>
      </c>
      <c r="AB92" s="135">
        <f t="shared" si="93"/>
        <v>0</v>
      </c>
    </row>
    <row r="93" spans="1:28" s="212" customFormat="1" ht="15">
      <c r="A93" s="128"/>
      <c r="B93" s="129"/>
      <c r="C93" s="130"/>
      <c r="D93" s="131"/>
      <c r="E93" s="131"/>
      <c r="F93" s="131"/>
      <c r="G93" s="132">
        <f t="shared" si="101"/>
        <v>0</v>
      </c>
      <c r="H93" s="129"/>
      <c r="I93" s="132">
        <f t="shared" si="99"/>
        <v>0</v>
      </c>
      <c r="J93" s="133">
        <f>IF(ISBLANK($B93),0,VLOOKUP($B93,F_Parameter!$A$2:$B$44,2,FALSE))</f>
        <v>0</v>
      </c>
      <c r="K93" s="133">
        <f>IF(ISBLANK($B93),0,VLOOKUP($B93,F_Parameter!$A$2:$C$44,3,FALSE))</f>
        <v>0</v>
      </c>
      <c r="L93" s="134">
        <f t="shared" si="102"/>
        <v>0</v>
      </c>
      <c r="M93" s="134">
        <f t="shared" si="120"/>
        <v>0</v>
      </c>
      <c r="N93" s="134">
        <f t="shared" si="121"/>
        <v>0</v>
      </c>
      <c r="O93" s="134">
        <f t="shared" ref="O93" si="124">N93</f>
        <v>0</v>
      </c>
      <c r="P93" s="134">
        <f t="shared" si="122"/>
        <v>0</v>
      </c>
      <c r="Q93" s="134">
        <f t="shared" si="104"/>
        <v>0</v>
      </c>
      <c r="R93" s="134">
        <f t="shared" si="105"/>
        <v>0</v>
      </c>
      <c r="S93" s="135">
        <f t="shared" ca="1" si="57"/>
        <v>0</v>
      </c>
      <c r="T93" s="135">
        <f ca="1">IF(C93=A_Stammdaten!$B$9,$I93-$U93,OFFSET(U93,0,A_Stammdaten!$B$9-2022)-$U93)</f>
        <v>0</v>
      </c>
      <c r="U93" s="135">
        <f ca="1">IFERROR(OFFSET(U93,0,A_Stammdaten!$B$9-2021),0)</f>
        <v>0</v>
      </c>
      <c r="V93" s="135">
        <f t="shared" si="87"/>
        <v>0</v>
      </c>
      <c r="W93" s="135">
        <f t="shared" si="88"/>
        <v>0</v>
      </c>
      <c r="X93" s="135">
        <f t="shared" si="89"/>
        <v>0</v>
      </c>
      <c r="Y93" s="135">
        <f t="shared" si="90"/>
        <v>0</v>
      </c>
      <c r="Z93" s="135">
        <f t="shared" si="91"/>
        <v>0</v>
      </c>
      <c r="AA93" s="135">
        <f t="shared" si="92"/>
        <v>0</v>
      </c>
      <c r="AB93" s="135">
        <f t="shared" si="93"/>
        <v>0</v>
      </c>
    </row>
    <row r="94" spans="1:28" s="212" customFormat="1" ht="15">
      <c r="A94" s="128"/>
      <c r="B94" s="129"/>
      <c r="C94" s="130"/>
      <c r="D94" s="131"/>
      <c r="E94" s="131"/>
      <c r="F94" s="131"/>
      <c r="G94" s="132">
        <f t="shared" si="101"/>
        <v>0</v>
      </c>
      <c r="H94" s="129"/>
      <c r="I94" s="132">
        <f t="shared" si="99"/>
        <v>0</v>
      </c>
      <c r="J94" s="133">
        <f>IF(ISBLANK($B94),0,VLOOKUP($B94,F_Parameter!$A$2:$B$44,2,FALSE))</f>
        <v>0</v>
      </c>
      <c r="K94" s="133">
        <f>IF(ISBLANK($B94),0,VLOOKUP($B94,F_Parameter!$A$2:$C$44,3,FALSE))</f>
        <v>0</v>
      </c>
      <c r="L94" s="134">
        <f t="shared" si="102"/>
        <v>0</v>
      </c>
      <c r="M94" s="134">
        <f t="shared" si="120"/>
        <v>0</v>
      </c>
      <c r="N94" s="134">
        <f t="shared" si="121"/>
        <v>0</v>
      </c>
      <c r="O94" s="134">
        <f t="shared" ref="O94" si="125">N94</f>
        <v>0</v>
      </c>
      <c r="P94" s="134">
        <f t="shared" si="122"/>
        <v>0</v>
      </c>
      <c r="Q94" s="134">
        <f t="shared" si="104"/>
        <v>0</v>
      </c>
      <c r="R94" s="134">
        <f t="shared" si="105"/>
        <v>0</v>
      </c>
      <c r="S94" s="135">
        <f t="shared" ca="1" si="57"/>
        <v>0</v>
      </c>
      <c r="T94" s="135">
        <f ca="1">IF(C94=A_Stammdaten!$B$9,$I94-$U94,OFFSET(U94,0,A_Stammdaten!$B$9-2022)-$U94)</f>
        <v>0</v>
      </c>
      <c r="U94" s="135">
        <f ca="1">IFERROR(OFFSET(U94,0,A_Stammdaten!$B$9-2021),0)</f>
        <v>0</v>
      </c>
      <c r="V94" s="135">
        <f t="shared" si="87"/>
        <v>0</v>
      </c>
      <c r="W94" s="135">
        <f t="shared" si="88"/>
        <v>0</v>
      </c>
      <c r="X94" s="135">
        <f t="shared" si="89"/>
        <v>0</v>
      </c>
      <c r="Y94" s="135">
        <f t="shared" si="90"/>
        <v>0</v>
      </c>
      <c r="Z94" s="135">
        <f t="shared" si="91"/>
        <v>0</v>
      </c>
      <c r="AA94" s="135">
        <f t="shared" si="92"/>
        <v>0</v>
      </c>
      <c r="AB94" s="135">
        <f t="shared" si="93"/>
        <v>0</v>
      </c>
    </row>
    <row r="95" spans="1:28" s="212" customFormat="1" ht="15">
      <c r="A95" s="128"/>
      <c r="B95" s="129"/>
      <c r="C95" s="130"/>
      <c r="D95" s="131"/>
      <c r="E95" s="131"/>
      <c r="F95" s="131"/>
      <c r="G95" s="132">
        <f t="shared" si="101"/>
        <v>0</v>
      </c>
      <c r="H95" s="129"/>
      <c r="I95" s="132">
        <f t="shared" si="99"/>
        <v>0</v>
      </c>
      <c r="J95" s="133">
        <f>IF(ISBLANK($B95),0,VLOOKUP($B95,F_Parameter!$A$2:$B$44,2,FALSE))</f>
        <v>0</v>
      </c>
      <c r="K95" s="133">
        <f>IF(ISBLANK($B95),0,VLOOKUP($B95,F_Parameter!$A$2:$C$44,3,FALSE))</f>
        <v>0</v>
      </c>
      <c r="L95" s="134">
        <f t="shared" si="102"/>
        <v>0</v>
      </c>
      <c r="M95" s="134">
        <f t="shared" si="120"/>
        <v>0</v>
      </c>
      <c r="N95" s="134">
        <f t="shared" si="121"/>
        <v>0</v>
      </c>
      <c r="O95" s="134">
        <f t="shared" ref="O95" si="126">N95</f>
        <v>0</v>
      </c>
      <c r="P95" s="134">
        <f t="shared" si="122"/>
        <v>0</v>
      </c>
      <c r="Q95" s="134">
        <f t="shared" si="104"/>
        <v>0</v>
      </c>
      <c r="R95" s="134">
        <f t="shared" si="105"/>
        <v>0</v>
      </c>
      <c r="S95" s="135">
        <f t="shared" ca="1" si="57"/>
        <v>0</v>
      </c>
      <c r="T95" s="135">
        <f ca="1">IF(C95=A_Stammdaten!$B$9,$I95-$U95,OFFSET(U95,0,A_Stammdaten!$B$9-2022)-$U95)</f>
        <v>0</v>
      </c>
      <c r="U95" s="135">
        <f ca="1">IFERROR(OFFSET(U95,0,A_Stammdaten!$B$9-2021),0)</f>
        <v>0</v>
      </c>
      <c r="V95" s="135">
        <f t="shared" si="87"/>
        <v>0</v>
      </c>
      <c r="W95" s="135">
        <f t="shared" si="88"/>
        <v>0</v>
      </c>
      <c r="X95" s="135">
        <f t="shared" si="89"/>
        <v>0</v>
      </c>
      <c r="Y95" s="135">
        <f t="shared" si="90"/>
        <v>0</v>
      </c>
      <c r="Z95" s="135">
        <f t="shared" si="91"/>
        <v>0</v>
      </c>
      <c r="AA95" s="135">
        <f t="shared" si="92"/>
        <v>0</v>
      </c>
      <c r="AB95" s="135">
        <f t="shared" si="93"/>
        <v>0</v>
      </c>
    </row>
    <row r="96" spans="1:28" s="212" customFormat="1" ht="15">
      <c r="A96" s="128"/>
      <c r="B96" s="129"/>
      <c r="C96" s="130"/>
      <c r="D96" s="131"/>
      <c r="E96" s="131"/>
      <c r="F96" s="131"/>
      <c r="G96" s="132">
        <f t="shared" si="101"/>
        <v>0</v>
      </c>
      <c r="H96" s="129"/>
      <c r="I96" s="132">
        <f t="shared" si="99"/>
        <v>0</v>
      </c>
      <c r="J96" s="133">
        <f>IF(ISBLANK($B96),0,VLOOKUP($B96,F_Parameter!$A$2:$B$44,2,FALSE))</f>
        <v>0</v>
      </c>
      <c r="K96" s="133">
        <f>IF(ISBLANK($B96),0,VLOOKUP($B96,F_Parameter!$A$2:$C$44,3,FALSE))</f>
        <v>0</v>
      </c>
      <c r="L96" s="134">
        <f t="shared" si="102"/>
        <v>0</v>
      </c>
      <c r="M96" s="134">
        <f t="shared" si="120"/>
        <v>0</v>
      </c>
      <c r="N96" s="134">
        <f t="shared" si="121"/>
        <v>0</v>
      </c>
      <c r="O96" s="134">
        <f t="shared" ref="O96" si="127">N96</f>
        <v>0</v>
      </c>
      <c r="P96" s="134">
        <f t="shared" si="122"/>
        <v>0</v>
      </c>
      <c r="Q96" s="134">
        <f t="shared" si="104"/>
        <v>0</v>
      </c>
      <c r="R96" s="134">
        <f t="shared" si="105"/>
        <v>0</v>
      </c>
      <c r="S96" s="135">
        <f t="shared" ca="1" si="57"/>
        <v>0</v>
      </c>
      <c r="T96" s="135">
        <f ca="1">IF(C96=A_Stammdaten!$B$9,$I96-$U96,OFFSET(U96,0,A_Stammdaten!$B$9-2022)-$U96)</f>
        <v>0</v>
      </c>
      <c r="U96" s="135">
        <f ca="1">IFERROR(OFFSET(U96,0,A_Stammdaten!$B$9-2021),0)</f>
        <v>0</v>
      </c>
      <c r="V96" s="135">
        <f t="shared" si="87"/>
        <v>0</v>
      </c>
      <c r="W96" s="135">
        <f t="shared" si="88"/>
        <v>0</v>
      </c>
      <c r="X96" s="135">
        <f t="shared" si="89"/>
        <v>0</v>
      </c>
      <c r="Y96" s="135">
        <f t="shared" si="90"/>
        <v>0</v>
      </c>
      <c r="Z96" s="135">
        <f t="shared" si="91"/>
        <v>0</v>
      </c>
      <c r="AA96" s="135">
        <f t="shared" si="92"/>
        <v>0</v>
      </c>
      <c r="AB96" s="135">
        <f t="shared" si="93"/>
        <v>0</v>
      </c>
    </row>
    <row r="97" spans="1:28" s="212" customFormat="1" ht="15">
      <c r="A97" s="128"/>
      <c r="B97" s="129"/>
      <c r="C97" s="130"/>
      <c r="D97" s="131"/>
      <c r="E97" s="131"/>
      <c r="F97" s="131"/>
      <c r="G97" s="132">
        <f t="shared" si="101"/>
        <v>0</v>
      </c>
      <c r="H97" s="129"/>
      <c r="I97" s="132">
        <f t="shared" si="99"/>
        <v>0</v>
      </c>
      <c r="J97" s="133">
        <f>IF(ISBLANK($B97),0,VLOOKUP($B97,F_Parameter!$A$2:$B$44,2,FALSE))</f>
        <v>0</v>
      </c>
      <c r="K97" s="133">
        <f>IF(ISBLANK($B97),0,VLOOKUP($B97,F_Parameter!$A$2:$C$44,3,FALSE))</f>
        <v>0</v>
      </c>
      <c r="L97" s="134">
        <f t="shared" si="102"/>
        <v>0</v>
      </c>
      <c r="M97" s="134">
        <f t="shared" si="120"/>
        <v>0</v>
      </c>
      <c r="N97" s="134">
        <f t="shared" si="121"/>
        <v>0</v>
      </c>
      <c r="O97" s="134">
        <f t="shared" ref="O97" si="128">N97</f>
        <v>0</v>
      </c>
      <c r="P97" s="134">
        <f t="shared" si="122"/>
        <v>0</v>
      </c>
      <c r="Q97" s="134">
        <f t="shared" si="104"/>
        <v>0</v>
      </c>
      <c r="R97" s="134">
        <f t="shared" si="105"/>
        <v>0</v>
      </c>
      <c r="S97" s="135">
        <f t="shared" ca="1" si="57"/>
        <v>0</v>
      </c>
      <c r="T97" s="135">
        <f ca="1">IF(C97=A_Stammdaten!$B$9,$I97-$U97,OFFSET(U97,0,A_Stammdaten!$B$9-2022)-$U97)</f>
        <v>0</v>
      </c>
      <c r="U97" s="135">
        <f ca="1">IFERROR(OFFSET(U97,0,A_Stammdaten!$B$9-2021),0)</f>
        <v>0</v>
      </c>
      <c r="V97" s="135">
        <f t="shared" si="87"/>
        <v>0</v>
      </c>
      <c r="W97" s="135">
        <f t="shared" si="88"/>
        <v>0</v>
      </c>
      <c r="X97" s="135">
        <f t="shared" si="89"/>
        <v>0</v>
      </c>
      <c r="Y97" s="135">
        <f t="shared" si="90"/>
        <v>0</v>
      </c>
      <c r="Z97" s="135">
        <f t="shared" si="91"/>
        <v>0</v>
      </c>
      <c r="AA97" s="135">
        <f t="shared" si="92"/>
        <v>0</v>
      </c>
      <c r="AB97" s="135">
        <f t="shared" si="93"/>
        <v>0</v>
      </c>
    </row>
    <row r="98" spans="1:28" s="212" customFormat="1" ht="15">
      <c r="A98" s="128"/>
      <c r="B98" s="129"/>
      <c r="C98" s="130"/>
      <c r="D98" s="131"/>
      <c r="E98" s="131"/>
      <c r="F98" s="131"/>
      <c r="G98" s="132">
        <f t="shared" si="101"/>
        <v>0</v>
      </c>
      <c r="H98" s="129"/>
      <c r="I98" s="132">
        <f t="shared" si="99"/>
        <v>0</v>
      </c>
      <c r="J98" s="133">
        <f>IF(ISBLANK($B98),0,VLOOKUP($B98,F_Parameter!$A$2:$B$44,2,FALSE))</f>
        <v>0</v>
      </c>
      <c r="K98" s="133">
        <f>IF(ISBLANK($B98),0,VLOOKUP($B98,F_Parameter!$A$2:$C$44,3,FALSE))</f>
        <v>0</v>
      </c>
      <c r="L98" s="134">
        <f t="shared" si="102"/>
        <v>0</v>
      </c>
      <c r="M98" s="134">
        <f t="shared" si="120"/>
        <v>0</v>
      </c>
      <c r="N98" s="134">
        <f t="shared" si="121"/>
        <v>0</v>
      </c>
      <c r="O98" s="134">
        <f t="shared" ref="O98" si="129">N98</f>
        <v>0</v>
      </c>
      <c r="P98" s="134">
        <f t="shared" si="122"/>
        <v>0</v>
      </c>
      <c r="Q98" s="134">
        <f t="shared" si="104"/>
        <v>0</v>
      </c>
      <c r="R98" s="134">
        <f t="shared" si="105"/>
        <v>0</v>
      </c>
      <c r="S98" s="135">
        <f t="shared" ca="1" si="57"/>
        <v>0</v>
      </c>
      <c r="T98" s="135">
        <f ca="1">IF(C98=A_Stammdaten!$B$9,$I98-$U98,OFFSET(U98,0,A_Stammdaten!$B$9-2022)-$U98)</f>
        <v>0</v>
      </c>
      <c r="U98" s="135">
        <f ca="1">IFERROR(OFFSET(U98,0,A_Stammdaten!$B$9-2021),0)</f>
        <v>0</v>
      </c>
      <c r="V98" s="135">
        <f t="shared" si="87"/>
        <v>0</v>
      </c>
      <c r="W98" s="135">
        <f t="shared" si="88"/>
        <v>0</v>
      </c>
      <c r="X98" s="135">
        <f t="shared" si="89"/>
        <v>0</v>
      </c>
      <c r="Y98" s="135">
        <f t="shared" si="90"/>
        <v>0</v>
      </c>
      <c r="Z98" s="135">
        <f t="shared" si="91"/>
        <v>0</v>
      </c>
      <c r="AA98" s="135">
        <f t="shared" si="92"/>
        <v>0</v>
      </c>
      <c r="AB98" s="135">
        <f t="shared" si="93"/>
        <v>0</v>
      </c>
    </row>
    <row r="99" spans="1:28" s="212" customFormat="1" ht="15">
      <c r="A99" s="128"/>
      <c r="B99" s="129"/>
      <c r="C99" s="130"/>
      <c r="D99" s="131"/>
      <c r="E99" s="131"/>
      <c r="F99" s="131"/>
      <c r="G99" s="132">
        <f t="shared" si="101"/>
        <v>0</v>
      </c>
      <c r="H99" s="129"/>
      <c r="I99" s="132">
        <f t="shared" si="99"/>
        <v>0</v>
      </c>
      <c r="J99" s="133">
        <f>IF(ISBLANK($B99),0,VLOOKUP($B99,F_Parameter!$A$2:$B$44,2,FALSE))</f>
        <v>0</v>
      </c>
      <c r="K99" s="133">
        <f>IF(ISBLANK($B99),0,VLOOKUP($B99,F_Parameter!$A$2:$C$44,3,FALSE))</f>
        <v>0</v>
      </c>
      <c r="L99" s="134">
        <f t="shared" si="102"/>
        <v>0</v>
      </c>
      <c r="M99" s="134">
        <f t="shared" si="120"/>
        <v>0</v>
      </c>
      <c r="N99" s="134">
        <f t="shared" si="121"/>
        <v>0</v>
      </c>
      <c r="O99" s="134">
        <f t="shared" ref="O99" si="130">N99</f>
        <v>0</v>
      </c>
      <c r="P99" s="134">
        <f t="shared" si="122"/>
        <v>0</v>
      </c>
      <c r="Q99" s="134">
        <f t="shared" si="104"/>
        <v>0</v>
      </c>
      <c r="R99" s="134">
        <f t="shared" si="105"/>
        <v>0</v>
      </c>
      <c r="S99" s="135">
        <f t="shared" ca="1" si="57"/>
        <v>0</v>
      </c>
      <c r="T99" s="135">
        <f ca="1">IF(C99=A_Stammdaten!$B$9,$I99-$U99,OFFSET(U99,0,A_Stammdaten!$B$9-2022)-$U99)</f>
        <v>0</v>
      </c>
      <c r="U99" s="135">
        <f ca="1">IFERROR(OFFSET(U99,0,A_Stammdaten!$B$9-2021),0)</f>
        <v>0</v>
      </c>
      <c r="V99" s="135">
        <f t="shared" si="87"/>
        <v>0</v>
      </c>
      <c r="W99" s="135">
        <f t="shared" si="88"/>
        <v>0</v>
      </c>
      <c r="X99" s="135">
        <f t="shared" si="89"/>
        <v>0</v>
      </c>
      <c r="Y99" s="135">
        <f t="shared" si="90"/>
        <v>0</v>
      </c>
      <c r="Z99" s="135">
        <f t="shared" si="91"/>
        <v>0</v>
      </c>
      <c r="AA99" s="135">
        <f t="shared" si="92"/>
        <v>0</v>
      </c>
      <c r="AB99" s="135">
        <f t="shared" si="93"/>
        <v>0</v>
      </c>
    </row>
    <row r="100" spans="1:28" s="212" customFormat="1" ht="15">
      <c r="A100" s="128"/>
      <c r="B100" s="129"/>
      <c r="C100" s="130"/>
      <c r="D100" s="131"/>
      <c r="E100" s="131"/>
      <c r="F100" s="131"/>
      <c r="G100" s="132">
        <f t="shared" si="101"/>
        <v>0</v>
      </c>
      <c r="H100" s="129"/>
      <c r="I100" s="132">
        <f t="shared" si="99"/>
        <v>0</v>
      </c>
      <c r="J100" s="133">
        <f>IF(ISBLANK($B100),0,VLOOKUP($B100,F_Parameter!$A$2:$B$44,2,FALSE))</f>
        <v>0</v>
      </c>
      <c r="K100" s="133">
        <f>IF(ISBLANK($B100),0,VLOOKUP($B100,F_Parameter!$A$2:$C$44,3,FALSE))</f>
        <v>0</v>
      </c>
      <c r="L100" s="134">
        <f t="shared" si="102"/>
        <v>0</v>
      </c>
      <c r="M100" s="134">
        <f t="shared" si="120"/>
        <v>0</v>
      </c>
      <c r="N100" s="134">
        <f t="shared" si="121"/>
        <v>0</v>
      </c>
      <c r="O100" s="134">
        <f t="shared" ref="O100" si="131">N100</f>
        <v>0</v>
      </c>
      <c r="P100" s="134">
        <f t="shared" si="122"/>
        <v>0</v>
      </c>
      <c r="Q100" s="134">
        <f t="shared" si="104"/>
        <v>0</v>
      </c>
      <c r="R100" s="134">
        <f t="shared" si="105"/>
        <v>0</v>
      </c>
      <c r="S100" s="135">
        <f t="shared" ca="1" si="57"/>
        <v>0</v>
      </c>
      <c r="T100" s="135">
        <f ca="1">IF(C100=A_Stammdaten!$B$9,$I100-$U100,OFFSET(U100,0,A_Stammdaten!$B$9-2022)-$U100)</f>
        <v>0</v>
      </c>
      <c r="U100" s="135">
        <f ca="1">IFERROR(OFFSET(U100,0,A_Stammdaten!$B$9-2021),0)</f>
        <v>0</v>
      </c>
      <c r="V100" s="135">
        <f t="shared" si="87"/>
        <v>0</v>
      </c>
      <c r="W100" s="135">
        <f t="shared" si="88"/>
        <v>0</v>
      </c>
      <c r="X100" s="135">
        <f t="shared" si="89"/>
        <v>0</v>
      </c>
      <c r="Y100" s="135">
        <f t="shared" si="90"/>
        <v>0</v>
      </c>
      <c r="Z100" s="135">
        <f t="shared" si="91"/>
        <v>0</v>
      </c>
      <c r="AA100" s="135">
        <f t="shared" si="92"/>
        <v>0</v>
      </c>
      <c r="AB100" s="135">
        <f t="shared" si="93"/>
        <v>0</v>
      </c>
    </row>
    <row r="101" spans="1:28" s="212" customFormat="1" ht="15">
      <c r="A101" s="128"/>
      <c r="B101" s="129"/>
      <c r="C101" s="130"/>
      <c r="D101" s="131"/>
      <c r="E101" s="131"/>
      <c r="F101" s="131"/>
      <c r="G101" s="132">
        <f t="shared" si="101"/>
        <v>0</v>
      </c>
      <c r="H101" s="129"/>
      <c r="I101" s="132">
        <f t="shared" si="99"/>
        <v>0</v>
      </c>
      <c r="J101" s="133">
        <f>IF(ISBLANK($B101),0,VLOOKUP($B101,F_Parameter!$A$2:$B$44,2,FALSE))</f>
        <v>0</v>
      </c>
      <c r="K101" s="133">
        <f>IF(ISBLANK($B101),0,VLOOKUP($B101,F_Parameter!$A$2:$C$44,3,FALSE))</f>
        <v>0</v>
      </c>
      <c r="L101" s="134">
        <f t="shared" si="102"/>
        <v>0</v>
      </c>
      <c r="M101" s="134">
        <f t="shared" si="120"/>
        <v>0</v>
      </c>
      <c r="N101" s="134">
        <f t="shared" si="121"/>
        <v>0</v>
      </c>
      <c r="O101" s="134">
        <f t="shared" ref="O101" si="132">N101</f>
        <v>0</v>
      </c>
      <c r="P101" s="134">
        <f t="shared" si="122"/>
        <v>0</v>
      </c>
      <c r="Q101" s="134">
        <f t="shared" si="104"/>
        <v>0</v>
      </c>
      <c r="R101" s="134">
        <f t="shared" si="105"/>
        <v>0</v>
      </c>
      <c r="S101" s="135">
        <f t="shared" ca="1" si="57"/>
        <v>0</v>
      </c>
      <c r="T101" s="135">
        <f ca="1">IF(C101=A_Stammdaten!$B$9,$I101-$U101,OFFSET(U101,0,A_Stammdaten!$B$9-2022)-$U101)</f>
        <v>0</v>
      </c>
      <c r="U101" s="135">
        <f ca="1">IFERROR(OFFSET(U101,0,A_Stammdaten!$B$9-2021),0)</f>
        <v>0</v>
      </c>
      <c r="V101" s="135">
        <f t="shared" si="87"/>
        <v>0</v>
      </c>
      <c r="W101" s="135">
        <f t="shared" si="88"/>
        <v>0</v>
      </c>
      <c r="X101" s="135">
        <f t="shared" si="89"/>
        <v>0</v>
      </c>
      <c r="Y101" s="135">
        <f t="shared" si="90"/>
        <v>0</v>
      </c>
      <c r="Z101" s="135">
        <f t="shared" si="91"/>
        <v>0</v>
      </c>
      <c r="AA101" s="135">
        <f t="shared" si="92"/>
        <v>0</v>
      </c>
      <c r="AB101" s="135">
        <f t="shared" si="93"/>
        <v>0</v>
      </c>
    </row>
    <row r="102" spans="1:28" s="212" customFormat="1" ht="15">
      <c r="A102" s="128"/>
      <c r="B102" s="129"/>
      <c r="C102" s="130"/>
      <c r="D102" s="131"/>
      <c r="E102" s="131"/>
      <c r="F102" s="131"/>
      <c r="G102" s="132">
        <f t="shared" si="101"/>
        <v>0</v>
      </c>
      <c r="H102" s="129"/>
      <c r="I102" s="132">
        <f t="shared" si="99"/>
        <v>0</v>
      </c>
      <c r="J102" s="133">
        <f>IF(ISBLANK($B102),0,VLOOKUP($B102,F_Parameter!$A$2:$B$44,2,FALSE))</f>
        <v>0</v>
      </c>
      <c r="K102" s="133">
        <f>IF(ISBLANK($B102),0,VLOOKUP($B102,F_Parameter!$A$2:$C$44,3,FALSE))</f>
        <v>0</v>
      </c>
      <c r="L102" s="134">
        <f t="shared" si="102"/>
        <v>0</v>
      </c>
      <c r="M102" s="134">
        <f t="shared" si="120"/>
        <v>0</v>
      </c>
      <c r="N102" s="134">
        <f t="shared" si="121"/>
        <v>0</v>
      </c>
      <c r="O102" s="134">
        <f t="shared" ref="O102" si="133">N102</f>
        <v>0</v>
      </c>
      <c r="P102" s="134">
        <f t="shared" si="122"/>
        <v>0</v>
      </c>
      <c r="Q102" s="134">
        <f t="shared" si="104"/>
        <v>0</v>
      </c>
      <c r="R102" s="134">
        <f t="shared" si="105"/>
        <v>0</v>
      </c>
      <c r="S102" s="135">
        <f t="shared" ca="1" si="57"/>
        <v>0</v>
      </c>
      <c r="T102" s="135">
        <f ca="1">IF(C102=A_Stammdaten!$B$9,$I102-$U102,OFFSET(U102,0,A_Stammdaten!$B$9-2022)-$U102)</f>
        <v>0</v>
      </c>
      <c r="U102" s="135">
        <f ca="1">IFERROR(OFFSET(U102,0,A_Stammdaten!$B$9-2021),0)</f>
        <v>0</v>
      </c>
      <c r="V102" s="135">
        <f t="shared" si="87"/>
        <v>0</v>
      </c>
      <c r="W102" s="135">
        <f t="shared" si="88"/>
        <v>0</v>
      </c>
      <c r="X102" s="135">
        <f t="shared" si="89"/>
        <v>0</v>
      </c>
      <c r="Y102" s="135">
        <f t="shared" si="90"/>
        <v>0</v>
      </c>
      <c r="Z102" s="135">
        <f t="shared" si="91"/>
        <v>0</v>
      </c>
      <c r="AA102" s="135">
        <f t="shared" si="92"/>
        <v>0</v>
      </c>
      <c r="AB102" s="135">
        <f t="shared" si="93"/>
        <v>0</v>
      </c>
    </row>
    <row r="103" spans="1:28" s="212" customFormat="1" ht="15">
      <c r="A103" s="128"/>
      <c r="B103" s="129"/>
      <c r="C103" s="130"/>
      <c r="D103" s="131"/>
      <c r="E103" s="131"/>
      <c r="F103" s="131"/>
      <c r="G103" s="132">
        <f t="shared" si="101"/>
        <v>0</v>
      </c>
      <c r="H103" s="129"/>
      <c r="I103" s="132">
        <f t="shared" si="99"/>
        <v>0</v>
      </c>
      <c r="J103" s="133">
        <f>IF(ISBLANK($B103),0,VLOOKUP($B103,F_Parameter!$A$2:$B$44,2,FALSE))</f>
        <v>0</v>
      </c>
      <c r="K103" s="133">
        <f>IF(ISBLANK($B103),0,VLOOKUP($B103,F_Parameter!$A$2:$C$44,3,FALSE))</f>
        <v>0</v>
      </c>
      <c r="L103" s="134">
        <f t="shared" si="102"/>
        <v>0</v>
      </c>
      <c r="M103" s="134">
        <f t="shared" si="120"/>
        <v>0</v>
      </c>
      <c r="N103" s="134">
        <f t="shared" si="121"/>
        <v>0</v>
      </c>
      <c r="O103" s="134">
        <f t="shared" ref="O103" si="134">N103</f>
        <v>0</v>
      </c>
      <c r="P103" s="134">
        <f t="shared" si="122"/>
        <v>0</v>
      </c>
      <c r="Q103" s="134">
        <f t="shared" si="104"/>
        <v>0</v>
      </c>
      <c r="R103" s="134">
        <f t="shared" si="105"/>
        <v>0</v>
      </c>
      <c r="S103" s="135">
        <f t="shared" ca="1" si="57"/>
        <v>0</v>
      </c>
      <c r="T103" s="135">
        <f ca="1">IF(C103=A_Stammdaten!$B$9,$I103-$U103,OFFSET(U103,0,A_Stammdaten!$B$9-2022)-$U103)</f>
        <v>0</v>
      </c>
      <c r="U103" s="135">
        <f ca="1">IFERROR(OFFSET(U103,0,A_Stammdaten!$B$9-2021),0)</f>
        <v>0</v>
      </c>
      <c r="V103" s="135">
        <f t="shared" si="87"/>
        <v>0</v>
      </c>
      <c r="W103" s="135">
        <f t="shared" si="88"/>
        <v>0</v>
      </c>
      <c r="X103" s="135">
        <f t="shared" si="89"/>
        <v>0</v>
      </c>
      <c r="Y103" s="135">
        <f t="shared" si="90"/>
        <v>0</v>
      </c>
      <c r="Z103" s="135">
        <f t="shared" si="91"/>
        <v>0</v>
      </c>
      <c r="AA103" s="135">
        <f t="shared" si="92"/>
        <v>0</v>
      </c>
      <c r="AB103" s="135">
        <f t="shared" si="93"/>
        <v>0</v>
      </c>
    </row>
    <row r="104" spans="1:28" s="212" customFormat="1" ht="15">
      <c r="A104" s="128"/>
      <c r="B104" s="129"/>
      <c r="C104" s="130"/>
      <c r="D104" s="131"/>
      <c r="E104" s="131"/>
      <c r="F104" s="131"/>
      <c r="G104" s="132">
        <f t="shared" si="101"/>
        <v>0</v>
      </c>
      <c r="H104" s="129"/>
      <c r="I104" s="132">
        <f t="shared" si="99"/>
        <v>0</v>
      </c>
      <c r="J104" s="133">
        <f>IF(ISBLANK($B104),0,VLOOKUP($B104,F_Parameter!$A$2:$B$44,2,FALSE))</f>
        <v>0</v>
      </c>
      <c r="K104" s="133">
        <f>IF(ISBLANK($B104),0,VLOOKUP($B104,F_Parameter!$A$2:$C$44,3,FALSE))</f>
        <v>0</v>
      </c>
      <c r="L104" s="134">
        <f t="shared" si="102"/>
        <v>0</v>
      </c>
      <c r="M104" s="134">
        <f t="shared" si="120"/>
        <v>0</v>
      </c>
      <c r="N104" s="134">
        <f t="shared" si="121"/>
        <v>0</v>
      </c>
      <c r="O104" s="134">
        <f t="shared" ref="O104" si="135">N104</f>
        <v>0</v>
      </c>
      <c r="P104" s="134">
        <f t="shared" si="122"/>
        <v>0</v>
      </c>
      <c r="Q104" s="134">
        <f t="shared" si="104"/>
        <v>0</v>
      </c>
      <c r="R104" s="134">
        <f t="shared" si="105"/>
        <v>0</v>
      </c>
      <c r="S104" s="135">
        <f t="shared" ca="1" si="57"/>
        <v>0</v>
      </c>
      <c r="T104" s="135">
        <f ca="1">IF(C104=A_Stammdaten!$B$9,$I104-$U104,OFFSET(U104,0,A_Stammdaten!$B$9-2022)-$U104)</f>
        <v>0</v>
      </c>
      <c r="U104" s="135">
        <f ca="1">IFERROR(OFFSET(U104,0,A_Stammdaten!$B$9-2021),0)</f>
        <v>0</v>
      </c>
      <c r="V104" s="135">
        <f t="shared" si="87"/>
        <v>0</v>
      </c>
      <c r="W104" s="135">
        <f t="shared" si="88"/>
        <v>0</v>
      </c>
      <c r="X104" s="135">
        <f t="shared" si="89"/>
        <v>0</v>
      </c>
      <c r="Y104" s="135">
        <f t="shared" si="90"/>
        <v>0</v>
      </c>
      <c r="Z104" s="135">
        <f t="shared" si="91"/>
        <v>0</v>
      </c>
      <c r="AA104" s="135">
        <f t="shared" si="92"/>
        <v>0</v>
      </c>
      <c r="AB104" s="135">
        <f t="shared" si="93"/>
        <v>0</v>
      </c>
    </row>
    <row r="105" spans="1:28" s="212" customFormat="1" ht="15">
      <c r="A105" s="128"/>
      <c r="B105" s="129"/>
      <c r="C105" s="130"/>
      <c r="D105" s="131"/>
      <c r="E105" s="131"/>
      <c r="F105" s="131"/>
      <c r="G105" s="132">
        <f t="shared" si="101"/>
        <v>0</v>
      </c>
      <c r="H105" s="129"/>
      <c r="I105" s="132">
        <f t="shared" si="99"/>
        <v>0</v>
      </c>
      <c r="J105" s="133">
        <f>IF(ISBLANK($B105),0,VLOOKUP($B105,F_Parameter!$A$2:$B$44,2,FALSE))</f>
        <v>0</v>
      </c>
      <c r="K105" s="133">
        <f>IF(ISBLANK($B105),0,VLOOKUP($B105,F_Parameter!$A$2:$C$44,3,FALSE))</f>
        <v>0</v>
      </c>
      <c r="L105" s="134">
        <f t="shared" si="102"/>
        <v>0</v>
      </c>
      <c r="M105" s="134">
        <f t="shared" si="120"/>
        <v>0</v>
      </c>
      <c r="N105" s="134">
        <f t="shared" si="121"/>
        <v>0</v>
      </c>
      <c r="O105" s="134">
        <f t="shared" ref="O105" si="136">N105</f>
        <v>0</v>
      </c>
      <c r="P105" s="134">
        <f t="shared" si="122"/>
        <v>0</v>
      </c>
      <c r="Q105" s="134">
        <f t="shared" si="104"/>
        <v>0</v>
      </c>
      <c r="R105" s="134">
        <f t="shared" si="105"/>
        <v>0</v>
      </c>
      <c r="S105" s="135">
        <f t="shared" ref="S105:S168" ca="1" si="137">U105+T105</f>
        <v>0</v>
      </c>
      <c r="T105" s="135">
        <f ca="1">IF(C105=A_Stammdaten!$B$9,$I105-$U105,OFFSET(U105,0,A_Stammdaten!$B$9-2022)-$U105)</f>
        <v>0</v>
      </c>
      <c r="U105" s="135">
        <f ca="1">IFERROR(OFFSET(U105,0,A_Stammdaten!$B$9-2021),0)</f>
        <v>0</v>
      </c>
      <c r="V105" s="135">
        <f t="shared" si="87"/>
        <v>0</v>
      </c>
      <c r="W105" s="135">
        <f t="shared" si="88"/>
        <v>0</v>
      </c>
      <c r="X105" s="135">
        <f t="shared" si="89"/>
        <v>0</v>
      </c>
      <c r="Y105" s="135">
        <f t="shared" si="90"/>
        <v>0</v>
      </c>
      <c r="Z105" s="135">
        <f t="shared" si="91"/>
        <v>0</v>
      </c>
      <c r="AA105" s="135">
        <f t="shared" si="92"/>
        <v>0</v>
      </c>
      <c r="AB105" s="135">
        <f t="shared" si="93"/>
        <v>0</v>
      </c>
    </row>
    <row r="106" spans="1:28" s="212" customFormat="1" ht="15">
      <c r="A106" s="128"/>
      <c r="B106" s="129"/>
      <c r="C106" s="130"/>
      <c r="D106" s="131"/>
      <c r="E106" s="131"/>
      <c r="F106" s="131"/>
      <c r="G106" s="132">
        <f t="shared" si="101"/>
        <v>0</v>
      </c>
      <c r="H106" s="129"/>
      <c r="I106" s="132">
        <f t="shared" si="99"/>
        <v>0</v>
      </c>
      <c r="J106" s="133">
        <f>IF(ISBLANK($B106),0,VLOOKUP($B106,F_Parameter!$A$2:$B$44,2,FALSE))</f>
        <v>0</v>
      </c>
      <c r="K106" s="133">
        <f>IF(ISBLANK($B106),0,VLOOKUP($B106,F_Parameter!$A$2:$C$44,3,FALSE))</f>
        <v>0</v>
      </c>
      <c r="L106" s="134">
        <f t="shared" si="102"/>
        <v>0</v>
      </c>
      <c r="M106" s="134">
        <f t="shared" si="120"/>
        <v>0</v>
      </c>
      <c r="N106" s="134">
        <f t="shared" si="121"/>
        <v>0</v>
      </c>
      <c r="O106" s="134">
        <f t="shared" ref="O106" si="138">N106</f>
        <v>0</v>
      </c>
      <c r="P106" s="134">
        <f t="shared" si="122"/>
        <v>0</v>
      </c>
      <c r="Q106" s="134">
        <f t="shared" si="104"/>
        <v>0</v>
      </c>
      <c r="R106" s="134">
        <f t="shared" si="105"/>
        <v>0</v>
      </c>
      <c r="S106" s="135">
        <f t="shared" ca="1" si="137"/>
        <v>0</v>
      </c>
      <c r="T106" s="135">
        <f ca="1">IF(C106=A_Stammdaten!$B$9,$I106-$U106,OFFSET(U106,0,A_Stammdaten!$B$9-2022)-$U106)</f>
        <v>0</v>
      </c>
      <c r="U106" s="135">
        <f ca="1">IFERROR(OFFSET(U106,0,A_Stammdaten!$B$9-2021),0)</f>
        <v>0</v>
      </c>
      <c r="V106" s="135">
        <f t="shared" si="87"/>
        <v>0</v>
      </c>
      <c r="W106" s="135">
        <f t="shared" si="88"/>
        <v>0</v>
      </c>
      <c r="X106" s="135">
        <f t="shared" si="89"/>
        <v>0</v>
      </c>
      <c r="Y106" s="135">
        <f t="shared" si="90"/>
        <v>0</v>
      </c>
      <c r="Z106" s="135">
        <f t="shared" si="91"/>
        <v>0</v>
      </c>
      <c r="AA106" s="135">
        <f t="shared" si="92"/>
        <v>0</v>
      </c>
      <c r="AB106" s="135">
        <f t="shared" si="93"/>
        <v>0</v>
      </c>
    </row>
    <row r="107" spans="1:28" s="212" customFormat="1" ht="15">
      <c r="A107" s="128"/>
      <c r="B107" s="129"/>
      <c r="C107" s="130"/>
      <c r="D107" s="131"/>
      <c r="E107" s="131"/>
      <c r="F107" s="131"/>
      <c r="G107" s="132">
        <f t="shared" si="101"/>
        <v>0</v>
      </c>
      <c r="H107" s="129"/>
      <c r="I107" s="132">
        <f t="shared" ref="I107:I138" si="139">G107-H107</f>
        <v>0</v>
      </c>
      <c r="J107" s="133">
        <f>IF(ISBLANK($B107),0,VLOOKUP($B107,F_Parameter!$A$2:$B$44,2,FALSE))</f>
        <v>0</v>
      </c>
      <c r="K107" s="133">
        <f>IF(ISBLANK($B107),0,VLOOKUP($B107,F_Parameter!$A$2:$C$44,3,FALSE))</f>
        <v>0</v>
      </c>
      <c r="L107" s="134">
        <f t="shared" si="102"/>
        <v>0</v>
      </c>
      <c r="M107" s="134">
        <f t="shared" si="120"/>
        <v>0</v>
      </c>
      <c r="N107" s="134">
        <f t="shared" si="121"/>
        <v>0</v>
      </c>
      <c r="O107" s="134">
        <f t="shared" ref="O107:P122" si="140">N107</f>
        <v>0</v>
      </c>
      <c r="P107" s="134">
        <f t="shared" si="140"/>
        <v>0</v>
      </c>
      <c r="Q107" s="134">
        <f t="shared" si="104"/>
        <v>0</v>
      </c>
      <c r="R107" s="134">
        <f t="shared" si="105"/>
        <v>0</v>
      </c>
      <c r="S107" s="135">
        <f t="shared" ca="1" si="137"/>
        <v>0</v>
      </c>
      <c r="T107" s="135">
        <f ca="1">IF(C107=A_Stammdaten!$B$9,$I107-$U107,OFFSET(U107,0,A_Stammdaten!$B$9-2022)-$U107)</f>
        <v>0</v>
      </c>
      <c r="U107" s="135">
        <f ca="1">IFERROR(OFFSET(U107,0,A_Stammdaten!$B$9-2021),0)</f>
        <v>0</v>
      </c>
      <c r="V107" s="135">
        <f t="shared" si="87"/>
        <v>0</v>
      </c>
      <c r="W107" s="135">
        <f t="shared" si="88"/>
        <v>0</v>
      </c>
      <c r="X107" s="135">
        <f t="shared" si="89"/>
        <v>0</v>
      </c>
      <c r="Y107" s="135">
        <f t="shared" si="90"/>
        <v>0</v>
      </c>
      <c r="Z107" s="135">
        <f t="shared" si="91"/>
        <v>0</v>
      </c>
      <c r="AA107" s="135">
        <f t="shared" si="92"/>
        <v>0</v>
      </c>
      <c r="AB107" s="135">
        <f t="shared" si="93"/>
        <v>0</v>
      </c>
    </row>
    <row r="108" spans="1:28" s="212" customFormat="1" ht="15">
      <c r="A108" s="128"/>
      <c r="B108" s="129"/>
      <c r="C108" s="130"/>
      <c r="D108" s="131"/>
      <c r="E108" s="131"/>
      <c r="F108" s="131"/>
      <c r="G108" s="132">
        <f t="shared" si="101"/>
        <v>0</v>
      </c>
      <c r="H108" s="129"/>
      <c r="I108" s="132">
        <f t="shared" si="139"/>
        <v>0</v>
      </c>
      <c r="J108" s="133">
        <f>IF(ISBLANK($B108),0,VLOOKUP($B108,F_Parameter!$A$2:$B$44,2,FALSE))</f>
        <v>0</v>
      </c>
      <c r="K108" s="133">
        <f>IF(ISBLANK($B108),0,VLOOKUP($B108,F_Parameter!$A$2:$C$44,3,FALSE))</f>
        <v>0</v>
      </c>
      <c r="L108" s="134">
        <f t="shared" si="102"/>
        <v>0</v>
      </c>
      <c r="M108" s="134">
        <f t="shared" si="120"/>
        <v>0</v>
      </c>
      <c r="N108" s="134">
        <f t="shared" si="121"/>
        <v>0</v>
      </c>
      <c r="O108" s="134">
        <f t="shared" ref="O108" si="141">N108</f>
        <v>0</v>
      </c>
      <c r="P108" s="134">
        <f t="shared" si="140"/>
        <v>0</v>
      </c>
      <c r="Q108" s="134">
        <f t="shared" si="104"/>
        <v>0</v>
      </c>
      <c r="R108" s="134">
        <f t="shared" si="105"/>
        <v>0</v>
      </c>
      <c r="S108" s="135">
        <f t="shared" ca="1" si="137"/>
        <v>0</v>
      </c>
      <c r="T108" s="135">
        <f ca="1">IF(C108=A_Stammdaten!$B$9,$I108-$U108,OFFSET(U108,0,A_Stammdaten!$B$9-2022)-$U108)</f>
        <v>0</v>
      </c>
      <c r="U108" s="135">
        <f ca="1">IFERROR(OFFSET(U108,0,A_Stammdaten!$B$9-2021),0)</f>
        <v>0</v>
      </c>
      <c r="V108" s="135">
        <f t="shared" si="87"/>
        <v>0</v>
      </c>
      <c r="W108" s="135">
        <f t="shared" si="88"/>
        <v>0</v>
      </c>
      <c r="X108" s="135">
        <f t="shared" si="89"/>
        <v>0</v>
      </c>
      <c r="Y108" s="135">
        <f t="shared" si="90"/>
        <v>0</v>
      </c>
      <c r="Z108" s="135">
        <f t="shared" si="91"/>
        <v>0</v>
      </c>
      <c r="AA108" s="135">
        <f t="shared" si="92"/>
        <v>0</v>
      </c>
      <c r="AB108" s="135">
        <f t="shared" si="93"/>
        <v>0</v>
      </c>
    </row>
    <row r="109" spans="1:28" s="212" customFormat="1" ht="15">
      <c r="A109" s="128"/>
      <c r="B109" s="129"/>
      <c r="C109" s="130"/>
      <c r="D109" s="131"/>
      <c r="E109" s="131"/>
      <c r="F109" s="131"/>
      <c r="G109" s="132">
        <f t="shared" si="101"/>
        <v>0</v>
      </c>
      <c r="H109" s="129"/>
      <c r="I109" s="132">
        <f t="shared" si="139"/>
        <v>0</v>
      </c>
      <c r="J109" s="133">
        <f>IF(ISBLANK($B109),0,VLOOKUP($B109,F_Parameter!$A$2:$B$44,2,FALSE))</f>
        <v>0</v>
      </c>
      <c r="K109" s="133">
        <f>IF(ISBLANK($B109),0,VLOOKUP($B109,F_Parameter!$A$2:$C$44,3,FALSE))</f>
        <v>0</v>
      </c>
      <c r="L109" s="134">
        <f t="shared" si="102"/>
        <v>0</v>
      </c>
      <c r="M109" s="134">
        <f t="shared" si="120"/>
        <v>0</v>
      </c>
      <c r="N109" s="134">
        <f t="shared" si="121"/>
        <v>0</v>
      </c>
      <c r="O109" s="134">
        <f t="shared" ref="O109" si="142">N109</f>
        <v>0</v>
      </c>
      <c r="P109" s="134">
        <f t="shared" si="140"/>
        <v>0</v>
      </c>
      <c r="Q109" s="134">
        <f t="shared" si="104"/>
        <v>0</v>
      </c>
      <c r="R109" s="134">
        <f t="shared" si="105"/>
        <v>0</v>
      </c>
      <c r="S109" s="135">
        <f t="shared" ca="1" si="137"/>
        <v>0</v>
      </c>
      <c r="T109" s="135">
        <f ca="1">IF(C109=A_Stammdaten!$B$9,$I109-$U109,OFFSET(U109,0,A_Stammdaten!$B$9-2022)-$U109)</f>
        <v>0</v>
      </c>
      <c r="U109" s="135">
        <f ca="1">IFERROR(OFFSET(U109,0,A_Stammdaten!$B$9-2021),0)</f>
        <v>0</v>
      </c>
      <c r="V109" s="135">
        <f t="shared" si="87"/>
        <v>0</v>
      </c>
      <c r="W109" s="135">
        <f t="shared" si="88"/>
        <v>0</v>
      </c>
      <c r="X109" s="135">
        <f t="shared" si="89"/>
        <v>0</v>
      </c>
      <c r="Y109" s="135">
        <f t="shared" si="90"/>
        <v>0</v>
      </c>
      <c r="Z109" s="135">
        <f t="shared" si="91"/>
        <v>0</v>
      </c>
      <c r="AA109" s="135">
        <f t="shared" si="92"/>
        <v>0</v>
      </c>
      <c r="AB109" s="135">
        <f t="shared" si="93"/>
        <v>0</v>
      </c>
    </row>
    <row r="110" spans="1:28" s="212" customFormat="1" ht="15">
      <c r="A110" s="128"/>
      <c r="B110" s="129"/>
      <c r="C110" s="130"/>
      <c r="D110" s="131"/>
      <c r="E110" s="131"/>
      <c r="F110" s="131"/>
      <c r="G110" s="132">
        <f t="shared" si="101"/>
        <v>0</v>
      </c>
      <c r="H110" s="129"/>
      <c r="I110" s="132">
        <f t="shared" si="139"/>
        <v>0</v>
      </c>
      <c r="J110" s="133">
        <f>IF(ISBLANK($B110),0,VLOOKUP($B110,F_Parameter!$A$2:$B$44,2,FALSE))</f>
        <v>0</v>
      </c>
      <c r="K110" s="133">
        <f>IF(ISBLANK($B110),0,VLOOKUP($B110,F_Parameter!$A$2:$C$44,3,FALSE))</f>
        <v>0</v>
      </c>
      <c r="L110" s="134">
        <f t="shared" si="102"/>
        <v>0</v>
      </c>
      <c r="M110" s="134">
        <f t="shared" si="120"/>
        <v>0</v>
      </c>
      <c r="N110" s="134">
        <f t="shared" si="121"/>
        <v>0</v>
      </c>
      <c r="O110" s="134">
        <f t="shared" ref="O110" si="143">N110</f>
        <v>0</v>
      </c>
      <c r="P110" s="134">
        <f t="shared" si="140"/>
        <v>0</v>
      </c>
      <c r="Q110" s="134">
        <f t="shared" si="104"/>
        <v>0</v>
      </c>
      <c r="R110" s="134">
        <f t="shared" si="105"/>
        <v>0</v>
      </c>
      <c r="S110" s="135">
        <f t="shared" ca="1" si="137"/>
        <v>0</v>
      </c>
      <c r="T110" s="135">
        <f ca="1">IF(C110=A_Stammdaten!$B$9,$I110-$U110,OFFSET(U110,0,A_Stammdaten!$B$9-2022)-$U110)</f>
        <v>0</v>
      </c>
      <c r="U110" s="135">
        <f ca="1">IFERROR(OFFSET(U110,0,A_Stammdaten!$B$9-2021),0)</f>
        <v>0</v>
      </c>
      <c r="V110" s="135">
        <f t="shared" si="87"/>
        <v>0</v>
      </c>
      <c r="W110" s="135">
        <f t="shared" si="88"/>
        <v>0</v>
      </c>
      <c r="X110" s="135">
        <f t="shared" si="89"/>
        <v>0</v>
      </c>
      <c r="Y110" s="135">
        <f t="shared" si="90"/>
        <v>0</v>
      </c>
      <c r="Z110" s="135">
        <f t="shared" si="91"/>
        <v>0</v>
      </c>
      <c r="AA110" s="135">
        <f t="shared" si="92"/>
        <v>0</v>
      </c>
      <c r="AB110" s="135">
        <f t="shared" si="93"/>
        <v>0</v>
      </c>
    </row>
    <row r="111" spans="1:28" s="212" customFormat="1" ht="15">
      <c r="A111" s="128"/>
      <c r="B111" s="129"/>
      <c r="C111" s="130"/>
      <c r="D111" s="131"/>
      <c r="E111" s="131"/>
      <c r="F111" s="131"/>
      <c r="G111" s="132">
        <f t="shared" si="101"/>
        <v>0</v>
      </c>
      <c r="H111" s="129"/>
      <c r="I111" s="132">
        <f t="shared" si="139"/>
        <v>0</v>
      </c>
      <c r="J111" s="133">
        <f>IF(ISBLANK($B111),0,VLOOKUP($B111,F_Parameter!$A$2:$B$44,2,FALSE))</f>
        <v>0</v>
      </c>
      <c r="K111" s="133">
        <f>IF(ISBLANK($B111),0,VLOOKUP($B111,F_Parameter!$A$2:$C$44,3,FALSE))</f>
        <v>0</v>
      </c>
      <c r="L111" s="134">
        <f t="shared" si="102"/>
        <v>0</v>
      </c>
      <c r="M111" s="134">
        <f t="shared" si="120"/>
        <v>0</v>
      </c>
      <c r="N111" s="134">
        <f t="shared" si="121"/>
        <v>0</v>
      </c>
      <c r="O111" s="134">
        <f t="shared" ref="O111" si="144">N111</f>
        <v>0</v>
      </c>
      <c r="P111" s="134">
        <f t="shared" si="140"/>
        <v>0</v>
      </c>
      <c r="Q111" s="134">
        <f t="shared" si="104"/>
        <v>0</v>
      </c>
      <c r="R111" s="134">
        <f t="shared" si="105"/>
        <v>0</v>
      </c>
      <c r="S111" s="135">
        <f t="shared" ca="1" si="137"/>
        <v>0</v>
      </c>
      <c r="T111" s="135">
        <f ca="1">IF(C111=A_Stammdaten!$B$9,$I111-$U111,OFFSET(U111,0,A_Stammdaten!$B$9-2022)-$U111)</f>
        <v>0</v>
      </c>
      <c r="U111" s="135">
        <f ca="1">IFERROR(OFFSET(U111,0,A_Stammdaten!$B$9-2021),0)</f>
        <v>0</v>
      </c>
      <c r="V111" s="135">
        <f t="shared" si="87"/>
        <v>0</v>
      </c>
      <c r="W111" s="135">
        <f t="shared" si="88"/>
        <v>0</v>
      </c>
      <c r="X111" s="135">
        <f t="shared" si="89"/>
        <v>0</v>
      </c>
      <c r="Y111" s="135">
        <f t="shared" si="90"/>
        <v>0</v>
      </c>
      <c r="Z111" s="135">
        <f t="shared" si="91"/>
        <v>0</v>
      </c>
      <c r="AA111" s="135">
        <f t="shared" si="92"/>
        <v>0</v>
      </c>
      <c r="AB111" s="135">
        <f t="shared" si="93"/>
        <v>0</v>
      </c>
    </row>
    <row r="112" spans="1:28" s="212" customFormat="1" ht="15">
      <c r="A112" s="128"/>
      <c r="B112" s="129"/>
      <c r="C112" s="130"/>
      <c r="D112" s="131"/>
      <c r="E112" s="131"/>
      <c r="F112" s="131"/>
      <c r="G112" s="132">
        <f t="shared" si="101"/>
        <v>0</v>
      </c>
      <c r="H112" s="129"/>
      <c r="I112" s="132">
        <f t="shared" si="139"/>
        <v>0</v>
      </c>
      <c r="J112" s="133">
        <f>IF(ISBLANK($B112),0,VLOOKUP($B112,F_Parameter!$A$2:$B$44,2,FALSE))</f>
        <v>0</v>
      </c>
      <c r="K112" s="133">
        <f>IF(ISBLANK($B112),0,VLOOKUP($B112,F_Parameter!$A$2:$C$44,3,FALSE))</f>
        <v>0</v>
      </c>
      <c r="L112" s="134">
        <f t="shared" si="102"/>
        <v>0</v>
      </c>
      <c r="M112" s="134">
        <f t="shared" si="120"/>
        <v>0</v>
      </c>
      <c r="N112" s="134">
        <f t="shared" si="121"/>
        <v>0</v>
      </c>
      <c r="O112" s="134">
        <f t="shared" ref="O112" si="145">N112</f>
        <v>0</v>
      </c>
      <c r="P112" s="134">
        <f t="shared" si="140"/>
        <v>0</v>
      </c>
      <c r="Q112" s="134">
        <f t="shared" si="104"/>
        <v>0</v>
      </c>
      <c r="R112" s="134">
        <f t="shared" si="105"/>
        <v>0</v>
      </c>
      <c r="S112" s="135">
        <f t="shared" ca="1" si="137"/>
        <v>0</v>
      </c>
      <c r="T112" s="135">
        <f ca="1">IF(C112=A_Stammdaten!$B$9,$I112-$U112,OFFSET(U112,0,A_Stammdaten!$B$9-2022)-$U112)</f>
        <v>0</v>
      </c>
      <c r="U112" s="135">
        <f ca="1">IFERROR(OFFSET(U112,0,A_Stammdaten!$B$9-2021),0)</f>
        <v>0</v>
      </c>
      <c r="V112" s="135">
        <f t="shared" si="87"/>
        <v>0</v>
      </c>
      <c r="W112" s="135">
        <f t="shared" si="88"/>
        <v>0</v>
      </c>
      <c r="X112" s="135">
        <f t="shared" si="89"/>
        <v>0</v>
      </c>
      <c r="Y112" s="135">
        <f t="shared" si="90"/>
        <v>0</v>
      </c>
      <c r="Z112" s="135">
        <f t="shared" si="91"/>
        <v>0</v>
      </c>
      <c r="AA112" s="135">
        <f t="shared" si="92"/>
        <v>0</v>
      </c>
      <c r="AB112" s="135">
        <f t="shared" si="93"/>
        <v>0</v>
      </c>
    </row>
    <row r="113" spans="1:28" s="212" customFormat="1" ht="15">
      <c r="A113" s="128"/>
      <c r="B113" s="129"/>
      <c r="C113" s="130"/>
      <c r="D113" s="131"/>
      <c r="E113" s="131"/>
      <c r="F113" s="131"/>
      <c r="G113" s="132">
        <f t="shared" si="101"/>
        <v>0</v>
      </c>
      <c r="H113" s="129"/>
      <c r="I113" s="132">
        <f t="shared" si="139"/>
        <v>0</v>
      </c>
      <c r="J113" s="133">
        <f>IF(ISBLANK($B113),0,VLOOKUP($B113,F_Parameter!$A$2:$B$44,2,FALSE))</f>
        <v>0</v>
      </c>
      <c r="K113" s="133">
        <f>IF(ISBLANK($B113),0,VLOOKUP($B113,F_Parameter!$A$2:$C$44,3,FALSE))</f>
        <v>0</v>
      </c>
      <c r="L113" s="134">
        <f t="shared" si="102"/>
        <v>0</v>
      </c>
      <c r="M113" s="134">
        <f t="shared" si="120"/>
        <v>0</v>
      </c>
      <c r="N113" s="134">
        <f t="shared" si="121"/>
        <v>0</v>
      </c>
      <c r="O113" s="134">
        <f t="shared" ref="O113" si="146">N113</f>
        <v>0</v>
      </c>
      <c r="P113" s="134">
        <f t="shared" si="140"/>
        <v>0</v>
      </c>
      <c r="Q113" s="134">
        <f t="shared" si="104"/>
        <v>0</v>
      </c>
      <c r="R113" s="134">
        <f t="shared" si="105"/>
        <v>0</v>
      </c>
      <c r="S113" s="135">
        <f t="shared" ca="1" si="137"/>
        <v>0</v>
      </c>
      <c r="T113" s="135">
        <f ca="1">IF(C113=A_Stammdaten!$B$9,$I113-$U113,OFFSET(U113,0,A_Stammdaten!$B$9-2022)-$U113)</f>
        <v>0</v>
      </c>
      <c r="U113" s="135">
        <f ca="1">IFERROR(OFFSET(U113,0,A_Stammdaten!$B$9-2021),0)</f>
        <v>0</v>
      </c>
      <c r="V113" s="135">
        <f t="shared" si="87"/>
        <v>0</v>
      </c>
      <c r="W113" s="135">
        <f t="shared" si="88"/>
        <v>0</v>
      </c>
      <c r="X113" s="135">
        <f t="shared" si="89"/>
        <v>0</v>
      </c>
      <c r="Y113" s="135">
        <f t="shared" si="90"/>
        <v>0</v>
      </c>
      <c r="Z113" s="135">
        <f t="shared" si="91"/>
        <v>0</v>
      </c>
      <c r="AA113" s="135">
        <f t="shared" si="92"/>
        <v>0</v>
      </c>
      <c r="AB113" s="135">
        <f t="shared" si="93"/>
        <v>0</v>
      </c>
    </row>
    <row r="114" spans="1:28" s="212" customFormat="1" ht="15">
      <c r="A114" s="128"/>
      <c r="B114" s="129"/>
      <c r="C114" s="130"/>
      <c r="D114" s="131"/>
      <c r="E114" s="131"/>
      <c r="F114" s="131"/>
      <c r="G114" s="132">
        <f t="shared" si="101"/>
        <v>0</v>
      </c>
      <c r="H114" s="129"/>
      <c r="I114" s="132">
        <f t="shared" si="139"/>
        <v>0</v>
      </c>
      <c r="J114" s="133">
        <f>IF(ISBLANK($B114),0,VLOOKUP($B114,F_Parameter!$A$2:$B$44,2,FALSE))</f>
        <v>0</v>
      </c>
      <c r="K114" s="133">
        <f>IF(ISBLANK($B114),0,VLOOKUP($B114,F_Parameter!$A$2:$C$44,3,FALSE))</f>
        <v>0</v>
      </c>
      <c r="L114" s="134">
        <f t="shared" si="102"/>
        <v>0</v>
      </c>
      <c r="M114" s="134">
        <f t="shared" si="120"/>
        <v>0</v>
      </c>
      <c r="N114" s="134">
        <f t="shared" si="121"/>
        <v>0</v>
      </c>
      <c r="O114" s="134">
        <f t="shared" ref="O114" si="147">N114</f>
        <v>0</v>
      </c>
      <c r="P114" s="134">
        <f t="shared" si="140"/>
        <v>0</v>
      </c>
      <c r="Q114" s="134">
        <f t="shared" si="104"/>
        <v>0</v>
      </c>
      <c r="R114" s="134">
        <f t="shared" si="105"/>
        <v>0</v>
      </c>
      <c r="S114" s="135">
        <f t="shared" ca="1" si="137"/>
        <v>0</v>
      </c>
      <c r="T114" s="135">
        <f ca="1">IF(C114=A_Stammdaten!$B$9,$I114-$U114,OFFSET(U114,0,A_Stammdaten!$B$9-2022)-$U114)</f>
        <v>0</v>
      </c>
      <c r="U114" s="135">
        <f ca="1">IFERROR(OFFSET(U114,0,A_Stammdaten!$B$9-2021),0)</f>
        <v>0</v>
      </c>
      <c r="V114" s="135">
        <f t="shared" si="87"/>
        <v>0</v>
      </c>
      <c r="W114" s="135">
        <f t="shared" si="88"/>
        <v>0</v>
      </c>
      <c r="X114" s="135">
        <f t="shared" si="89"/>
        <v>0</v>
      </c>
      <c r="Y114" s="135">
        <f t="shared" si="90"/>
        <v>0</v>
      </c>
      <c r="Z114" s="135">
        <f t="shared" si="91"/>
        <v>0</v>
      </c>
      <c r="AA114" s="135">
        <f t="shared" si="92"/>
        <v>0</v>
      </c>
      <c r="AB114" s="135">
        <f t="shared" si="93"/>
        <v>0</v>
      </c>
    </row>
    <row r="115" spans="1:28" s="212" customFormat="1" ht="15">
      <c r="A115" s="128"/>
      <c r="B115" s="129"/>
      <c r="C115" s="130"/>
      <c r="D115" s="131"/>
      <c r="E115" s="131"/>
      <c r="F115" s="131"/>
      <c r="G115" s="132">
        <f t="shared" si="101"/>
        <v>0</v>
      </c>
      <c r="H115" s="129"/>
      <c r="I115" s="132">
        <f t="shared" si="139"/>
        <v>0</v>
      </c>
      <c r="J115" s="133">
        <f>IF(ISBLANK($B115),0,VLOOKUP($B115,F_Parameter!$A$2:$B$44,2,FALSE))</f>
        <v>0</v>
      </c>
      <c r="K115" s="133">
        <f>IF(ISBLANK($B115),0,VLOOKUP($B115,F_Parameter!$A$2:$C$44,3,FALSE))</f>
        <v>0</v>
      </c>
      <c r="L115" s="134">
        <f t="shared" si="102"/>
        <v>0</v>
      </c>
      <c r="M115" s="134">
        <f t="shared" si="120"/>
        <v>0</v>
      </c>
      <c r="N115" s="134">
        <f t="shared" si="121"/>
        <v>0</v>
      </c>
      <c r="O115" s="134">
        <f t="shared" ref="O115" si="148">N115</f>
        <v>0</v>
      </c>
      <c r="P115" s="134">
        <f t="shared" si="140"/>
        <v>0</v>
      </c>
      <c r="Q115" s="134">
        <f t="shared" si="104"/>
        <v>0</v>
      </c>
      <c r="R115" s="134">
        <f t="shared" si="105"/>
        <v>0</v>
      </c>
      <c r="S115" s="135">
        <f t="shared" ca="1" si="137"/>
        <v>0</v>
      </c>
      <c r="T115" s="135">
        <f ca="1">IF(C115=A_Stammdaten!$B$9,$I115-$U115,OFFSET(U115,0,A_Stammdaten!$B$9-2022)-$U115)</f>
        <v>0</v>
      </c>
      <c r="U115" s="135">
        <f ca="1">IFERROR(OFFSET(U115,0,A_Stammdaten!$B$9-2021),0)</f>
        <v>0</v>
      </c>
      <c r="V115" s="135">
        <f t="shared" si="87"/>
        <v>0</v>
      </c>
      <c r="W115" s="135">
        <f t="shared" si="88"/>
        <v>0</v>
      </c>
      <c r="X115" s="135">
        <f t="shared" si="89"/>
        <v>0</v>
      </c>
      <c r="Y115" s="135">
        <f t="shared" si="90"/>
        <v>0</v>
      </c>
      <c r="Z115" s="135">
        <f t="shared" si="91"/>
        <v>0</v>
      </c>
      <c r="AA115" s="135">
        <f t="shared" si="92"/>
        <v>0</v>
      </c>
      <c r="AB115" s="135">
        <f t="shared" si="93"/>
        <v>0</v>
      </c>
    </row>
    <row r="116" spans="1:28" s="212" customFormat="1" ht="15">
      <c r="A116" s="128"/>
      <c r="B116" s="129"/>
      <c r="C116" s="130"/>
      <c r="D116" s="131"/>
      <c r="E116" s="131"/>
      <c r="F116" s="131"/>
      <c r="G116" s="132">
        <f t="shared" si="101"/>
        <v>0</v>
      </c>
      <c r="H116" s="129"/>
      <c r="I116" s="132">
        <f t="shared" si="139"/>
        <v>0</v>
      </c>
      <c r="J116" s="133">
        <f>IF(ISBLANK($B116),0,VLOOKUP($B116,F_Parameter!$A$2:$B$44,2,FALSE))</f>
        <v>0</v>
      </c>
      <c r="K116" s="133">
        <f>IF(ISBLANK($B116),0,VLOOKUP($B116,F_Parameter!$A$2:$C$44,3,FALSE))</f>
        <v>0</v>
      </c>
      <c r="L116" s="134">
        <f t="shared" si="102"/>
        <v>0</v>
      </c>
      <c r="M116" s="134">
        <f t="shared" si="120"/>
        <v>0</v>
      </c>
      <c r="N116" s="134">
        <f t="shared" si="121"/>
        <v>0</v>
      </c>
      <c r="O116" s="134">
        <f t="shared" ref="O116" si="149">N116</f>
        <v>0</v>
      </c>
      <c r="P116" s="134">
        <f t="shared" si="140"/>
        <v>0</v>
      </c>
      <c r="Q116" s="134">
        <f t="shared" si="104"/>
        <v>0</v>
      </c>
      <c r="R116" s="134">
        <f t="shared" si="105"/>
        <v>0</v>
      </c>
      <c r="S116" s="135">
        <f t="shared" ca="1" si="137"/>
        <v>0</v>
      </c>
      <c r="T116" s="135">
        <f ca="1">IF(C116=A_Stammdaten!$B$9,$I116-$U116,OFFSET(U116,0,A_Stammdaten!$B$9-2022)-$U116)</f>
        <v>0</v>
      </c>
      <c r="U116" s="135">
        <f ca="1">IFERROR(OFFSET(U116,0,A_Stammdaten!$B$9-2021),0)</f>
        <v>0</v>
      </c>
      <c r="V116" s="135">
        <f t="shared" si="87"/>
        <v>0</v>
      </c>
      <c r="W116" s="135">
        <f t="shared" si="88"/>
        <v>0</v>
      </c>
      <c r="X116" s="135">
        <f t="shared" si="89"/>
        <v>0</v>
      </c>
      <c r="Y116" s="135">
        <f t="shared" si="90"/>
        <v>0</v>
      </c>
      <c r="Z116" s="135">
        <f t="shared" si="91"/>
        <v>0</v>
      </c>
      <c r="AA116" s="135">
        <f t="shared" si="92"/>
        <v>0</v>
      </c>
      <c r="AB116" s="135">
        <f t="shared" si="93"/>
        <v>0</v>
      </c>
    </row>
    <row r="117" spans="1:28" s="212" customFormat="1" ht="15">
      <c r="A117" s="128"/>
      <c r="B117" s="129"/>
      <c r="C117" s="130"/>
      <c r="D117" s="131"/>
      <c r="E117" s="131"/>
      <c r="F117" s="131"/>
      <c r="G117" s="132">
        <f t="shared" si="101"/>
        <v>0</v>
      </c>
      <c r="H117" s="129"/>
      <c r="I117" s="132">
        <f t="shared" si="139"/>
        <v>0</v>
      </c>
      <c r="J117" s="133">
        <f>IF(ISBLANK($B117),0,VLOOKUP($B117,F_Parameter!$A$2:$B$44,2,FALSE))</f>
        <v>0</v>
      </c>
      <c r="K117" s="133">
        <f>IF(ISBLANK($B117),0,VLOOKUP($B117,F_Parameter!$A$2:$C$44,3,FALSE))</f>
        <v>0</v>
      </c>
      <c r="L117" s="134">
        <f t="shared" si="102"/>
        <v>0</v>
      </c>
      <c r="M117" s="134">
        <f t="shared" si="120"/>
        <v>0</v>
      </c>
      <c r="N117" s="134">
        <f t="shared" si="121"/>
        <v>0</v>
      </c>
      <c r="O117" s="134">
        <f t="shared" ref="O117" si="150">N117</f>
        <v>0</v>
      </c>
      <c r="P117" s="134">
        <f t="shared" si="140"/>
        <v>0</v>
      </c>
      <c r="Q117" s="134">
        <f t="shared" si="104"/>
        <v>0</v>
      </c>
      <c r="R117" s="134">
        <f t="shared" si="105"/>
        <v>0</v>
      </c>
      <c r="S117" s="135">
        <f t="shared" ca="1" si="137"/>
        <v>0</v>
      </c>
      <c r="T117" s="135">
        <f ca="1">IF(C117=A_Stammdaten!$B$9,$I117-$U117,OFFSET(U117,0,A_Stammdaten!$B$9-2022)-$U117)</f>
        <v>0</v>
      </c>
      <c r="U117" s="135">
        <f ca="1">IFERROR(OFFSET(U117,0,A_Stammdaten!$B$9-2021),0)</f>
        <v>0</v>
      </c>
      <c r="V117" s="135">
        <f t="shared" si="87"/>
        <v>0</v>
      </c>
      <c r="W117" s="135">
        <f t="shared" si="88"/>
        <v>0</v>
      </c>
      <c r="X117" s="135">
        <f t="shared" si="89"/>
        <v>0</v>
      </c>
      <c r="Y117" s="135">
        <f t="shared" si="90"/>
        <v>0</v>
      </c>
      <c r="Z117" s="135">
        <f t="shared" si="91"/>
        <v>0</v>
      </c>
      <c r="AA117" s="135">
        <f t="shared" si="92"/>
        <v>0</v>
      </c>
      <c r="AB117" s="135">
        <f t="shared" si="93"/>
        <v>0</v>
      </c>
    </row>
    <row r="118" spans="1:28" s="212" customFormat="1" ht="15">
      <c r="A118" s="128"/>
      <c r="B118" s="129"/>
      <c r="C118" s="130"/>
      <c r="D118" s="131"/>
      <c r="E118" s="131"/>
      <c r="F118" s="131"/>
      <c r="G118" s="132">
        <f t="shared" si="101"/>
        <v>0</v>
      </c>
      <c r="H118" s="129"/>
      <c r="I118" s="132">
        <f t="shared" si="139"/>
        <v>0</v>
      </c>
      <c r="J118" s="133">
        <f>IF(ISBLANK($B118),0,VLOOKUP($B118,F_Parameter!$A$2:$B$44,2,FALSE))</f>
        <v>0</v>
      </c>
      <c r="K118" s="133">
        <f>IF(ISBLANK($B118),0,VLOOKUP($B118,F_Parameter!$A$2:$C$44,3,FALSE))</f>
        <v>0</v>
      </c>
      <c r="L118" s="134">
        <f t="shared" si="102"/>
        <v>0</v>
      </c>
      <c r="M118" s="134">
        <f t="shared" si="120"/>
        <v>0</v>
      </c>
      <c r="N118" s="134">
        <f t="shared" si="121"/>
        <v>0</v>
      </c>
      <c r="O118" s="134">
        <f t="shared" ref="O118" si="151">N118</f>
        <v>0</v>
      </c>
      <c r="P118" s="134">
        <f t="shared" si="140"/>
        <v>0</v>
      </c>
      <c r="Q118" s="134">
        <f t="shared" si="104"/>
        <v>0</v>
      </c>
      <c r="R118" s="134">
        <f t="shared" si="105"/>
        <v>0</v>
      </c>
      <c r="S118" s="135">
        <f t="shared" ca="1" si="137"/>
        <v>0</v>
      </c>
      <c r="T118" s="135">
        <f ca="1">IF(C118=A_Stammdaten!$B$9,$I118-$U118,OFFSET(U118,0,A_Stammdaten!$B$9-2022)-$U118)</f>
        <v>0</v>
      </c>
      <c r="U118" s="135">
        <f ca="1">IFERROR(OFFSET(U118,0,A_Stammdaten!$B$9-2021),0)</f>
        <v>0</v>
      </c>
      <c r="V118" s="135">
        <f t="shared" si="87"/>
        <v>0</v>
      </c>
      <c r="W118" s="135">
        <f t="shared" si="88"/>
        <v>0</v>
      </c>
      <c r="X118" s="135">
        <f t="shared" si="89"/>
        <v>0</v>
      </c>
      <c r="Y118" s="135">
        <f t="shared" si="90"/>
        <v>0</v>
      </c>
      <c r="Z118" s="135">
        <f t="shared" si="91"/>
        <v>0</v>
      </c>
      <c r="AA118" s="135">
        <f t="shared" si="92"/>
        <v>0</v>
      </c>
      <c r="AB118" s="135">
        <f t="shared" si="93"/>
        <v>0</v>
      </c>
    </row>
    <row r="119" spans="1:28" s="212" customFormat="1" ht="15">
      <c r="A119" s="128"/>
      <c r="B119" s="129"/>
      <c r="C119" s="130"/>
      <c r="D119" s="131"/>
      <c r="E119" s="131"/>
      <c r="F119" s="131"/>
      <c r="G119" s="132">
        <f t="shared" si="101"/>
        <v>0</v>
      </c>
      <c r="H119" s="129"/>
      <c r="I119" s="132">
        <f t="shared" si="139"/>
        <v>0</v>
      </c>
      <c r="J119" s="133">
        <f>IF(ISBLANK($B119),0,VLOOKUP($B119,F_Parameter!$A$2:$B$44,2,FALSE))</f>
        <v>0</v>
      </c>
      <c r="K119" s="133">
        <f>IF(ISBLANK($B119),0,VLOOKUP($B119,F_Parameter!$A$2:$C$44,3,FALSE))</f>
        <v>0</v>
      </c>
      <c r="L119" s="134">
        <f t="shared" si="102"/>
        <v>0</v>
      </c>
      <c r="M119" s="134">
        <f t="shared" si="120"/>
        <v>0</v>
      </c>
      <c r="N119" s="134">
        <f t="shared" si="121"/>
        <v>0</v>
      </c>
      <c r="O119" s="134">
        <f t="shared" ref="O119" si="152">N119</f>
        <v>0</v>
      </c>
      <c r="P119" s="134">
        <f t="shared" si="140"/>
        <v>0</v>
      </c>
      <c r="Q119" s="134">
        <f t="shared" si="104"/>
        <v>0</v>
      </c>
      <c r="R119" s="134">
        <f t="shared" si="105"/>
        <v>0</v>
      </c>
      <c r="S119" s="135">
        <f t="shared" ca="1" si="137"/>
        <v>0</v>
      </c>
      <c r="T119" s="135">
        <f ca="1">IF(C119=A_Stammdaten!$B$9,$I119-$U119,OFFSET(U119,0,A_Stammdaten!$B$9-2022)-$U119)</f>
        <v>0</v>
      </c>
      <c r="U119" s="135">
        <f ca="1">IFERROR(OFFSET(U119,0,A_Stammdaten!$B$9-2021),0)</f>
        <v>0</v>
      </c>
      <c r="V119" s="135">
        <f t="shared" si="87"/>
        <v>0</v>
      </c>
      <c r="W119" s="135">
        <f t="shared" si="88"/>
        <v>0</v>
      </c>
      <c r="X119" s="135">
        <f t="shared" si="89"/>
        <v>0</v>
      </c>
      <c r="Y119" s="135">
        <f t="shared" si="90"/>
        <v>0</v>
      </c>
      <c r="Z119" s="135">
        <f t="shared" si="91"/>
        <v>0</v>
      </c>
      <c r="AA119" s="135">
        <f t="shared" si="92"/>
        <v>0</v>
      </c>
      <c r="AB119" s="135">
        <f t="shared" si="93"/>
        <v>0</v>
      </c>
    </row>
    <row r="120" spans="1:28" s="212" customFormat="1" ht="15">
      <c r="A120" s="128"/>
      <c r="B120" s="129"/>
      <c r="C120" s="130"/>
      <c r="D120" s="131"/>
      <c r="E120" s="131"/>
      <c r="F120" s="131"/>
      <c r="G120" s="132">
        <f t="shared" si="101"/>
        <v>0</v>
      </c>
      <c r="H120" s="129"/>
      <c r="I120" s="132">
        <f t="shared" si="139"/>
        <v>0</v>
      </c>
      <c r="J120" s="133">
        <f>IF(ISBLANK($B120),0,VLOOKUP($B120,F_Parameter!$A$2:$B$44,2,FALSE))</f>
        <v>0</v>
      </c>
      <c r="K120" s="133">
        <f>IF(ISBLANK($B120),0,VLOOKUP($B120,F_Parameter!$A$2:$C$44,3,FALSE))</f>
        <v>0</v>
      </c>
      <c r="L120" s="134">
        <f t="shared" si="102"/>
        <v>0</v>
      </c>
      <c r="M120" s="134">
        <f t="shared" si="120"/>
        <v>0</v>
      </c>
      <c r="N120" s="134">
        <f t="shared" si="121"/>
        <v>0</v>
      </c>
      <c r="O120" s="134">
        <f t="shared" ref="O120" si="153">N120</f>
        <v>0</v>
      </c>
      <c r="P120" s="134">
        <f t="shared" si="140"/>
        <v>0</v>
      </c>
      <c r="Q120" s="134">
        <f t="shared" si="104"/>
        <v>0</v>
      </c>
      <c r="R120" s="134">
        <f t="shared" si="105"/>
        <v>0</v>
      </c>
      <c r="S120" s="135">
        <f t="shared" ca="1" si="137"/>
        <v>0</v>
      </c>
      <c r="T120" s="135">
        <f ca="1">IF(C120=A_Stammdaten!$B$9,$I120-$U120,OFFSET(U120,0,A_Stammdaten!$B$9-2022)-$U120)</f>
        <v>0</v>
      </c>
      <c r="U120" s="135">
        <f ca="1">IFERROR(OFFSET(U120,0,A_Stammdaten!$B$9-2021),0)</f>
        <v>0</v>
      </c>
      <c r="V120" s="135">
        <f t="shared" si="87"/>
        <v>0</v>
      </c>
      <c r="W120" s="135">
        <f t="shared" si="88"/>
        <v>0</v>
      </c>
      <c r="X120" s="135">
        <f t="shared" si="89"/>
        <v>0</v>
      </c>
      <c r="Y120" s="135">
        <f t="shared" si="90"/>
        <v>0</v>
      </c>
      <c r="Z120" s="135">
        <f t="shared" si="91"/>
        <v>0</v>
      </c>
      <c r="AA120" s="135">
        <f t="shared" si="92"/>
        <v>0</v>
      </c>
      <c r="AB120" s="135">
        <f t="shared" si="93"/>
        <v>0</v>
      </c>
    </row>
    <row r="121" spans="1:28" s="212" customFormat="1" ht="15">
      <c r="A121" s="128"/>
      <c r="B121" s="129"/>
      <c r="C121" s="130"/>
      <c r="D121" s="131"/>
      <c r="E121" s="131"/>
      <c r="F121" s="131"/>
      <c r="G121" s="132">
        <f t="shared" si="101"/>
        <v>0</v>
      </c>
      <c r="H121" s="129"/>
      <c r="I121" s="132">
        <f t="shared" si="139"/>
        <v>0</v>
      </c>
      <c r="J121" s="133">
        <f>IF(ISBLANK($B121),0,VLOOKUP($B121,F_Parameter!$A$2:$B$44,2,FALSE))</f>
        <v>0</v>
      </c>
      <c r="K121" s="133">
        <f>IF(ISBLANK($B121),0,VLOOKUP($B121,F_Parameter!$A$2:$C$44,3,FALSE))</f>
        <v>0</v>
      </c>
      <c r="L121" s="134">
        <f t="shared" si="102"/>
        <v>0</v>
      </c>
      <c r="M121" s="134">
        <f t="shared" si="120"/>
        <v>0</v>
      </c>
      <c r="N121" s="134">
        <f t="shared" si="121"/>
        <v>0</v>
      </c>
      <c r="O121" s="134">
        <f t="shared" ref="O121" si="154">N121</f>
        <v>0</v>
      </c>
      <c r="P121" s="134">
        <f t="shared" si="140"/>
        <v>0</v>
      </c>
      <c r="Q121" s="134">
        <f t="shared" si="104"/>
        <v>0</v>
      </c>
      <c r="R121" s="134">
        <f t="shared" si="105"/>
        <v>0</v>
      </c>
      <c r="S121" s="135">
        <f t="shared" ca="1" si="137"/>
        <v>0</v>
      </c>
      <c r="T121" s="135">
        <f ca="1">IF(C121=A_Stammdaten!$B$9,$I121-$U121,OFFSET(U121,0,A_Stammdaten!$B$9-2022)-$U121)</f>
        <v>0</v>
      </c>
      <c r="U121" s="135">
        <f ca="1">IFERROR(OFFSET(U121,0,A_Stammdaten!$B$9-2021),0)</f>
        <v>0</v>
      </c>
      <c r="V121" s="135">
        <f t="shared" si="87"/>
        <v>0</v>
      </c>
      <c r="W121" s="135">
        <f t="shared" si="88"/>
        <v>0</v>
      </c>
      <c r="X121" s="135">
        <f t="shared" si="89"/>
        <v>0</v>
      </c>
      <c r="Y121" s="135">
        <f t="shared" si="90"/>
        <v>0</v>
      </c>
      <c r="Z121" s="135">
        <f t="shared" si="91"/>
        <v>0</v>
      </c>
      <c r="AA121" s="135">
        <f t="shared" si="92"/>
        <v>0</v>
      </c>
      <c r="AB121" s="135">
        <f t="shared" si="93"/>
        <v>0</v>
      </c>
    </row>
    <row r="122" spans="1:28" s="212" customFormat="1" ht="15">
      <c r="A122" s="128"/>
      <c r="B122" s="129"/>
      <c r="C122" s="130"/>
      <c r="D122" s="131"/>
      <c r="E122" s="131"/>
      <c r="F122" s="131"/>
      <c r="G122" s="132">
        <f t="shared" si="101"/>
        <v>0</v>
      </c>
      <c r="H122" s="129"/>
      <c r="I122" s="132">
        <f t="shared" si="139"/>
        <v>0</v>
      </c>
      <c r="J122" s="133">
        <f>IF(ISBLANK($B122),0,VLOOKUP($B122,F_Parameter!$A$2:$B$44,2,FALSE))</f>
        <v>0</v>
      </c>
      <c r="K122" s="133">
        <f>IF(ISBLANK($B122),0,VLOOKUP($B122,F_Parameter!$A$2:$C$44,3,FALSE))</f>
        <v>0</v>
      </c>
      <c r="L122" s="134">
        <f t="shared" si="102"/>
        <v>0</v>
      </c>
      <c r="M122" s="134">
        <f t="shared" si="120"/>
        <v>0</v>
      </c>
      <c r="N122" s="134">
        <f t="shared" si="121"/>
        <v>0</v>
      </c>
      <c r="O122" s="134">
        <f t="shared" ref="O122" si="155">N122</f>
        <v>0</v>
      </c>
      <c r="P122" s="134">
        <f t="shared" si="140"/>
        <v>0</v>
      </c>
      <c r="Q122" s="134">
        <f t="shared" si="104"/>
        <v>0</v>
      </c>
      <c r="R122" s="134">
        <f t="shared" si="105"/>
        <v>0</v>
      </c>
      <c r="S122" s="135">
        <f t="shared" ca="1" si="137"/>
        <v>0</v>
      </c>
      <c r="T122" s="135">
        <f ca="1">IF(C122=A_Stammdaten!$B$9,$I122-$U122,OFFSET(U122,0,A_Stammdaten!$B$9-2022)-$U122)</f>
        <v>0</v>
      </c>
      <c r="U122" s="135">
        <f ca="1">IFERROR(OFFSET(U122,0,A_Stammdaten!$B$9-2021),0)</f>
        <v>0</v>
      </c>
      <c r="V122" s="135">
        <f t="shared" si="87"/>
        <v>0</v>
      </c>
      <c r="W122" s="135">
        <f t="shared" si="88"/>
        <v>0</v>
      </c>
      <c r="X122" s="135">
        <f t="shared" si="89"/>
        <v>0</v>
      </c>
      <c r="Y122" s="135">
        <f t="shared" si="90"/>
        <v>0</v>
      </c>
      <c r="Z122" s="135">
        <f t="shared" si="91"/>
        <v>0</v>
      </c>
      <c r="AA122" s="135">
        <f t="shared" si="92"/>
        <v>0</v>
      </c>
      <c r="AB122" s="135">
        <f t="shared" si="93"/>
        <v>0</v>
      </c>
    </row>
    <row r="123" spans="1:28" s="212" customFormat="1" ht="15">
      <c r="A123" s="128"/>
      <c r="B123" s="129"/>
      <c r="C123" s="130"/>
      <c r="D123" s="131"/>
      <c r="E123" s="131"/>
      <c r="F123" s="131"/>
      <c r="G123" s="132">
        <f t="shared" si="101"/>
        <v>0</v>
      </c>
      <c r="H123" s="129"/>
      <c r="I123" s="132">
        <f t="shared" si="139"/>
        <v>0</v>
      </c>
      <c r="J123" s="133">
        <f>IF(ISBLANK($B123),0,VLOOKUP($B123,F_Parameter!$A$2:$B$44,2,FALSE))</f>
        <v>0</v>
      </c>
      <c r="K123" s="133">
        <f>IF(ISBLANK($B123),0,VLOOKUP($B123,F_Parameter!$A$2:$C$44,3,FALSE))</f>
        <v>0</v>
      </c>
      <c r="L123" s="134">
        <f t="shared" si="102"/>
        <v>0</v>
      </c>
      <c r="M123" s="134">
        <f t="shared" si="120"/>
        <v>0</v>
      </c>
      <c r="N123" s="134">
        <f t="shared" si="121"/>
        <v>0</v>
      </c>
      <c r="O123" s="134">
        <f t="shared" ref="O123:P138" si="156">N123</f>
        <v>0</v>
      </c>
      <c r="P123" s="134">
        <f t="shared" si="156"/>
        <v>0</v>
      </c>
      <c r="Q123" s="134">
        <f t="shared" si="104"/>
        <v>0</v>
      </c>
      <c r="R123" s="134">
        <f t="shared" si="105"/>
        <v>0</v>
      </c>
      <c r="S123" s="135">
        <f t="shared" ca="1" si="137"/>
        <v>0</v>
      </c>
      <c r="T123" s="135">
        <f ca="1">IF(C123=A_Stammdaten!$B$9,$I123-$U123,OFFSET(U123,0,A_Stammdaten!$B$9-2022)-$U123)</f>
        <v>0</v>
      </c>
      <c r="U123" s="135">
        <f ca="1">IFERROR(OFFSET(U123,0,A_Stammdaten!$B$9-2021),0)</f>
        <v>0</v>
      </c>
      <c r="V123" s="135">
        <f t="shared" si="87"/>
        <v>0</v>
      </c>
      <c r="W123" s="135">
        <f t="shared" si="88"/>
        <v>0</v>
      </c>
      <c r="X123" s="135">
        <f t="shared" si="89"/>
        <v>0</v>
      </c>
      <c r="Y123" s="135">
        <f t="shared" si="90"/>
        <v>0</v>
      </c>
      <c r="Z123" s="135">
        <f t="shared" si="91"/>
        <v>0</v>
      </c>
      <c r="AA123" s="135">
        <f t="shared" si="92"/>
        <v>0</v>
      </c>
      <c r="AB123" s="135">
        <f t="shared" si="93"/>
        <v>0</v>
      </c>
    </row>
    <row r="124" spans="1:28" s="212" customFormat="1" ht="15">
      <c r="A124" s="128"/>
      <c r="B124" s="129"/>
      <c r="C124" s="130"/>
      <c r="D124" s="131"/>
      <c r="E124" s="131"/>
      <c r="F124" s="131"/>
      <c r="G124" s="132">
        <f t="shared" si="101"/>
        <v>0</v>
      </c>
      <c r="H124" s="129"/>
      <c r="I124" s="132">
        <f t="shared" si="139"/>
        <v>0</v>
      </c>
      <c r="J124" s="133">
        <f>IF(ISBLANK($B124),0,VLOOKUP($B124,F_Parameter!$A$2:$B$44,2,FALSE))</f>
        <v>0</v>
      </c>
      <c r="K124" s="133">
        <f>IF(ISBLANK($B124),0,VLOOKUP($B124,F_Parameter!$A$2:$C$44,3,FALSE))</f>
        <v>0</v>
      </c>
      <c r="L124" s="134">
        <f t="shared" si="102"/>
        <v>0</v>
      </c>
      <c r="M124" s="134">
        <f t="shared" si="120"/>
        <v>0</v>
      </c>
      <c r="N124" s="134">
        <f t="shared" si="121"/>
        <v>0</v>
      </c>
      <c r="O124" s="134">
        <f t="shared" ref="O124" si="157">N124</f>
        <v>0</v>
      </c>
      <c r="P124" s="134">
        <f t="shared" si="156"/>
        <v>0</v>
      </c>
      <c r="Q124" s="134">
        <f t="shared" si="104"/>
        <v>0</v>
      </c>
      <c r="R124" s="134">
        <f t="shared" si="105"/>
        <v>0</v>
      </c>
      <c r="S124" s="135">
        <f t="shared" ca="1" si="137"/>
        <v>0</v>
      </c>
      <c r="T124" s="135">
        <f ca="1">IF(C124=A_Stammdaten!$B$9,$I124-$U124,OFFSET(U124,0,A_Stammdaten!$B$9-2022)-$U124)</f>
        <v>0</v>
      </c>
      <c r="U124" s="135">
        <f ca="1">IFERROR(OFFSET(U124,0,A_Stammdaten!$B$9-2021),0)</f>
        <v>0</v>
      </c>
      <c r="V124" s="135">
        <f t="shared" si="87"/>
        <v>0</v>
      </c>
      <c r="W124" s="135">
        <f t="shared" si="88"/>
        <v>0</v>
      </c>
      <c r="X124" s="135">
        <f t="shared" si="89"/>
        <v>0</v>
      </c>
      <c r="Y124" s="135">
        <f t="shared" si="90"/>
        <v>0</v>
      </c>
      <c r="Z124" s="135">
        <f t="shared" si="91"/>
        <v>0</v>
      </c>
      <c r="AA124" s="135">
        <f t="shared" si="92"/>
        <v>0</v>
      </c>
      <c r="AB124" s="135">
        <f t="shared" si="93"/>
        <v>0</v>
      </c>
    </row>
    <row r="125" spans="1:28" s="212" customFormat="1" ht="15">
      <c r="A125" s="128"/>
      <c r="B125" s="129"/>
      <c r="C125" s="130"/>
      <c r="D125" s="131"/>
      <c r="E125" s="131"/>
      <c r="F125" s="131"/>
      <c r="G125" s="132">
        <f t="shared" si="101"/>
        <v>0</v>
      </c>
      <c r="H125" s="129"/>
      <c r="I125" s="132">
        <f t="shared" si="139"/>
        <v>0</v>
      </c>
      <c r="J125" s="133">
        <f>IF(ISBLANK($B125),0,VLOOKUP($B125,F_Parameter!$A$2:$B$44,2,FALSE))</f>
        <v>0</v>
      </c>
      <c r="K125" s="133">
        <f>IF(ISBLANK($B125),0,VLOOKUP($B125,F_Parameter!$A$2:$C$44,3,FALSE))</f>
        <v>0</v>
      </c>
      <c r="L125" s="134">
        <f t="shared" si="102"/>
        <v>0</v>
      </c>
      <c r="M125" s="134">
        <f t="shared" si="120"/>
        <v>0</v>
      </c>
      <c r="N125" s="134">
        <f t="shared" si="121"/>
        <v>0</v>
      </c>
      <c r="O125" s="134">
        <f t="shared" ref="O125" si="158">N125</f>
        <v>0</v>
      </c>
      <c r="P125" s="134">
        <f t="shared" si="156"/>
        <v>0</v>
      </c>
      <c r="Q125" s="134">
        <f t="shared" si="104"/>
        <v>0</v>
      </c>
      <c r="R125" s="134">
        <f t="shared" si="105"/>
        <v>0</v>
      </c>
      <c r="S125" s="135">
        <f t="shared" ca="1" si="137"/>
        <v>0</v>
      </c>
      <c r="T125" s="135">
        <f ca="1">IF(C125=A_Stammdaten!$B$9,$I125-$U125,OFFSET(U125,0,A_Stammdaten!$B$9-2022)-$U125)</f>
        <v>0</v>
      </c>
      <c r="U125" s="135">
        <f ca="1">IFERROR(OFFSET(U125,0,A_Stammdaten!$B$9-2021),0)</f>
        <v>0</v>
      </c>
      <c r="V125" s="135">
        <f t="shared" si="87"/>
        <v>0</v>
      </c>
      <c r="W125" s="135">
        <f t="shared" si="88"/>
        <v>0</v>
      </c>
      <c r="X125" s="135">
        <f t="shared" si="89"/>
        <v>0</v>
      </c>
      <c r="Y125" s="135">
        <f t="shared" si="90"/>
        <v>0</v>
      </c>
      <c r="Z125" s="135">
        <f t="shared" si="91"/>
        <v>0</v>
      </c>
      <c r="AA125" s="135">
        <f t="shared" si="92"/>
        <v>0</v>
      </c>
      <c r="AB125" s="135">
        <f t="shared" si="93"/>
        <v>0</v>
      </c>
    </row>
    <row r="126" spans="1:28" s="212" customFormat="1" ht="15">
      <c r="A126" s="128"/>
      <c r="B126" s="129"/>
      <c r="C126" s="130"/>
      <c r="D126" s="131"/>
      <c r="E126" s="131"/>
      <c r="F126" s="131"/>
      <c r="G126" s="132">
        <f t="shared" si="101"/>
        <v>0</v>
      </c>
      <c r="H126" s="129"/>
      <c r="I126" s="132">
        <f t="shared" si="139"/>
        <v>0</v>
      </c>
      <c r="J126" s="133">
        <f>IF(ISBLANK($B126),0,VLOOKUP($B126,F_Parameter!$A$2:$B$44,2,FALSE))</f>
        <v>0</v>
      </c>
      <c r="K126" s="133">
        <f>IF(ISBLANK($B126),0,VLOOKUP($B126,F_Parameter!$A$2:$C$44,3,FALSE))</f>
        <v>0</v>
      </c>
      <c r="L126" s="134">
        <f t="shared" si="102"/>
        <v>0</v>
      </c>
      <c r="M126" s="134">
        <f t="shared" si="120"/>
        <v>0</v>
      </c>
      <c r="N126" s="134">
        <f t="shared" si="121"/>
        <v>0</v>
      </c>
      <c r="O126" s="134">
        <f t="shared" ref="O126" si="159">N126</f>
        <v>0</v>
      </c>
      <c r="P126" s="134">
        <f t="shared" si="156"/>
        <v>0</v>
      </c>
      <c r="Q126" s="134">
        <f t="shared" si="104"/>
        <v>0</v>
      </c>
      <c r="R126" s="134">
        <f t="shared" si="105"/>
        <v>0</v>
      </c>
      <c r="S126" s="135">
        <f t="shared" ca="1" si="137"/>
        <v>0</v>
      </c>
      <c r="T126" s="135">
        <f ca="1">IF(C126=A_Stammdaten!$B$9,$I126-$U126,OFFSET(U126,0,A_Stammdaten!$B$9-2022)-$U126)</f>
        <v>0</v>
      </c>
      <c r="U126" s="135">
        <f ca="1">IFERROR(OFFSET(U126,0,A_Stammdaten!$B$9-2021),0)</f>
        <v>0</v>
      </c>
      <c r="V126" s="135">
        <f t="shared" si="87"/>
        <v>0</v>
      </c>
      <c r="W126" s="135">
        <f t="shared" si="88"/>
        <v>0</v>
      </c>
      <c r="X126" s="135">
        <f t="shared" si="89"/>
        <v>0</v>
      </c>
      <c r="Y126" s="135">
        <f t="shared" si="90"/>
        <v>0</v>
      </c>
      <c r="Z126" s="135">
        <f t="shared" si="91"/>
        <v>0</v>
      </c>
      <c r="AA126" s="135">
        <f t="shared" si="92"/>
        <v>0</v>
      </c>
      <c r="AB126" s="135">
        <f t="shared" si="93"/>
        <v>0</v>
      </c>
    </row>
    <row r="127" spans="1:28" s="212" customFormat="1" ht="15">
      <c r="A127" s="128"/>
      <c r="B127" s="129"/>
      <c r="C127" s="130"/>
      <c r="D127" s="131"/>
      <c r="E127" s="131"/>
      <c r="F127" s="131"/>
      <c r="G127" s="132">
        <f t="shared" si="101"/>
        <v>0</v>
      </c>
      <c r="H127" s="129"/>
      <c r="I127" s="132">
        <f t="shared" si="139"/>
        <v>0</v>
      </c>
      <c r="J127" s="133">
        <f>IF(ISBLANK($B127),0,VLOOKUP($B127,F_Parameter!$A$2:$B$44,2,FALSE))</f>
        <v>0</v>
      </c>
      <c r="K127" s="133">
        <f>IF(ISBLANK($B127),0,VLOOKUP($B127,F_Parameter!$A$2:$C$44,3,FALSE))</f>
        <v>0</v>
      </c>
      <c r="L127" s="134">
        <f t="shared" si="102"/>
        <v>0</v>
      </c>
      <c r="M127" s="134">
        <f t="shared" si="120"/>
        <v>0</v>
      </c>
      <c r="N127" s="134">
        <f t="shared" si="121"/>
        <v>0</v>
      </c>
      <c r="O127" s="134">
        <f t="shared" ref="O127" si="160">N127</f>
        <v>0</v>
      </c>
      <c r="P127" s="134">
        <f t="shared" si="156"/>
        <v>0</v>
      </c>
      <c r="Q127" s="134">
        <f t="shared" si="104"/>
        <v>0</v>
      </c>
      <c r="R127" s="134">
        <f t="shared" si="105"/>
        <v>0</v>
      </c>
      <c r="S127" s="135">
        <f t="shared" ca="1" si="137"/>
        <v>0</v>
      </c>
      <c r="T127" s="135">
        <f ca="1">IF(C127=A_Stammdaten!$B$9,$I127-$U127,OFFSET(U127,0,A_Stammdaten!$B$9-2022)-$U127)</f>
        <v>0</v>
      </c>
      <c r="U127" s="135">
        <f ca="1">IFERROR(OFFSET(U127,0,A_Stammdaten!$B$9-2021),0)</f>
        <v>0</v>
      </c>
      <c r="V127" s="135">
        <f t="shared" si="87"/>
        <v>0</v>
      </c>
      <c r="W127" s="135">
        <f t="shared" si="88"/>
        <v>0</v>
      </c>
      <c r="X127" s="135">
        <f t="shared" si="89"/>
        <v>0</v>
      </c>
      <c r="Y127" s="135">
        <f t="shared" si="90"/>
        <v>0</v>
      </c>
      <c r="Z127" s="135">
        <f t="shared" si="91"/>
        <v>0</v>
      </c>
      <c r="AA127" s="135">
        <f t="shared" si="92"/>
        <v>0</v>
      </c>
      <c r="AB127" s="135">
        <f t="shared" si="93"/>
        <v>0</v>
      </c>
    </row>
    <row r="128" spans="1:28" s="212" customFormat="1" ht="15">
      <c r="A128" s="128"/>
      <c r="B128" s="129"/>
      <c r="C128" s="130"/>
      <c r="D128" s="131"/>
      <c r="E128" s="131"/>
      <c r="F128" s="131"/>
      <c r="G128" s="132">
        <f t="shared" si="101"/>
        <v>0</v>
      </c>
      <c r="H128" s="129"/>
      <c r="I128" s="132">
        <f t="shared" si="139"/>
        <v>0</v>
      </c>
      <c r="J128" s="133">
        <f>IF(ISBLANK($B128),0,VLOOKUP($B128,F_Parameter!$A$2:$B$44,2,FALSE))</f>
        <v>0</v>
      </c>
      <c r="K128" s="133">
        <f>IF(ISBLANK($B128),0,VLOOKUP($B128,F_Parameter!$A$2:$C$44,3,FALSE))</f>
        <v>0</v>
      </c>
      <c r="L128" s="134">
        <f t="shared" si="102"/>
        <v>0</v>
      </c>
      <c r="M128" s="134">
        <f t="shared" si="120"/>
        <v>0</v>
      </c>
      <c r="N128" s="134">
        <f t="shared" si="121"/>
        <v>0</v>
      </c>
      <c r="O128" s="134">
        <f t="shared" ref="O128" si="161">N128</f>
        <v>0</v>
      </c>
      <c r="P128" s="134">
        <f t="shared" si="156"/>
        <v>0</v>
      </c>
      <c r="Q128" s="134">
        <f t="shared" si="104"/>
        <v>0</v>
      </c>
      <c r="R128" s="134">
        <f t="shared" si="105"/>
        <v>0</v>
      </c>
      <c r="S128" s="135">
        <f t="shared" ca="1" si="137"/>
        <v>0</v>
      </c>
      <c r="T128" s="135">
        <f ca="1">IF(C128=A_Stammdaten!$B$9,$I128-$U128,OFFSET(U128,0,A_Stammdaten!$B$9-2022)-$U128)</f>
        <v>0</v>
      </c>
      <c r="U128" s="135">
        <f ca="1">IFERROR(OFFSET(U128,0,A_Stammdaten!$B$9-2021),0)</f>
        <v>0</v>
      </c>
      <c r="V128" s="135">
        <f t="shared" si="87"/>
        <v>0</v>
      </c>
      <c r="W128" s="135">
        <f t="shared" si="88"/>
        <v>0</v>
      </c>
      <c r="X128" s="135">
        <f t="shared" si="89"/>
        <v>0</v>
      </c>
      <c r="Y128" s="135">
        <f t="shared" si="90"/>
        <v>0</v>
      </c>
      <c r="Z128" s="135">
        <f t="shared" si="91"/>
        <v>0</v>
      </c>
      <c r="AA128" s="135">
        <f t="shared" si="92"/>
        <v>0</v>
      </c>
      <c r="AB128" s="135">
        <f t="shared" si="93"/>
        <v>0</v>
      </c>
    </row>
    <row r="129" spans="1:28" s="212" customFormat="1" ht="15">
      <c r="A129" s="128"/>
      <c r="B129" s="129"/>
      <c r="C129" s="130"/>
      <c r="D129" s="131"/>
      <c r="E129" s="131"/>
      <c r="F129" s="131"/>
      <c r="G129" s="132">
        <f t="shared" si="101"/>
        <v>0</v>
      </c>
      <c r="H129" s="129"/>
      <c r="I129" s="132">
        <f t="shared" si="139"/>
        <v>0</v>
      </c>
      <c r="J129" s="133">
        <f>IF(ISBLANK($B129),0,VLOOKUP($B129,F_Parameter!$A$2:$B$44,2,FALSE))</f>
        <v>0</v>
      </c>
      <c r="K129" s="133">
        <f>IF(ISBLANK($B129),0,VLOOKUP($B129,F_Parameter!$A$2:$C$44,3,FALSE))</f>
        <v>0</v>
      </c>
      <c r="L129" s="134">
        <f t="shared" si="102"/>
        <v>0</v>
      </c>
      <c r="M129" s="134">
        <f t="shared" si="120"/>
        <v>0</v>
      </c>
      <c r="N129" s="134">
        <f t="shared" si="121"/>
        <v>0</v>
      </c>
      <c r="O129" s="134">
        <f t="shared" ref="O129" si="162">N129</f>
        <v>0</v>
      </c>
      <c r="P129" s="134">
        <f t="shared" si="156"/>
        <v>0</v>
      </c>
      <c r="Q129" s="134">
        <f t="shared" si="104"/>
        <v>0</v>
      </c>
      <c r="R129" s="134">
        <f t="shared" si="105"/>
        <v>0</v>
      </c>
      <c r="S129" s="135">
        <f t="shared" ca="1" si="137"/>
        <v>0</v>
      </c>
      <c r="T129" s="135">
        <f ca="1">IF(C129=A_Stammdaten!$B$9,$I129-$U129,OFFSET(U129,0,A_Stammdaten!$B$9-2022)-$U129)</f>
        <v>0</v>
      </c>
      <c r="U129" s="135">
        <f ca="1">IFERROR(OFFSET(U129,0,A_Stammdaten!$B$9-2021),0)</f>
        <v>0</v>
      </c>
      <c r="V129" s="135">
        <f t="shared" si="87"/>
        <v>0</v>
      </c>
      <c r="W129" s="135">
        <f t="shared" si="88"/>
        <v>0</v>
      </c>
      <c r="X129" s="135">
        <f t="shared" si="89"/>
        <v>0</v>
      </c>
      <c r="Y129" s="135">
        <f t="shared" si="90"/>
        <v>0</v>
      </c>
      <c r="Z129" s="135">
        <f t="shared" si="91"/>
        <v>0</v>
      </c>
      <c r="AA129" s="135">
        <f t="shared" si="92"/>
        <v>0</v>
      </c>
      <c r="AB129" s="135">
        <f t="shared" si="93"/>
        <v>0</v>
      </c>
    </row>
    <row r="130" spans="1:28" s="212" customFormat="1" ht="15">
      <c r="A130" s="128"/>
      <c r="B130" s="129"/>
      <c r="C130" s="130"/>
      <c r="D130" s="131"/>
      <c r="E130" s="131"/>
      <c r="F130" s="131"/>
      <c r="G130" s="132">
        <f t="shared" si="101"/>
        <v>0</v>
      </c>
      <c r="H130" s="129"/>
      <c r="I130" s="132">
        <f t="shared" si="139"/>
        <v>0</v>
      </c>
      <c r="J130" s="133">
        <f>IF(ISBLANK($B130),0,VLOOKUP($B130,F_Parameter!$A$2:$B$44,2,FALSE))</f>
        <v>0</v>
      </c>
      <c r="K130" s="133">
        <f>IF(ISBLANK($B130),0,VLOOKUP($B130,F_Parameter!$A$2:$C$44,3,FALSE))</f>
        <v>0</v>
      </c>
      <c r="L130" s="134">
        <f t="shared" si="102"/>
        <v>0</v>
      </c>
      <c r="M130" s="134">
        <f t="shared" si="120"/>
        <v>0</v>
      </c>
      <c r="N130" s="134">
        <f t="shared" si="121"/>
        <v>0</v>
      </c>
      <c r="O130" s="134">
        <f t="shared" ref="O130" si="163">N130</f>
        <v>0</v>
      </c>
      <c r="P130" s="134">
        <f t="shared" si="156"/>
        <v>0</v>
      </c>
      <c r="Q130" s="134">
        <f t="shared" si="104"/>
        <v>0</v>
      </c>
      <c r="R130" s="134">
        <f t="shared" si="105"/>
        <v>0</v>
      </c>
      <c r="S130" s="135">
        <f t="shared" ca="1" si="137"/>
        <v>0</v>
      </c>
      <c r="T130" s="135">
        <f ca="1">IF(C130=A_Stammdaten!$B$9,$I130-$U130,OFFSET(U130,0,A_Stammdaten!$B$9-2022)-$U130)</f>
        <v>0</v>
      </c>
      <c r="U130" s="135">
        <f ca="1">IFERROR(OFFSET(U130,0,A_Stammdaten!$B$9-2021),0)</f>
        <v>0</v>
      </c>
      <c r="V130" s="135">
        <f t="shared" si="87"/>
        <v>0</v>
      </c>
      <c r="W130" s="135">
        <f t="shared" si="88"/>
        <v>0</v>
      </c>
      <c r="X130" s="135">
        <f t="shared" si="89"/>
        <v>0</v>
      </c>
      <c r="Y130" s="135">
        <f t="shared" si="90"/>
        <v>0</v>
      </c>
      <c r="Z130" s="135">
        <f t="shared" si="91"/>
        <v>0</v>
      </c>
      <c r="AA130" s="135">
        <f t="shared" si="92"/>
        <v>0</v>
      </c>
      <c r="AB130" s="135">
        <f t="shared" si="93"/>
        <v>0</v>
      </c>
    </row>
    <row r="131" spans="1:28" s="212" customFormat="1" ht="15">
      <c r="A131" s="128"/>
      <c r="B131" s="129"/>
      <c r="C131" s="130"/>
      <c r="D131" s="131"/>
      <c r="E131" s="131"/>
      <c r="F131" s="131"/>
      <c r="G131" s="132">
        <f t="shared" si="101"/>
        <v>0</v>
      </c>
      <c r="H131" s="129"/>
      <c r="I131" s="132">
        <f t="shared" si="139"/>
        <v>0</v>
      </c>
      <c r="J131" s="133">
        <f>IF(ISBLANK($B131),0,VLOOKUP($B131,F_Parameter!$A$2:$B$44,2,FALSE))</f>
        <v>0</v>
      </c>
      <c r="K131" s="133">
        <f>IF(ISBLANK($B131),0,VLOOKUP($B131,F_Parameter!$A$2:$C$44,3,FALSE))</f>
        <v>0</v>
      </c>
      <c r="L131" s="134">
        <f t="shared" si="102"/>
        <v>0</v>
      </c>
      <c r="M131" s="134">
        <f t="shared" si="120"/>
        <v>0</v>
      </c>
      <c r="N131" s="134">
        <f t="shared" si="121"/>
        <v>0</v>
      </c>
      <c r="O131" s="134">
        <f t="shared" ref="O131" si="164">N131</f>
        <v>0</v>
      </c>
      <c r="P131" s="134">
        <f t="shared" si="156"/>
        <v>0</v>
      </c>
      <c r="Q131" s="134">
        <f t="shared" si="104"/>
        <v>0</v>
      </c>
      <c r="R131" s="134">
        <f t="shared" si="105"/>
        <v>0</v>
      </c>
      <c r="S131" s="135">
        <f t="shared" ca="1" si="137"/>
        <v>0</v>
      </c>
      <c r="T131" s="135">
        <f ca="1">IF(C131=A_Stammdaten!$B$9,$I131-$U131,OFFSET(U131,0,A_Stammdaten!$B$9-2022)-$U131)</f>
        <v>0</v>
      </c>
      <c r="U131" s="135">
        <f ca="1">IFERROR(OFFSET(U131,0,A_Stammdaten!$B$9-2021),0)</f>
        <v>0</v>
      </c>
      <c r="V131" s="135">
        <f t="shared" si="87"/>
        <v>0</v>
      </c>
      <c r="W131" s="135">
        <f t="shared" si="88"/>
        <v>0</v>
      </c>
      <c r="X131" s="135">
        <f t="shared" si="89"/>
        <v>0</v>
      </c>
      <c r="Y131" s="135">
        <f t="shared" si="90"/>
        <v>0</v>
      </c>
      <c r="Z131" s="135">
        <f t="shared" si="91"/>
        <v>0</v>
      </c>
      <c r="AA131" s="135">
        <f t="shared" si="92"/>
        <v>0</v>
      </c>
      <c r="AB131" s="135">
        <f t="shared" si="93"/>
        <v>0</v>
      </c>
    </row>
    <row r="132" spans="1:28" s="212" customFormat="1" ht="15">
      <c r="A132" s="128"/>
      <c r="B132" s="129"/>
      <c r="C132" s="130"/>
      <c r="D132" s="131"/>
      <c r="E132" s="131"/>
      <c r="F132" s="131"/>
      <c r="G132" s="132">
        <f t="shared" si="101"/>
        <v>0</v>
      </c>
      <c r="H132" s="129"/>
      <c r="I132" s="132">
        <f t="shared" si="139"/>
        <v>0</v>
      </c>
      <c r="J132" s="133">
        <f>IF(ISBLANK($B132),0,VLOOKUP($B132,F_Parameter!$A$2:$B$44,2,FALSE))</f>
        <v>0</v>
      </c>
      <c r="K132" s="133">
        <f>IF(ISBLANK($B132),0,VLOOKUP($B132,F_Parameter!$A$2:$C$44,3,FALSE))</f>
        <v>0</v>
      </c>
      <c r="L132" s="134">
        <f t="shared" si="102"/>
        <v>0</v>
      </c>
      <c r="M132" s="134">
        <f t="shared" si="120"/>
        <v>0</v>
      </c>
      <c r="N132" s="134">
        <f t="shared" si="121"/>
        <v>0</v>
      </c>
      <c r="O132" s="134">
        <f t="shared" ref="O132" si="165">N132</f>
        <v>0</v>
      </c>
      <c r="P132" s="134">
        <f t="shared" si="156"/>
        <v>0</v>
      </c>
      <c r="Q132" s="134">
        <f t="shared" si="104"/>
        <v>0</v>
      </c>
      <c r="R132" s="134">
        <f t="shared" si="105"/>
        <v>0</v>
      </c>
      <c r="S132" s="135">
        <f t="shared" ca="1" si="137"/>
        <v>0</v>
      </c>
      <c r="T132" s="135">
        <f ca="1">IF(C132=A_Stammdaten!$B$9,$I132-$U132,OFFSET(U132,0,A_Stammdaten!$B$9-2022)-$U132)</f>
        <v>0</v>
      </c>
      <c r="U132" s="135">
        <f ca="1">IFERROR(OFFSET(U132,0,A_Stammdaten!$B$9-2021),0)</f>
        <v>0</v>
      </c>
      <c r="V132" s="135">
        <f t="shared" si="87"/>
        <v>0</v>
      </c>
      <c r="W132" s="135">
        <f t="shared" si="88"/>
        <v>0</v>
      </c>
      <c r="X132" s="135">
        <f t="shared" si="89"/>
        <v>0</v>
      </c>
      <c r="Y132" s="135">
        <f t="shared" si="90"/>
        <v>0</v>
      </c>
      <c r="Z132" s="135">
        <f t="shared" si="91"/>
        <v>0</v>
      </c>
      <c r="AA132" s="135">
        <f t="shared" si="92"/>
        <v>0</v>
      </c>
      <c r="AB132" s="135">
        <f t="shared" si="93"/>
        <v>0</v>
      </c>
    </row>
    <row r="133" spans="1:28" s="212" customFormat="1" ht="15">
      <c r="A133" s="128"/>
      <c r="B133" s="129"/>
      <c r="C133" s="130"/>
      <c r="D133" s="131"/>
      <c r="E133" s="131"/>
      <c r="F133" s="131"/>
      <c r="G133" s="132">
        <f t="shared" si="101"/>
        <v>0</v>
      </c>
      <c r="H133" s="129"/>
      <c r="I133" s="132">
        <f t="shared" si="139"/>
        <v>0</v>
      </c>
      <c r="J133" s="133">
        <f>IF(ISBLANK($B133),0,VLOOKUP($B133,F_Parameter!$A$2:$B$44,2,FALSE))</f>
        <v>0</v>
      </c>
      <c r="K133" s="133">
        <f>IF(ISBLANK($B133),0,VLOOKUP($B133,F_Parameter!$A$2:$C$44,3,FALSE))</f>
        <v>0</v>
      </c>
      <c r="L133" s="134">
        <f t="shared" si="102"/>
        <v>0</v>
      </c>
      <c r="M133" s="134">
        <f t="shared" si="120"/>
        <v>0</v>
      </c>
      <c r="N133" s="134">
        <f t="shared" si="121"/>
        <v>0</v>
      </c>
      <c r="O133" s="134">
        <f t="shared" ref="O133" si="166">N133</f>
        <v>0</v>
      </c>
      <c r="P133" s="134">
        <f t="shared" si="156"/>
        <v>0</v>
      </c>
      <c r="Q133" s="134">
        <f t="shared" si="104"/>
        <v>0</v>
      </c>
      <c r="R133" s="134">
        <f t="shared" si="105"/>
        <v>0</v>
      </c>
      <c r="S133" s="135">
        <f t="shared" ca="1" si="137"/>
        <v>0</v>
      </c>
      <c r="T133" s="135">
        <f ca="1">IF(C133=A_Stammdaten!$B$9,$I133-$U133,OFFSET(U133,0,A_Stammdaten!$B$9-2022)-$U133)</f>
        <v>0</v>
      </c>
      <c r="U133" s="135">
        <f ca="1">IFERROR(OFFSET(U133,0,A_Stammdaten!$B$9-2021),0)</f>
        <v>0</v>
      </c>
      <c r="V133" s="135">
        <f t="shared" ref="V133:V196" si="167">IF(OR($C133=0,$I133=0),0,IF($C133&lt;=VALUE(V$4),$I133-$I133/L133*(VALUE(V$4)-$C133+1),0))</f>
        <v>0</v>
      </c>
      <c r="W133" s="135">
        <f t="shared" ref="W133:W196" si="168">IF(OR($C133=0,$I133=0,M133-(VALUE(W$4)-$C133)=0),0,
IF($C133&lt;VALUE(W$4),V133-V133/(M133-(VALUE(W$4)-$C133)),
IF($C133=VALUE(W$4),$I133-$I133/M133,0)))</f>
        <v>0</v>
      </c>
      <c r="X133" s="135">
        <f t="shared" ref="X133:X196" si="169">IF(OR($C133=0,$I133=0,N133-(VALUE(X$4)-$C133)=0),0,
IF($C133&lt;VALUE(X$4),W133-W133/(N133-(VALUE(X$4)-$C133)),
IF($C133=VALUE(X$4),$I133-$I133/N133,0)))</f>
        <v>0</v>
      </c>
      <c r="Y133" s="135">
        <f t="shared" ref="Y133:Y196" si="170">IF(OR($C133=0,$I133=0,O133-(VALUE(Y$4)-$C133)=0),0,
IF($C133&lt;VALUE(Y$4),X133-X133/(O133-(VALUE(Y$4)-$C133)),
IF($C133=VALUE(Y$4),$I133-$I133/O133,0)))</f>
        <v>0</v>
      </c>
      <c r="Z133" s="135">
        <f t="shared" ref="Z133:Z196" si="171">IF(OR($C133=0,$I133=0,P133-(VALUE(Z$4)-$C133)=0),0,
IF($C133&lt;VALUE(Z$4),Y133-Y133/(P133-(VALUE(Z$4)-$C133)),
IF($C133=VALUE(Z$4),$I133-$I133/P133,0)))</f>
        <v>0</v>
      </c>
      <c r="AA133" s="135">
        <f t="shared" ref="AA133:AA196" si="172">IF(OR($C133=0,$I133=0,Q133-(VALUE(AA$4)-$C133)=0),0,
IF($C133&lt;VALUE(AA$4),Z133-Z133/(Q133-(VALUE(AA$4)-$C133)),
IF($C133=VALUE(AA$4),$I133-$I133/Q133,0)))</f>
        <v>0</v>
      </c>
      <c r="AB133" s="135">
        <f t="shared" ref="AB133:AB196" si="173">IF(OR($C133=0,$I133=0,R133-(VALUE(AB$4)-$C133)=0),0,
IF($C133&lt;VALUE(AB$4),AA133-AA133/(R133-(VALUE(AB$4)-$C133)),
IF($C133=VALUE(AB$4),$I133-$I133/R133,0)))</f>
        <v>0</v>
      </c>
    </row>
    <row r="134" spans="1:28" s="212" customFormat="1" ht="15">
      <c r="A134" s="128"/>
      <c r="B134" s="129"/>
      <c r="C134" s="130"/>
      <c r="D134" s="131"/>
      <c r="E134" s="131"/>
      <c r="F134" s="131"/>
      <c r="G134" s="132">
        <f t="shared" si="101"/>
        <v>0</v>
      </c>
      <c r="H134" s="129"/>
      <c r="I134" s="132">
        <f t="shared" si="139"/>
        <v>0</v>
      </c>
      <c r="J134" s="133">
        <f>IF(ISBLANK($B134),0,VLOOKUP($B134,F_Parameter!$A$2:$B$44,2,FALSE))</f>
        <v>0</v>
      </c>
      <c r="K134" s="133">
        <f>IF(ISBLANK($B134),0,VLOOKUP($B134,F_Parameter!$A$2:$C$44,3,FALSE))</f>
        <v>0</v>
      </c>
      <c r="L134" s="134">
        <f t="shared" si="102"/>
        <v>0</v>
      </c>
      <c r="M134" s="134">
        <f t="shared" si="120"/>
        <v>0</v>
      </c>
      <c r="N134" s="134">
        <f t="shared" si="121"/>
        <v>0</v>
      </c>
      <c r="O134" s="134">
        <f t="shared" ref="O134" si="174">N134</f>
        <v>0</v>
      </c>
      <c r="P134" s="134">
        <f t="shared" si="156"/>
        <v>0</v>
      </c>
      <c r="Q134" s="134">
        <f t="shared" si="104"/>
        <v>0</v>
      </c>
      <c r="R134" s="134">
        <f t="shared" si="105"/>
        <v>0</v>
      </c>
      <c r="S134" s="135">
        <f t="shared" ca="1" si="137"/>
        <v>0</v>
      </c>
      <c r="T134" s="135">
        <f ca="1">IF(C134=A_Stammdaten!$B$9,$I134-$U134,OFFSET(U134,0,A_Stammdaten!$B$9-2022)-$U134)</f>
        <v>0</v>
      </c>
      <c r="U134" s="135">
        <f ca="1">IFERROR(OFFSET(U134,0,A_Stammdaten!$B$9-2021),0)</f>
        <v>0</v>
      </c>
      <c r="V134" s="135">
        <f t="shared" si="167"/>
        <v>0</v>
      </c>
      <c r="W134" s="135">
        <f t="shared" si="168"/>
        <v>0</v>
      </c>
      <c r="X134" s="135">
        <f t="shared" si="169"/>
        <v>0</v>
      </c>
      <c r="Y134" s="135">
        <f t="shared" si="170"/>
        <v>0</v>
      </c>
      <c r="Z134" s="135">
        <f t="shared" si="171"/>
        <v>0</v>
      </c>
      <c r="AA134" s="135">
        <f t="shared" si="172"/>
        <v>0</v>
      </c>
      <c r="AB134" s="135">
        <f t="shared" si="173"/>
        <v>0</v>
      </c>
    </row>
    <row r="135" spans="1:28" s="212" customFormat="1" ht="15">
      <c r="A135" s="128"/>
      <c r="B135" s="129"/>
      <c r="C135" s="130"/>
      <c r="D135" s="131"/>
      <c r="E135" s="131"/>
      <c r="F135" s="131"/>
      <c r="G135" s="132">
        <f t="shared" si="101"/>
        <v>0</v>
      </c>
      <c r="H135" s="129"/>
      <c r="I135" s="132">
        <f t="shared" si="139"/>
        <v>0</v>
      </c>
      <c r="J135" s="133">
        <f>IF(ISBLANK($B135),0,VLOOKUP($B135,F_Parameter!$A$2:$B$44,2,FALSE))</f>
        <v>0</v>
      </c>
      <c r="K135" s="133">
        <f>IF(ISBLANK($B135),0,VLOOKUP($B135,F_Parameter!$A$2:$C$44,3,FALSE))</f>
        <v>0</v>
      </c>
      <c r="L135" s="134">
        <f t="shared" si="102"/>
        <v>0</v>
      </c>
      <c r="M135" s="134">
        <f t="shared" si="120"/>
        <v>0</v>
      </c>
      <c r="N135" s="134">
        <f t="shared" si="121"/>
        <v>0</v>
      </c>
      <c r="O135" s="134">
        <f t="shared" ref="O135" si="175">N135</f>
        <v>0</v>
      </c>
      <c r="P135" s="134">
        <f t="shared" si="156"/>
        <v>0</v>
      </c>
      <c r="Q135" s="134">
        <f t="shared" si="104"/>
        <v>0</v>
      </c>
      <c r="R135" s="134">
        <f t="shared" si="105"/>
        <v>0</v>
      </c>
      <c r="S135" s="135">
        <f t="shared" ca="1" si="137"/>
        <v>0</v>
      </c>
      <c r="T135" s="135">
        <f ca="1">IF(C135=A_Stammdaten!$B$9,$I135-$U135,OFFSET(U135,0,A_Stammdaten!$B$9-2022)-$U135)</f>
        <v>0</v>
      </c>
      <c r="U135" s="135">
        <f ca="1">IFERROR(OFFSET(U135,0,A_Stammdaten!$B$9-2021),0)</f>
        <v>0</v>
      </c>
      <c r="V135" s="135">
        <f t="shared" si="167"/>
        <v>0</v>
      </c>
      <c r="W135" s="135">
        <f t="shared" si="168"/>
        <v>0</v>
      </c>
      <c r="X135" s="135">
        <f t="shared" si="169"/>
        <v>0</v>
      </c>
      <c r="Y135" s="135">
        <f t="shared" si="170"/>
        <v>0</v>
      </c>
      <c r="Z135" s="135">
        <f t="shared" si="171"/>
        <v>0</v>
      </c>
      <c r="AA135" s="135">
        <f t="shared" si="172"/>
        <v>0</v>
      </c>
      <c r="AB135" s="135">
        <f t="shared" si="173"/>
        <v>0</v>
      </c>
    </row>
    <row r="136" spans="1:28" s="212" customFormat="1" ht="15">
      <c r="A136" s="128"/>
      <c r="B136" s="129"/>
      <c r="C136" s="130"/>
      <c r="D136" s="131"/>
      <c r="E136" s="131"/>
      <c r="F136" s="131"/>
      <c r="G136" s="132">
        <f t="shared" si="101"/>
        <v>0</v>
      </c>
      <c r="H136" s="129"/>
      <c r="I136" s="132">
        <f t="shared" si="139"/>
        <v>0</v>
      </c>
      <c r="J136" s="133">
        <f>IF(ISBLANK($B136),0,VLOOKUP($B136,F_Parameter!$A$2:$B$44,2,FALSE))</f>
        <v>0</v>
      </c>
      <c r="K136" s="133">
        <f>IF(ISBLANK($B136),0,VLOOKUP($B136,F_Parameter!$A$2:$C$44,3,FALSE))</f>
        <v>0</v>
      </c>
      <c r="L136" s="134">
        <f t="shared" si="102"/>
        <v>0</v>
      </c>
      <c r="M136" s="134">
        <f t="shared" si="120"/>
        <v>0</v>
      </c>
      <c r="N136" s="134">
        <f t="shared" si="121"/>
        <v>0</v>
      </c>
      <c r="O136" s="134">
        <f t="shared" ref="O136" si="176">N136</f>
        <v>0</v>
      </c>
      <c r="P136" s="134">
        <f t="shared" si="156"/>
        <v>0</v>
      </c>
      <c r="Q136" s="134">
        <f t="shared" si="104"/>
        <v>0</v>
      </c>
      <c r="R136" s="134">
        <f t="shared" si="105"/>
        <v>0</v>
      </c>
      <c r="S136" s="135">
        <f t="shared" ca="1" si="137"/>
        <v>0</v>
      </c>
      <c r="T136" s="135">
        <f ca="1">IF(C136=A_Stammdaten!$B$9,$I136-$U136,OFFSET(U136,0,A_Stammdaten!$B$9-2022)-$U136)</f>
        <v>0</v>
      </c>
      <c r="U136" s="135">
        <f ca="1">IFERROR(OFFSET(U136,0,A_Stammdaten!$B$9-2021),0)</f>
        <v>0</v>
      </c>
      <c r="V136" s="135">
        <f t="shared" si="167"/>
        <v>0</v>
      </c>
      <c r="W136" s="135">
        <f t="shared" si="168"/>
        <v>0</v>
      </c>
      <c r="X136" s="135">
        <f t="shared" si="169"/>
        <v>0</v>
      </c>
      <c r="Y136" s="135">
        <f t="shared" si="170"/>
        <v>0</v>
      </c>
      <c r="Z136" s="135">
        <f t="shared" si="171"/>
        <v>0</v>
      </c>
      <c r="AA136" s="135">
        <f t="shared" si="172"/>
        <v>0</v>
      </c>
      <c r="AB136" s="135">
        <f t="shared" si="173"/>
        <v>0</v>
      </c>
    </row>
    <row r="137" spans="1:28" s="212" customFormat="1" ht="15">
      <c r="A137" s="128"/>
      <c r="B137" s="129"/>
      <c r="C137" s="130"/>
      <c r="D137" s="131"/>
      <c r="E137" s="131"/>
      <c r="F137" s="131"/>
      <c r="G137" s="132">
        <f t="shared" si="101"/>
        <v>0</v>
      </c>
      <c r="H137" s="129"/>
      <c r="I137" s="132">
        <f t="shared" si="139"/>
        <v>0</v>
      </c>
      <c r="J137" s="133">
        <f>IF(ISBLANK($B137),0,VLOOKUP($B137,F_Parameter!$A$2:$B$44,2,FALSE))</f>
        <v>0</v>
      </c>
      <c r="K137" s="133">
        <f>IF(ISBLANK($B137),0,VLOOKUP($B137,F_Parameter!$A$2:$C$44,3,FALSE))</f>
        <v>0</v>
      </c>
      <c r="L137" s="134">
        <f t="shared" si="102"/>
        <v>0</v>
      </c>
      <c r="M137" s="134">
        <f t="shared" si="120"/>
        <v>0</v>
      </c>
      <c r="N137" s="134">
        <f t="shared" si="121"/>
        <v>0</v>
      </c>
      <c r="O137" s="134">
        <f t="shared" ref="O137" si="177">N137</f>
        <v>0</v>
      </c>
      <c r="P137" s="134">
        <f t="shared" si="156"/>
        <v>0</v>
      </c>
      <c r="Q137" s="134">
        <f t="shared" si="104"/>
        <v>0</v>
      </c>
      <c r="R137" s="134">
        <f t="shared" si="105"/>
        <v>0</v>
      </c>
      <c r="S137" s="135">
        <f t="shared" ca="1" si="137"/>
        <v>0</v>
      </c>
      <c r="T137" s="135">
        <f ca="1">IF(C137=A_Stammdaten!$B$9,$I137-$U137,OFFSET(U137,0,A_Stammdaten!$B$9-2022)-$U137)</f>
        <v>0</v>
      </c>
      <c r="U137" s="135">
        <f ca="1">IFERROR(OFFSET(U137,0,A_Stammdaten!$B$9-2021),0)</f>
        <v>0</v>
      </c>
      <c r="V137" s="135">
        <f t="shared" si="167"/>
        <v>0</v>
      </c>
      <c r="W137" s="135">
        <f t="shared" si="168"/>
        <v>0</v>
      </c>
      <c r="X137" s="135">
        <f t="shared" si="169"/>
        <v>0</v>
      </c>
      <c r="Y137" s="135">
        <f t="shared" si="170"/>
        <v>0</v>
      </c>
      <c r="Z137" s="135">
        <f t="shared" si="171"/>
        <v>0</v>
      </c>
      <c r="AA137" s="135">
        <f t="shared" si="172"/>
        <v>0</v>
      </c>
      <c r="AB137" s="135">
        <f t="shared" si="173"/>
        <v>0</v>
      </c>
    </row>
    <row r="138" spans="1:28" s="212" customFormat="1" ht="15">
      <c r="A138" s="128"/>
      <c r="B138" s="129"/>
      <c r="C138" s="130"/>
      <c r="D138" s="131"/>
      <c r="E138" s="131"/>
      <c r="F138" s="131"/>
      <c r="G138" s="132">
        <f t="shared" si="101"/>
        <v>0</v>
      </c>
      <c r="H138" s="129"/>
      <c r="I138" s="132">
        <f t="shared" si="139"/>
        <v>0</v>
      </c>
      <c r="J138" s="133">
        <f>IF(ISBLANK($B138),0,VLOOKUP($B138,F_Parameter!$A$2:$B$44,2,FALSE))</f>
        <v>0</v>
      </c>
      <c r="K138" s="133">
        <f>IF(ISBLANK($B138),0,VLOOKUP($B138,F_Parameter!$A$2:$C$44,3,FALSE))</f>
        <v>0</v>
      </c>
      <c r="L138" s="134">
        <f t="shared" si="102"/>
        <v>0</v>
      </c>
      <c r="M138" s="134">
        <f t="shared" si="120"/>
        <v>0</v>
      </c>
      <c r="N138" s="134">
        <f t="shared" si="121"/>
        <v>0</v>
      </c>
      <c r="O138" s="134">
        <f t="shared" ref="O138" si="178">N138</f>
        <v>0</v>
      </c>
      <c r="P138" s="134">
        <f t="shared" si="156"/>
        <v>0</v>
      </c>
      <c r="Q138" s="134">
        <f t="shared" si="104"/>
        <v>0</v>
      </c>
      <c r="R138" s="134">
        <f t="shared" si="105"/>
        <v>0</v>
      </c>
      <c r="S138" s="135">
        <f t="shared" ca="1" si="137"/>
        <v>0</v>
      </c>
      <c r="T138" s="135">
        <f ca="1">IF(C138=A_Stammdaten!$B$9,$I138-$U138,OFFSET(U138,0,A_Stammdaten!$B$9-2022)-$U138)</f>
        <v>0</v>
      </c>
      <c r="U138" s="135">
        <f ca="1">IFERROR(OFFSET(U138,0,A_Stammdaten!$B$9-2021),0)</f>
        <v>0</v>
      </c>
      <c r="V138" s="135">
        <f t="shared" si="167"/>
        <v>0</v>
      </c>
      <c r="W138" s="135">
        <f t="shared" si="168"/>
        <v>0</v>
      </c>
      <c r="X138" s="135">
        <f t="shared" si="169"/>
        <v>0</v>
      </c>
      <c r="Y138" s="135">
        <f t="shared" si="170"/>
        <v>0</v>
      </c>
      <c r="Z138" s="135">
        <f t="shared" si="171"/>
        <v>0</v>
      </c>
      <c r="AA138" s="135">
        <f t="shared" si="172"/>
        <v>0</v>
      </c>
      <c r="AB138" s="135">
        <f t="shared" si="173"/>
        <v>0</v>
      </c>
    </row>
    <row r="139" spans="1:28" s="212" customFormat="1" ht="15">
      <c r="A139" s="128"/>
      <c r="B139" s="129"/>
      <c r="C139" s="130"/>
      <c r="D139" s="131"/>
      <c r="E139" s="131"/>
      <c r="F139" s="131"/>
      <c r="G139" s="132">
        <f t="shared" si="101"/>
        <v>0</v>
      </c>
      <c r="H139" s="129"/>
      <c r="I139" s="132">
        <f t="shared" ref="I139:I170" si="179">G139-H139</f>
        <v>0</v>
      </c>
      <c r="J139" s="133">
        <f>IF(ISBLANK($B139),0,VLOOKUP($B139,F_Parameter!$A$2:$B$44,2,FALSE))</f>
        <v>0</v>
      </c>
      <c r="K139" s="133">
        <f>IF(ISBLANK($B139),0,VLOOKUP($B139,F_Parameter!$A$2:$C$44,3,FALSE))</f>
        <v>0</v>
      </c>
      <c r="L139" s="134">
        <f t="shared" si="102"/>
        <v>0</v>
      </c>
      <c r="M139" s="134">
        <f t="shared" si="120"/>
        <v>0</v>
      </c>
      <c r="N139" s="134">
        <f t="shared" si="121"/>
        <v>0</v>
      </c>
      <c r="O139" s="134">
        <f t="shared" ref="O139:P154" si="180">N139</f>
        <v>0</v>
      </c>
      <c r="P139" s="134">
        <f t="shared" si="180"/>
        <v>0</v>
      </c>
      <c r="Q139" s="134">
        <f t="shared" si="104"/>
        <v>0</v>
      </c>
      <c r="R139" s="134">
        <f t="shared" si="105"/>
        <v>0</v>
      </c>
      <c r="S139" s="135">
        <f t="shared" ca="1" si="137"/>
        <v>0</v>
      </c>
      <c r="T139" s="135">
        <f ca="1">IF(C139=A_Stammdaten!$B$9,$I139-$U139,OFFSET(U139,0,A_Stammdaten!$B$9-2022)-$U139)</f>
        <v>0</v>
      </c>
      <c r="U139" s="135">
        <f ca="1">IFERROR(OFFSET(U139,0,A_Stammdaten!$B$9-2021),0)</f>
        <v>0</v>
      </c>
      <c r="V139" s="135">
        <f t="shared" si="167"/>
        <v>0</v>
      </c>
      <c r="W139" s="135">
        <f t="shared" si="168"/>
        <v>0</v>
      </c>
      <c r="X139" s="135">
        <f t="shared" si="169"/>
        <v>0</v>
      </c>
      <c r="Y139" s="135">
        <f t="shared" si="170"/>
        <v>0</v>
      </c>
      <c r="Z139" s="135">
        <f t="shared" si="171"/>
        <v>0</v>
      </c>
      <c r="AA139" s="135">
        <f t="shared" si="172"/>
        <v>0</v>
      </c>
      <c r="AB139" s="135">
        <f t="shared" si="173"/>
        <v>0</v>
      </c>
    </row>
    <row r="140" spans="1:28" s="212" customFormat="1" ht="15">
      <c r="A140" s="128"/>
      <c r="B140" s="129"/>
      <c r="C140" s="130"/>
      <c r="D140" s="131"/>
      <c r="E140" s="131"/>
      <c r="F140" s="131"/>
      <c r="G140" s="132">
        <f t="shared" ref="G140:G203" si="181">D140+E140-F140</f>
        <v>0</v>
      </c>
      <c r="H140" s="129"/>
      <c r="I140" s="132">
        <f t="shared" si="179"/>
        <v>0</v>
      </c>
      <c r="J140" s="133">
        <f>IF(ISBLANK($B140),0,VLOOKUP($B140,F_Parameter!$A$2:$B$44,2,FALSE))</f>
        <v>0</v>
      </c>
      <c r="K140" s="133">
        <f>IF(ISBLANK($B140),0,VLOOKUP($B140,F_Parameter!$A$2:$C$44,3,FALSE))</f>
        <v>0</v>
      </c>
      <c r="L140" s="134">
        <f t="shared" ref="L140:L203" si="182">$J140</f>
        <v>0</v>
      </c>
      <c r="M140" s="134">
        <f t="shared" si="120"/>
        <v>0</v>
      </c>
      <c r="N140" s="134">
        <f t="shared" si="121"/>
        <v>0</v>
      </c>
      <c r="O140" s="134">
        <f t="shared" ref="O140" si="183">N140</f>
        <v>0</v>
      </c>
      <c r="P140" s="134">
        <f t="shared" si="180"/>
        <v>0</v>
      </c>
      <c r="Q140" s="134">
        <f t="shared" ref="Q140:Q203" si="184">P140</f>
        <v>0</v>
      </c>
      <c r="R140" s="134">
        <f t="shared" ref="R140:R203" si="185">Q140</f>
        <v>0</v>
      </c>
      <c r="S140" s="135">
        <f t="shared" ca="1" si="137"/>
        <v>0</v>
      </c>
      <c r="T140" s="135">
        <f ca="1">IF(C140=A_Stammdaten!$B$9,$I140-$U140,OFFSET(U140,0,A_Stammdaten!$B$9-2022)-$U140)</f>
        <v>0</v>
      </c>
      <c r="U140" s="135">
        <f ca="1">IFERROR(OFFSET(U140,0,A_Stammdaten!$B$9-2021),0)</f>
        <v>0</v>
      </c>
      <c r="V140" s="135">
        <f t="shared" si="167"/>
        <v>0</v>
      </c>
      <c r="W140" s="135">
        <f t="shared" si="168"/>
        <v>0</v>
      </c>
      <c r="X140" s="135">
        <f t="shared" si="169"/>
        <v>0</v>
      </c>
      <c r="Y140" s="135">
        <f t="shared" si="170"/>
        <v>0</v>
      </c>
      <c r="Z140" s="135">
        <f t="shared" si="171"/>
        <v>0</v>
      </c>
      <c r="AA140" s="135">
        <f t="shared" si="172"/>
        <v>0</v>
      </c>
      <c r="AB140" s="135">
        <f t="shared" si="173"/>
        <v>0</v>
      </c>
    </row>
    <row r="141" spans="1:28" s="212" customFormat="1" ht="15">
      <c r="A141" s="128"/>
      <c r="B141" s="129"/>
      <c r="C141" s="130"/>
      <c r="D141" s="131"/>
      <c r="E141" s="131"/>
      <c r="F141" s="131"/>
      <c r="G141" s="132">
        <f t="shared" si="181"/>
        <v>0</v>
      </c>
      <c r="H141" s="129"/>
      <c r="I141" s="132">
        <f t="shared" si="179"/>
        <v>0</v>
      </c>
      <c r="J141" s="133">
        <f>IF(ISBLANK($B141),0,VLOOKUP($B141,F_Parameter!$A$2:$B$44,2,FALSE))</f>
        <v>0</v>
      </c>
      <c r="K141" s="133">
        <f>IF(ISBLANK($B141),0,VLOOKUP($B141,F_Parameter!$A$2:$C$44,3,FALSE))</f>
        <v>0</v>
      </c>
      <c r="L141" s="134">
        <f t="shared" si="182"/>
        <v>0</v>
      </c>
      <c r="M141" s="134">
        <f t="shared" si="120"/>
        <v>0</v>
      </c>
      <c r="N141" s="134">
        <f t="shared" si="121"/>
        <v>0</v>
      </c>
      <c r="O141" s="134">
        <f t="shared" ref="O141" si="186">N141</f>
        <v>0</v>
      </c>
      <c r="P141" s="134">
        <f t="shared" si="180"/>
        <v>0</v>
      </c>
      <c r="Q141" s="134">
        <f t="shared" si="184"/>
        <v>0</v>
      </c>
      <c r="R141" s="134">
        <f t="shared" si="185"/>
        <v>0</v>
      </c>
      <c r="S141" s="135">
        <f t="shared" ca="1" si="137"/>
        <v>0</v>
      </c>
      <c r="T141" s="135">
        <f ca="1">IF(C141=A_Stammdaten!$B$9,$I141-$U141,OFFSET(U141,0,A_Stammdaten!$B$9-2022)-$U141)</f>
        <v>0</v>
      </c>
      <c r="U141" s="135">
        <f ca="1">IFERROR(OFFSET(U141,0,A_Stammdaten!$B$9-2021),0)</f>
        <v>0</v>
      </c>
      <c r="V141" s="135">
        <f t="shared" si="167"/>
        <v>0</v>
      </c>
      <c r="W141" s="135">
        <f t="shared" si="168"/>
        <v>0</v>
      </c>
      <c r="X141" s="135">
        <f t="shared" si="169"/>
        <v>0</v>
      </c>
      <c r="Y141" s="135">
        <f t="shared" si="170"/>
        <v>0</v>
      </c>
      <c r="Z141" s="135">
        <f t="shared" si="171"/>
        <v>0</v>
      </c>
      <c r="AA141" s="135">
        <f t="shared" si="172"/>
        <v>0</v>
      </c>
      <c r="AB141" s="135">
        <f t="shared" si="173"/>
        <v>0</v>
      </c>
    </row>
    <row r="142" spans="1:28" s="212" customFormat="1" ht="15">
      <c r="A142" s="128"/>
      <c r="B142" s="129"/>
      <c r="C142" s="130"/>
      <c r="D142" s="131"/>
      <c r="E142" s="131"/>
      <c r="F142" s="131"/>
      <c r="G142" s="132">
        <f t="shared" si="181"/>
        <v>0</v>
      </c>
      <c r="H142" s="129"/>
      <c r="I142" s="132">
        <f t="shared" si="179"/>
        <v>0</v>
      </c>
      <c r="J142" s="133">
        <f>IF(ISBLANK($B142),0,VLOOKUP($B142,F_Parameter!$A$2:$B$44,2,FALSE))</f>
        <v>0</v>
      </c>
      <c r="K142" s="133">
        <f>IF(ISBLANK($B142),0,VLOOKUP($B142,F_Parameter!$A$2:$C$44,3,FALSE))</f>
        <v>0</v>
      </c>
      <c r="L142" s="134">
        <f t="shared" si="182"/>
        <v>0</v>
      </c>
      <c r="M142" s="134">
        <f t="shared" si="120"/>
        <v>0</v>
      </c>
      <c r="N142" s="134">
        <f t="shared" si="121"/>
        <v>0</v>
      </c>
      <c r="O142" s="134">
        <f t="shared" ref="O142" si="187">N142</f>
        <v>0</v>
      </c>
      <c r="P142" s="134">
        <f t="shared" si="180"/>
        <v>0</v>
      </c>
      <c r="Q142" s="134">
        <f t="shared" si="184"/>
        <v>0</v>
      </c>
      <c r="R142" s="134">
        <f t="shared" si="185"/>
        <v>0</v>
      </c>
      <c r="S142" s="135">
        <f t="shared" ca="1" si="137"/>
        <v>0</v>
      </c>
      <c r="T142" s="135">
        <f ca="1">IF(C142=A_Stammdaten!$B$9,$I142-$U142,OFFSET(U142,0,A_Stammdaten!$B$9-2022)-$U142)</f>
        <v>0</v>
      </c>
      <c r="U142" s="135">
        <f ca="1">IFERROR(OFFSET(U142,0,A_Stammdaten!$B$9-2021),0)</f>
        <v>0</v>
      </c>
      <c r="V142" s="135">
        <f t="shared" si="167"/>
        <v>0</v>
      </c>
      <c r="W142" s="135">
        <f t="shared" si="168"/>
        <v>0</v>
      </c>
      <c r="X142" s="135">
        <f t="shared" si="169"/>
        <v>0</v>
      </c>
      <c r="Y142" s="135">
        <f t="shared" si="170"/>
        <v>0</v>
      </c>
      <c r="Z142" s="135">
        <f t="shared" si="171"/>
        <v>0</v>
      </c>
      <c r="AA142" s="135">
        <f t="shared" si="172"/>
        <v>0</v>
      </c>
      <c r="AB142" s="135">
        <f t="shared" si="173"/>
        <v>0</v>
      </c>
    </row>
    <row r="143" spans="1:28" s="212" customFormat="1" ht="15">
      <c r="A143" s="128"/>
      <c r="B143" s="129"/>
      <c r="C143" s="130"/>
      <c r="D143" s="131"/>
      <c r="E143" s="131"/>
      <c r="F143" s="131"/>
      <c r="G143" s="132">
        <f t="shared" si="181"/>
        <v>0</v>
      </c>
      <c r="H143" s="129"/>
      <c r="I143" s="132">
        <f t="shared" si="179"/>
        <v>0</v>
      </c>
      <c r="J143" s="133">
        <f>IF(ISBLANK($B143),0,VLOOKUP($B143,F_Parameter!$A$2:$B$44,2,FALSE))</f>
        <v>0</v>
      </c>
      <c r="K143" s="133">
        <f>IF(ISBLANK($B143),0,VLOOKUP($B143,F_Parameter!$A$2:$C$44,3,FALSE))</f>
        <v>0</v>
      </c>
      <c r="L143" s="134">
        <f t="shared" si="182"/>
        <v>0</v>
      </c>
      <c r="M143" s="134">
        <f t="shared" si="120"/>
        <v>0</v>
      </c>
      <c r="N143" s="134">
        <f t="shared" si="121"/>
        <v>0</v>
      </c>
      <c r="O143" s="134">
        <f t="shared" ref="O143" si="188">N143</f>
        <v>0</v>
      </c>
      <c r="P143" s="134">
        <f t="shared" si="180"/>
        <v>0</v>
      </c>
      <c r="Q143" s="134">
        <f t="shared" si="184"/>
        <v>0</v>
      </c>
      <c r="R143" s="134">
        <f t="shared" si="185"/>
        <v>0</v>
      </c>
      <c r="S143" s="135">
        <f t="shared" ca="1" si="137"/>
        <v>0</v>
      </c>
      <c r="T143" s="135">
        <f ca="1">IF(C143=A_Stammdaten!$B$9,$I143-$U143,OFFSET(U143,0,A_Stammdaten!$B$9-2022)-$U143)</f>
        <v>0</v>
      </c>
      <c r="U143" s="135">
        <f ca="1">IFERROR(OFFSET(U143,0,A_Stammdaten!$B$9-2021),0)</f>
        <v>0</v>
      </c>
      <c r="V143" s="135">
        <f t="shared" si="167"/>
        <v>0</v>
      </c>
      <c r="W143" s="135">
        <f t="shared" si="168"/>
        <v>0</v>
      </c>
      <c r="X143" s="135">
        <f t="shared" si="169"/>
        <v>0</v>
      </c>
      <c r="Y143" s="135">
        <f t="shared" si="170"/>
        <v>0</v>
      </c>
      <c r="Z143" s="135">
        <f t="shared" si="171"/>
        <v>0</v>
      </c>
      <c r="AA143" s="135">
        <f t="shared" si="172"/>
        <v>0</v>
      </c>
      <c r="AB143" s="135">
        <f t="shared" si="173"/>
        <v>0</v>
      </c>
    </row>
    <row r="144" spans="1:28" s="212" customFormat="1" ht="15">
      <c r="A144" s="128"/>
      <c r="B144" s="129"/>
      <c r="C144" s="130"/>
      <c r="D144" s="131"/>
      <c r="E144" s="131"/>
      <c r="F144" s="131"/>
      <c r="G144" s="132">
        <f t="shared" si="181"/>
        <v>0</v>
      </c>
      <c r="H144" s="129"/>
      <c r="I144" s="132">
        <f t="shared" si="179"/>
        <v>0</v>
      </c>
      <c r="J144" s="133">
        <f>IF(ISBLANK($B144),0,VLOOKUP($B144,F_Parameter!$A$2:$B$44,2,FALSE))</f>
        <v>0</v>
      </c>
      <c r="K144" s="133">
        <f>IF(ISBLANK($B144),0,VLOOKUP($B144,F_Parameter!$A$2:$C$44,3,FALSE))</f>
        <v>0</v>
      </c>
      <c r="L144" s="134">
        <f t="shared" si="182"/>
        <v>0</v>
      </c>
      <c r="M144" s="134">
        <f t="shared" si="120"/>
        <v>0</v>
      </c>
      <c r="N144" s="134">
        <f t="shared" si="121"/>
        <v>0</v>
      </c>
      <c r="O144" s="134">
        <f t="shared" ref="O144" si="189">N144</f>
        <v>0</v>
      </c>
      <c r="P144" s="134">
        <f t="shared" si="180"/>
        <v>0</v>
      </c>
      <c r="Q144" s="134">
        <f t="shared" si="184"/>
        <v>0</v>
      </c>
      <c r="R144" s="134">
        <f t="shared" si="185"/>
        <v>0</v>
      </c>
      <c r="S144" s="135">
        <f t="shared" ca="1" si="137"/>
        <v>0</v>
      </c>
      <c r="T144" s="135">
        <f ca="1">IF(C144=A_Stammdaten!$B$9,$I144-$U144,OFFSET(U144,0,A_Stammdaten!$B$9-2022)-$U144)</f>
        <v>0</v>
      </c>
      <c r="U144" s="135">
        <f ca="1">IFERROR(OFFSET(U144,0,A_Stammdaten!$B$9-2021),0)</f>
        <v>0</v>
      </c>
      <c r="V144" s="135">
        <f t="shared" si="167"/>
        <v>0</v>
      </c>
      <c r="W144" s="135">
        <f t="shared" si="168"/>
        <v>0</v>
      </c>
      <c r="X144" s="135">
        <f t="shared" si="169"/>
        <v>0</v>
      </c>
      <c r="Y144" s="135">
        <f t="shared" si="170"/>
        <v>0</v>
      </c>
      <c r="Z144" s="135">
        <f t="shared" si="171"/>
        <v>0</v>
      </c>
      <c r="AA144" s="135">
        <f t="shared" si="172"/>
        <v>0</v>
      </c>
      <c r="AB144" s="135">
        <f t="shared" si="173"/>
        <v>0</v>
      </c>
    </row>
    <row r="145" spans="1:28" s="212" customFormat="1" ht="15">
      <c r="A145" s="128"/>
      <c r="B145" s="129"/>
      <c r="C145" s="130"/>
      <c r="D145" s="131"/>
      <c r="E145" s="131"/>
      <c r="F145" s="131"/>
      <c r="G145" s="132">
        <f t="shared" si="181"/>
        <v>0</v>
      </c>
      <c r="H145" s="129"/>
      <c r="I145" s="132">
        <f t="shared" si="179"/>
        <v>0</v>
      </c>
      <c r="J145" s="133">
        <f>IF(ISBLANK($B145),0,VLOOKUP($B145,F_Parameter!$A$2:$B$44,2,FALSE))</f>
        <v>0</v>
      </c>
      <c r="K145" s="133">
        <f>IF(ISBLANK($B145),0,VLOOKUP($B145,F_Parameter!$A$2:$C$44,3,FALSE))</f>
        <v>0</v>
      </c>
      <c r="L145" s="134">
        <f t="shared" si="182"/>
        <v>0</v>
      </c>
      <c r="M145" s="134">
        <f t="shared" si="120"/>
        <v>0</v>
      </c>
      <c r="N145" s="134">
        <f t="shared" si="121"/>
        <v>0</v>
      </c>
      <c r="O145" s="134">
        <f t="shared" ref="O145" si="190">N145</f>
        <v>0</v>
      </c>
      <c r="P145" s="134">
        <f t="shared" si="180"/>
        <v>0</v>
      </c>
      <c r="Q145" s="134">
        <f t="shared" si="184"/>
        <v>0</v>
      </c>
      <c r="R145" s="134">
        <f t="shared" si="185"/>
        <v>0</v>
      </c>
      <c r="S145" s="135">
        <f t="shared" ca="1" si="137"/>
        <v>0</v>
      </c>
      <c r="T145" s="135">
        <f ca="1">IF(C145=A_Stammdaten!$B$9,$I145-$U145,OFFSET(U145,0,A_Stammdaten!$B$9-2022)-$U145)</f>
        <v>0</v>
      </c>
      <c r="U145" s="135">
        <f ca="1">IFERROR(OFFSET(U145,0,A_Stammdaten!$B$9-2021),0)</f>
        <v>0</v>
      </c>
      <c r="V145" s="135">
        <f t="shared" si="167"/>
        <v>0</v>
      </c>
      <c r="W145" s="135">
        <f t="shared" si="168"/>
        <v>0</v>
      </c>
      <c r="X145" s="135">
        <f t="shared" si="169"/>
        <v>0</v>
      </c>
      <c r="Y145" s="135">
        <f t="shared" si="170"/>
        <v>0</v>
      </c>
      <c r="Z145" s="135">
        <f t="shared" si="171"/>
        <v>0</v>
      </c>
      <c r="AA145" s="135">
        <f t="shared" si="172"/>
        <v>0</v>
      </c>
      <c r="AB145" s="135">
        <f t="shared" si="173"/>
        <v>0</v>
      </c>
    </row>
    <row r="146" spans="1:28" s="212" customFormat="1" ht="15">
      <c r="A146" s="128"/>
      <c r="B146" s="129"/>
      <c r="C146" s="130"/>
      <c r="D146" s="131"/>
      <c r="E146" s="131"/>
      <c r="F146" s="131"/>
      <c r="G146" s="132">
        <f t="shared" si="181"/>
        <v>0</v>
      </c>
      <c r="H146" s="129"/>
      <c r="I146" s="132">
        <f t="shared" si="179"/>
        <v>0</v>
      </c>
      <c r="J146" s="133">
        <f>IF(ISBLANK($B146),0,VLOOKUP($B146,F_Parameter!$A$2:$B$44,2,FALSE))</f>
        <v>0</v>
      </c>
      <c r="K146" s="133">
        <f>IF(ISBLANK($B146),0,VLOOKUP($B146,F_Parameter!$A$2:$C$44,3,FALSE))</f>
        <v>0</v>
      </c>
      <c r="L146" s="134">
        <f t="shared" si="182"/>
        <v>0</v>
      </c>
      <c r="M146" s="134">
        <f t="shared" si="120"/>
        <v>0</v>
      </c>
      <c r="N146" s="134">
        <f t="shared" si="121"/>
        <v>0</v>
      </c>
      <c r="O146" s="134">
        <f t="shared" ref="O146" si="191">N146</f>
        <v>0</v>
      </c>
      <c r="P146" s="134">
        <f t="shared" si="180"/>
        <v>0</v>
      </c>
      <c r="Q146" s="134">
        <f t="shared" si="184"/>
        <v>0</v>
      </c>
      <c r="R146" s="134">
        <f t="shared" si="185"/>
        <v>0</v>
      </c>
      <c r="S146" s="135">
        <f t="shared" ca="1" si="137"/>
        <v>0</v>
      </c>
      <c r="T146" s="135">
        <f ca="1">IF(C146=A_Stammdaten!$B$9,$I146-$U146,OFFSET(U146,0,A_Stammdaten!$B$9-2022)-$U146)</f>
        <v>0</v>
      </c>
      <c r="U146" s="135">
        <f ca="1">IFERROR(OFFSET(U146,0,A_Stammdaten!$B$9-2021),0)</f>
        <v>0</v>
      </c>
      <c r="V146" s="135">
        <f t="shared" si="167"/>
        <v>0</v>
      </c>
      <c r="W146" s="135">
        <f t="shared" si="168"/>
        <v>0</v>
      </c>
      <c r="X146" s="135">
        <f t="shared" si="169"/>
        <v>0</v>
      </c>
      <c r="Y146" s="135">
        <f t="shared" si="170"/>
        <v>0</v>
      </c>
      <c r="Z146" s="135">
        <f t="shared" si="171"/>
        <v>0</v>
      </c>
      <c r="AA146" s="135">
        <f t="shared" si="172"/>
        <v>0</v>
      </c>
      <c r="AB146" s="135">
        <f t="shared" si="173"/>
        <v>0</v>
      </c>
    </row>
    <row r="147" spans="1:28" s="212" customFormat="1" ht="15">
      <c r="A147" s="128"/>
      <c r="B147" s="129"/>
      <c r="C147" s="130"/>
      <c r="D147" s="131"/>
      <c r="E147" s="131"/>
      <c r="F147" s="131"/>
      <c r="G147" s="132">
        <f t="shared" si="181"/>
        <v>0</v>
      </c>
      <c r="H147" s="129"/>
      <c r="I147" s="132">
        <f t="shared" si="179"/>
        <v>0</v>
      </c>
      <c r="J147" s="133">
        <f>IF(ISBLANK($B147),0,VLOOKUP($B147,F_Parameter!$A$2:$B$44,2,FALSE))</f>
        <v>0</v>
      </c>
      <c r="K147" s="133">
        <f>IF(ISBLANK($B147),0,VLOOKUP($B147,F_Parameter!$A$2:$C$44,3,FALSE))</f>
        <v>0</v>
      </c>
      <c r="L147" s="134">
        <f t="shared" si="182"/>
        <v>0</v>
      </c>
      <c r="M147" s="134">
        <f t="shared" si="120"/>
        <v>0</v>
      </c>
      <c r="N147" s="134">
        <f t="shared" si="121"/>
        <v>0</v>
      </c>
      <c r="O147" s="134">
        <f t="shared" ref="O147" si="192">N147</f>
        <v>0</v>
      </c>
      <c r="P147" s="134">
        <f t="shared" si="180"/>
        <v>0</v>
      </c>
      <c r="Q147" s="134">
        <f t="shared" si="184"/>
        <v>0</v>
      </c>
      <c r="R147" s="134">
        <f t="shared" si="185"/>
        <v>0</v>
      </c>
      <c r="S147" s="135">
        <f t="shared" ca="1" si="137"/>
        <v>0</v>
      </c>
      <c r="T147" s="135">
        <f ca="1">IF(C147=A_Stammdaten!$B$9,$I147-$U147,OFFSET(U147,0,A_Stammdaten!$B$9-2022)-$U147)</f>
        <v>0</v>
      </c>
      <c r="U147" s="135">
        <f ca="1">IFERROR(OFFSET(U147,0,A_Stammdaten!$B$9-2021),0)</f>
        <v>0</v>
      </c>
      <c r="V147" s="135">
        <f t="shared" si="167"/>
        <v>0</v>
      </c>
      <c r="W147" s="135">
        <f t="shared" si="168"/>
        <v>0</v>
      </c>
      <c r="X147" s="135">
        <f t="shared" si="169"/>
        <v>0</v>
      </c>
      <c r="Y147" s="135">
        <f t="shared" si="170"/>
        <v>0</v>
      </c>
      <c r="Z147" s="135">
        <f t="shared" si="171"/>
        <v>0</v>
      </c>
      <c r="AA147" s="135">
        <f t="shared" si="172"/>
        <v>0</v>
      </c>
      <c r="AB147" s="135">
        <f t="shared" si="173"/>
        <v>0</v>
      </c>
    </row>
    <row r="148" spans="1:28" s="212" customFormat="1" ht="15">
      <c r="A148" s="128"/>
      <c r="B148" s="129"/>
      <c r="C148" s="130"/>
      <c r="D148" s="131"/>
      <c r="E148" s="131"/>
      <c r="F148" s="131"/>
      <c r="G148" s="132">
        <f t="shared" si="181"/>
        <v>0</v>
      </c>
      <c r="H148" s="129"/>
      <c r="I148" s="132">
        <f t="shared" si="179"/>
        <v>0</v>
      </c>
      <c r="J148" s="133">
        <f>IF(ISBLANK($B148),0,VLOOKUP($B148,F_Parameter!$A$2:$B$44,2,FALSE))</f>
        <v>0</v>
      </c>
      <c r="K148" s="133">
        <f>IF(ISBLANK($B148),0,VLOOKUP($B148,F_Parameter!$A$2:$C$44,3,FALSE))</f>
        <v>0</v>
      </c>
      <c r="L148" s="134">
        <f t="shared" si="182"/>
        <v>0</v>
      </c>
      <c r="M148" s="134">
        <f t="shared" si="120"/>
        <v>0</v>
      </c>
      <c r="N148" s="134">
        <f t="shared" si="121"/>
        <v>0</v>
      </c>
      <c r="O148" s="134">
        <f t="shared" ref="O148" si="193">N148</f>
        <v>0</v>
      </c>
      <c r="P148" s="134">
        <f t="shared" si="180"/>
        <v>0</v>
      </c>
      <c r="Q148" s="134">
        <f t="shared" si="184"/>
        <v>0</v>
      </c>
      <c r="R148" s="134">
        <f t="shared" si="185"/>
        <v>0</v>
      </c>
      <c r="S148" s="135">
        <f t="shared" ca="1" si="137"/>
        <v>0</v>
      </c>
      <c r="T148" s="135">
        <f ca="1">IF(C148=A_Stammdaten!$B$9,$I148-$U148,OFFSET(U148,0,A_Stammdaten!$B$9-2022)-$U148)</f>
        <v>0</v>
      </c>
      <c r="U148" s="135">
        <f ca="1">IFERROR(OFFSET(U148,0,A_Stammdaten!$B$9-2021),0)</f>
        <v>0</v>
      </c>
      <c r="V148" s="135">
        <f t="shared" si="167"/>
        <v>0</v>
      </c>
      <c r="W148" s="135">
        <f t="shared" si="168"/>
        <v>0</v>
      </c>
      <c r="X148" s="135">
        <f t="shared" si="169"/>
        <v>0</v>
      </c>
      <c r="Y148" s="135">
        <f t="shared" si="170"/>
        <v>0</v>
      </c>
      <c r="Z148" s="135">
        <f t="shared" si="171"/>
        <v>0</v>
      </c>
      <c r="AA148" s="135">
        <f t="shared" si="172"/>
        <v>0</v>
      </c>
      <c r="AB148" s="135">
        <f t="shared" si="173"/>
        <v>0</v>
      </c>
    </row>
    <row r="149" spans="1:28" s="212" customFormat="1" ht="15">
      <c r="A149" s="128"/>
      <c r="B149" s="129"/>
      <c r="C149" s="130"/>
      <c r="D149" s="131"/>
      <c r="E149" s="131"/>
      <c r="F149" s="131"/>
      <c r="G149" s="132">
        <f t="shared" si="181"/>
        <v>0</v>
      </c>
      <c r="H149" s="129"/>
      <c r="I149" s="132">
        <f t="shared" si="179"/>
        <v>0</v>
      </c>
      <c r="J149" s="133">
        <f>IF(ISBLANK($B149),0,VLOOKUP($B149,F_Parameter!$A$2:$B$44,2,FALSE))</f>
        <v>0</v>
      </c>
      <c r="K149" s="133">
        <f>IF(ISBLANK($B149),0,VLOOKUP($B149,F_Parameter!$A$2:$C$44,3,FALSE))</f>
        <v>0</v>
      </c>
      <c r="L149" s="134">
        <f t="shared" si="182"/>
        <v>0</v>
      </c>
      <c r="M149" s="134">
        <f t="shared" si="120"/>
        <v>0</v>
      </c>
      <c r="N149" s="134">
        <f t="shared" si="121"/>
        <v>0</v>
      </c>
      <c r="O149" s="134">
        <f t="shared" ref="O149" si="194">N149</f>
        <v>0</v>
      </c>
      <c r="P149" s="134">
        <f t="shared" si="180"/>
        <v>0</v>
      </c>
      <c r="Q149" s="134">
        <f t="shared" si="184"/>
        <v>0</v>
      </c>
      <c r="R149" s="134">
        <f t="shared" si="185"/>
        <v>0</v>
      </c>
      <c r="S149" s="135">
        <f t="shared" ca="1" si="137"/>
        <v>0</v>
      </c>
      <c r="T149" s="135">
        <f ca="1">IF(C149=A_Stammdaten!$B$9,$I149-$U149,OFFSET(U149,0,A_Stammdaten!$B$9-2022)-$U149)</f>
        <v>0</v>
      </c>
      <c r="U149" s="135">
        <f ca="1">IFERROR(OFFSET(U149,0,A_Stammdaten!$B$9-2021),0)</f>
        <v>0</v>
      </c>
      <c r="V149" s="135">
        <f t="shared" si="167"/>
        <v>0</v>
      </c>
      <c r="W149" s="135">
        <f t="shared" si="168"/>
        <v>0</v>
      </c>
      <c r="X149" s="135">
        <f t="shared" si="169"/>
        <v>0</v>
      </c>
      <c r="Y149" s="135">
        <f t="shared" si="170"/>
        <v>0</v>
      </c>
      <c r="Z149" s="135">
        <f t="shared" si="171"/>
        <v>0</v>
      </c>
      <c r="AA149" s="135">
        <f t="shared" si="172"/>
        <v>0</v>
      </c>
      <c r="AB149" s="135">
        <f t="shared" si="173"/>
        <v>0</v>
      </c>
    </row>
    <row r="150" spans="1:28" s="212" customFormat="1" ht="15">
      <c r="A150" s="128"/>
      <c r="B150" s="129"/>
      <c r="C150" s="130"/>
      <c r="D150" s="131"/>
      <c r="E150" s="131"/>
      <c r="F150" s="131"/>
      <c r="G150" s="132">
        <f t="shared" si="181"/>
        <v>0</v>
      </c>
      <c r="H150" s="129"/>
      <c r="I150" s="132">
        <f t="shared" si="179"/>
        <v>0</v>
      </c>
      <c r="J150" s="133">
        <f>IF(ISBLANK($B150),0,VLOOKUP($B150,F_Parameter!$A$2:$B$44,2,FALSE))</f>
        <v>0</v>
      </c>
      <c r="K150" s="133">
        <f>IF(ISBLANK($B150),0,VLOOKUP($B150,F_Parameter!$A$2:$C$44,3,FALSE))</f>
        <v>0</v>
      </c>
      <c r="L150" s="134">
        <f t="shared" si="182"/>
        <v>0</v>
      </c>
      <c r="M150" s="134">
        <f t="shared" si="120"/>
        <v>0</v>
      </c>
      <c r="N150" s="134">
        <f t="shared" si="121"/>
        <v>0</v>
      </c>
      <c r="O150" s="134">
        <f t="shared" ref="O150" si="195">N150</f>
        <v>0</v>
      </c>
      <c r="P150" s="134">
        <f t="shared" si="180"/>
        <v>0</v>
      </c>
      <c r="Q150" s="134">
        <f t="shared" si="184"/>
        <v>0</v>
      </c>
      <c r="R150" s="134">
        <f t="shared" si="185"/>
        <v>0</v>
      </c>
      <c r="S150" s="135">
        <f t="shared" ca="1" si="137"/>
        <v>0</v>
      </c>
      <c r="T150" s="135">
        <f ca="1">IF(C150=A_Stammdaten!$B$9,$I150-$U150,OFFSET(U150,0,A_Stammdaten!$B$9-2022)-$U150)</f>
        <v>0</v>
      </c>
      <c r="U150" s="135">
        <f ca="1">IFERROR(OFFSET(U150,0,A_Stammdaten!$B$9-2021),0)</f>
        <v>0</v>
      </c>
      <c r="V150" s="135">
        <f t="shared" si="167"/>
        <v>0</v>
      </c>
      <c r="W150" s="135">
        <f t="shared" si="168"/>
        <v>0</v>
      </c>
      <c r="X150" s="135">
        <f t="shared" si="169"/>
        <v>0</v>
      </c>
      <c r="Y150" s="135">
        <f t="shared" si="170"/>
        <v>0</v>
      </c>
      <c r="Z150" s="135">
        <f t="shared" si="171"/>
        <v>0</v>
      </c>
      <c r="AA150" s="135">
        <f t="shared" si="172"/>
        <v>0</v>
      </c>
      <c r="AB150" s="135">
        <f t="shared" si="173"/>
        <v>0</v>
      </c>
    </row>
    <row r="151" spans="1:28" s="212" customFormat="1" ht="15">
      <c r="A151" s="128"/>
      <c r="B151" s="129"/>
      <c r="C151" s="130"/>
      <c r="D151" s="131"/>
      <c r="E151" s="131"/>
      <c r="F151" s="131"/>
      <c r="G151" s="132">
        <f t="shared" si="181"/>
        <v>0</v>
      </c>
      <c r="H151" s="129"/>
      <c r="I151" s="132">
        <f t="shared" si="179"/>
        <v>0</v>
      </c>
      <c r="J151" s="133">
        <f>IF(ISBLANK($B151),0,VLOOKUP($B151,F_Parameter!$A$2:$B$44,2,FALSE))</f>
        <v>0</v>
      </c>
      <c r="K151" s="133">
        <f>IF(ISBLANK($B151),0,VLOOKUP($B151,F_Parameter!$A$2:$C$44,3,FALSE))</f>
        <v>0</v>
      </c>
      <c r="L151" s="134">
        <f t="shared" si="182"/>
        <v>0</v>
      </c>
      <c r="M151" s="134">
        <f t="shared" si="120"/>
        <v>0</v>
      </c>
      <c r="N151" s="134">
        <f t="shared" si="121"/>
        <v>0</v>
      </c>
      <c r="O151" s="134">
        <f t="shared" ref="O151" si="196">N151</f>
        <v>0</v>
      </c>
      <c r="P151" s="134">
        <f t="shared" si="180"/>
        <v>0</v>
      </c>
      <c r="Q151" s="134">
        <f t="shared" si="184"/>
        <v>0</v>
      </c>
      <c r="R151" s="134">
        <f t="shared" si="185"/>
        <v>0</v>
      </c>
      <c r="S151" s="135">
        <f t="shared" ca="1" si="137"/>
        <v>0</v>
      </c>
      <c r="T151" s="135">
        <f ca="1">IF(C151=A_Stammdaten!$B$9,$I151-$U151,OFFSET(U151,0,A_Stammdaten!$B$9-2022)-$U151)</f>
        <v>0</v>
      </c>
      <c r="U151" s="135">
        <f ca="1">IFERROR(OFFSET(U151,0,A_Stammdaten!$B$9-2021),0)</f>
        <v>0</v>
      </c>
      <c r="V151" s="135">
        <f t="shared" si="167"/>
        <v>0</v>
      </c>
      <c r="W151" s="135">
        <f t="shared" si="168"/>
        <v>0</v>
      </c>
      <c r="X151" s="135">
        <f t="shared" si="169"/>
        <v>0</v>
      </c>
      <c r="Y151" s="135">
        <f t="shared" si="170"/>
        <v>0</v>
      </c>
      <c r="Z151" s="135">
        <f t="shared" si="171"/>
        <v>0</v>
      </c>
      <c r="AA151" s="135">
        <f t="shared" si="172"/>
        <v>0</v>
      </c>
      <c r="AB151" s="135">
        <f t="shared" si="173"/>
        <v>0</v>
      </c>
    </row>
    <row r="152" spans="1:28" s="212" customFormat="1" ht="15">
      <c r="A152" s="128"/>
      <c r="B152" s="129"/>
      <c r="C152" s="130"/>
      <c r="D152" s="131"/>
      <c r="E152" s="131"/>
      <c r="F152" s="131"/>
      <c r="G152" s="132">
        <f t="shared" si="181"/>
        <v>0</v>
      </c>
      <c r="H152" s="129"/>
      <c r="I152" s="132">
        <f t="shared" si="179"/>
        <v>0</v>
      </c>
      <c r="J152" s="133">
        <f>IF(ISBLANK($B152),0,VLOOKUP($B152,F_Parameter!$A$2:$B$44,2,FALSE))</f>
        <v>0</v>
      </c>
      <c r="K152" s="133">
        <f>IF(ISBLANK($B152),0,VLOOKUP($B152,F_Parameter!$A$2:$C$44,3,FALSE))</f>
        <v>0</v>
      </c>
      <c r="L152" s="134">
        <f t="shared" si="182"/>
        <v>0</v>
      </c>
      <c r="M152" s="134">
        <f t="shared" si="120"/>
        <v>0</v>
      </c>
      <c r="N152" s="134">
        <f t="shared" si="121"/>
        <v>0</v>
      </c>
      <c r="O152" s="134">
        <f t="shared" ref="O152" si="197">N152</f>
        <v>0</v>
      </c>
      <c r="P152" s="134">
        <f t="shared" si="180"/>
        <v>0</v>
      </c>
      <c r="Q152" s="134">
        <f t="shared" si="184"/>
        <v>0</v>
      </c>
      <c r="R152" s="134">
        <f t="shared" si="185"/>
        <v>0</v>
      </c>
      <c r="S152" s="135">
        <f t="shared" ca="1" si="137"/>
        <v>0</v>
      </c>
      <c r="T152" s="135">
        <f ca="1">IF(C152=A_Stammdaten!$B$9,$I152-$U152,OFFSET(U152,0,A_Stammdaten!$B$9-2022)-$U152)</f>
        <v>0</v>
      </c>
      <c r="U152" s="135">
        <f ca="1">IFERROR(OFFSET(U152,0,A_Stammdaten!$B$9-2021),0)</f>
        <v>0</v>
      </c>
      <c r="V152" s="135">
        <f t="shared" si="167"/>
        <v>0</v>
      </c>
      <c r="W152" s="135">
        <f t="shared" si="168"/>
        <v>0</v>
      </c>
      <c r="X152" s="135">
        <f t="shared" si="169"/>
        <v>0</v>
      </c>
      <c r="Y152" s="135">
        <f t="shared" si="170"/>
        <v>0</v>
      </c>
      <c r="Z152" s="135">
        <f t="shared" si="171"/>
        <v>0</v>
      </c>
      <c r="AA152" s="135">
        <f t="shared" si="172"/>
        <v>0</v>
      </c>
      <c r="AB152" s="135">
        <f t="shared" si="173"/>
        <v>0</v>
      </c>
    </row>
    <row r="153" spans="1:28" s="212" customFormat="1" ht="15">
      <c r="A153" s="128"/>
      <c r="B153" s="129"/>
      <c r="C153" s="130"/>
      <c r="D153" s="131"/>
      <c r="E153" s="131"/>
      <c r="F153" s="131"/>
      <c r="G153" s="132">
        <f t="shared" si="181"/>
        <v>0</v>
      </c>
      <c r="H153" s="129"/>
      <c r="I153" s="132">
        <f t="shared" si="179"/>
        <v>0</v>
      </c>
      <c r="J153" s="133">
        <f>IF(ISBLANK($B153),0,VLOOKUP($B153,F_Parameter!$A$2:$B$44,2,FALSE))</f>
        <v>0</v>
      </c>
      <c r="K153" s="133">
        <f>IF(ISBLANK($B153),0,VLOOKUP($B153,F_Parameter!$A$2:$C$44,3,FALSE))</f>
        <v>0</v>
      </c>
      <c r="L153" s="134">
        <f t="shared" si="182"/>
        <v>0</v>
      </c>
      <c r="M153" s="134">
        <f t="shared" si="120"/>
        <v>0</v>
      </c>
      <c r="N153" s="134">
        <f t="shared" si="121"/>
        <v>0</v>
      </c>
      <c r="O153" s="134">
        <f t="shared" ref="O153" si="198">N153</f>
        <v>0</v>
      </c>
      <c r="P153" s="134">
        <f t="shared" si="180"/>
        <v>0</v>
      </c>
      <c r="Q153" s="134">
        <f t="shared" si="184"/>
        <v>0</v>
      </c>
      <c r="R153" s="134">
        <f t="shared" si="185"/>
        <v>0</v>
      </c>
      <c r="S153" s="135">
        <f t="shared" ca="1" si="137"/>
        <v>0</v>
      </c>
      <c r="T153" s="135">
        <f ca="1">IF(C153=A_Stammdaten!$B$9,$I153-$U153,OFFSET(U153,0,A_Stammdaten!$B$9-2022)-$U153)</f>
        <v>0</v>
      </c>
      <c r="U153" s="135">
        <f ca="1">IFERROR(OFFSET(U153,0,A_Stammdaten!$B$9-2021),0)</f>
        <v>0</v>
      </c>
      <c r="V153" s="135">
        <f t="shared" si="167"/>
        <v>0</v>
      </c>
      <c r="W153" s="135">
        <f t="shared" si="168"/>
        <v>0</v>
      </c>
      <c r="X153" s="135">
        <f t="shared" si="169"/>
        <v>0</v>
      </c>
      <c r="Y153" s="135">
        <f t="shared" si="170"/>
        <v>0</v>
      </c>
      <c r="Z153" s="135">
        <f t="shared" si="171"/>
        <v>0</v>
      </c>
      <c r="AA153" s="135">
        <f t="shared" si="172"/>
        <v>0</v>
      </c>
      <c r="AB153" s="135">
        <f t="shared" si="173"/>
        <v>0</v>
      </c>
    </row>
    <row r="154" spans="1:28" s="212" customFormat="1" ht="15">
      <c r="A154" s="128"/>
      <c r="B154" s="129"/>
      <c r="C154" s="130"/>
      <c r="D154" s="131"/>
      <c r="E154" s="131"/>
      <c r="F154" s="131"/>
      <c r="G154" s="132">
        <f t="shared" si="181"/>
        <v>0</v>
      </c>
      <c r="H154" s="129"/>
      <c r="I154" s="132">
        <f t="shared" si="179"/>
        <v>0</v>
      </c>
      <c r="J154" s="133">
        <f>IF(ISBLANK($B154),0,VLOOKUP($B154,F_Parameter!$A$2:$B$44,2,FALSE))</f>
        <v>0</v>
      </c>
      <c r="K154" s="133">
        <f>IF(ISBLANK($B154),0,VLOOKUP($B154,F_Parameter!$A$2:$C$44,3,FALSE))</f>
        <v>0</v>
      </c>
      <c r="L154" s="134">
        <f t="shared" si="182"/>
        <v>0</v>
      </c>
      <c r="M154" s="134">
        <f t="shared" si="120"/>
        <v>0</v>
      </c>
      <c r="N154" s="134">
        <f t="shared" si="121"/>
        <v>0</v>
      </c>
      <c r="O154" s="134">
        <f t="shared" ref="O154" si="199">N154</f>
        <v>0</v>
      </c>
      <c r="P154" s="134">
        <f t="shared" si="180"/>
        <v>0</v>
      </c>
      <c r="Q154" s="134">
        <f t="shared" si="184"/>
        <v>0</v>
      </c>
      <c r="R154" s="134">
        <f t="shared" si="185"/>
        <v>0</v>
      </c>
      <c r="S154" s="135">
        <f t="shared" ca="1" si="137"/>
        <v>0</v>
      </c>
      <c r="T154" s="135">
        <f ca="1">IF(C154=A_Stammdaten!$B$9,$I154-$U154,OFFSET(U154,0,A_Stammdaten!$B$9-2022)-$U154)</f>
        <v>0</v>
      </c>
      <c r="U154" s="135">
        <f ca="1">IFERROR(OFFSET(U154,0,A_Stammdaten!$B$9-2021),0)</f>
        <v>0</v>
      </c>
      <c r="V154" s="135">
        <f t="shared" si="167"/>
        <v>0</v>
      </c>
      <c r="W154" s="135">
        <f t="shared" si="168"/>
        <v>0</v>
      </c>
      <c r="X154" s="135">
        <f t="shared" si="169"/>
        <v>0</v>
      </c>
      <c r="Y154" s="135">
        <f t="shared" si="170"/>
        <v>0</v>
      </c>
      <c r="Z154" s="135">
        <f t="shared" si="171"/>
        <v>0</v>
      </c>
      <c r="AA154" s="135">
        <f t="shared" si="172"/>
        <v>0</v>
      </c>
      <c r="AB154" s="135">
        <f t="shared" si="173"/>
        <v>0</v>
      </c>
    </row>
    <row r="155" spans="1:28" s="212" customFormat="1" ht="15">
      <c r="A155" s="128"/>
      <c r="B155" s="129"/>
      <c r="C155" s="130"/>
      <c r="D155" s="131"/>
      <c r="E155" s="131"/>
      <c r="F155" s="131"/>
      <c r="G155" s="132">
        <f t="shared" si="181"/>
        <v>0</v>
      </c>
      <c r="H155" s="129"/>
      <c r="I155" s="132">
        <f t="shared" si="179"/>
        <v>0</v>
      </c>
      <c r="J155" s="133">
        <f>IF(ISBLANK($B155),0,VLOOKUP($B155,F_Parameter!$A$2:$B$44,2,FALSE))</f>
        <v>0</v>
      </c>
      <c r="K155" s="133">
        <f>IF(ISBLANK($B155),0,VLOOKUP($B155,F_Parameter!$A$2:$C$44,3,FALSE))</f>
        <v>0</v>
      </c>
      <c r="L155" s="134">
        <f t="shared" si="182"/>
        <v>0</v>
      </c>
      <c r="M155" s="134">
        <f t="shared" ref="M155:M210" si="200">L155</f>
        <v>0</v>
      </c>
      <c r="N155" s="134">
        <f t="shared" ref="N155:N210" si="201">M155</f>
        <v>0</v>
      </c>
      <c r="O155" s="134">
        <f t="shared" ref="O155:P170" si="202">N155</f>
        <v>0</v>
      </c>
      <c r="P155" s="134">
        <f t="shared" si="202"/>
        <v>0</v>
      </c>
      <c r="Q155" s="134">
        <f t="shared" si="184"/>
        <v>0</v>
      </c>
      <c r="R155" s="134">
        <f t="shared" si="185"/>
        <v>0</v>
      </c>
      <c r="S155" s="135">
        <f t="shared" ca="1" si="137"/>
        <v>0</v>
      </c>
      <c r="T155" s="135">
        <f ca="1">IF(C155=A_Stammdaten!$B$9,$I155-$U155,OFFSET(U155,0,A_Stammdaten!$B$9-2022)-$U155)</f>
        <v>0</v>
      </c>
      <c r="U155" s="135">
        <f ca="1">IFERROR(OFFSET(U155,0,A_Stammdaten!$B$9-2021),0)</f>
        <v>0</v>
      </c>
      <c r="V155" s="135">
        <f t="shared" si="167"/>
        <v>0</v>
      </c>
      <c r="W155" s="135">
        <f t="shared" si="168"/>
        <v>0</v>
      </c>
      <c r="X155" s="135">
        <f t="shared" si="169"/>
        <v>0</v>
      </c>
      <c r="Y155" s="135">
        <f t="shared" si="170"/>
        <v>0</v>
      </c>
      <c r="Z155" s="135">
        <f t="shared" si="171"/>
        <v>0</v>
      </c>
      <c r="AA155" s="135">
        <f t="shared" si="172"/>
        <v>0</v>
      </c>
      <c r="AB155" s="135">
        <f t="shared" si="173"/>
        <v>0</v>
      </c>
    </row>
    <row r="156" spans="1:28" s="212" customFormat="1" ht="15">
      <c r="A156" s="128"/>
      <c r="B156" s="129"/>
      <c r="C156" s="130"/>
      <c r="D156" s="131"/>
      <c r="E156" s="131"/>
      <c r="F156" s="131"/>
      <c r="G156" s="132">
        <f t="shared" si="181"/>
        <v>0</v>
      </c>
      <c r="H156" s="129"/>
      <c r="I156" s="132">
        <f t="shared" si="179"/>
        <v>0</v>
      </c>
      <c r="J156" s="133">
        <f>IF(ISBLANK($B156),0,VLOOKUP($B156,F_Parameter!$A$2:$B$44,2,FALSE))</f>
        <v>0</v>
      </c>
      <c r="K156" s="133">
        <f>IF(ISBLANK($B156),0,VLOOKUP($B156,F_Parameter!$A$2:$C$44,3,FALSE))</f>
        <v>0</v>
      </c>
      <c r="L156" s="134">
        <f t="shared" si="182"/>
        <v>0</v>
      </c>
      <c r="M156" s="134">
        <f t="shared" si="200"/>
        <v>0</v>
      </c>
      <c r="N156" s="134">
        <f t="shared" si="201"/>
        <v>0</v>
      </c>
      <c r="O156" s="134">
        <f t="shared" ref="O156" si="203">N156</f>
        <v>0</v>
      </c>
      <c r="P156" s="134">
        <f t="shared" si="202"/>
        <v>0</v>
      </c>
      <c r="Q156" s="134">
        <f t="shared" si="184"/>
        <v>0</v>
      </c>
      <c r="R156" s="134">
        <f t="shared" si="185"/>
        <v>0</v>
      </c>
      <c r="S156" s="135">
        <f t="shared" ca="1" si="137"/>
        <v>0</v>
      </c>
      <c r="T156" s="135">
        <f ca="1">IF(C156=A_Stammdaten!$B$9,$I156-$U156,OFFSET(U156,0,A_Stammdaten!$B$9-2022)-$U156)</f>
        <v>0</v>
      </c>
      <c r="U156" s="135">
        <f ca="1">IFERROR(OFFSET(U156,0,A_Stammdaten!$B$9-2021),0)</f>
        <v>0</v>
      </c>
      <c r="V156" s="135">
        <f t="shared" si="167"/>
        <v>0</v>
      </c>
      <c r="W156" s="135">
        <f t="shared" si="168"/>
        <v>0</v>
      </c>
      <c r="X156" s="135">
        <f t="shared" si="169"/>
        <v>0</v>
      </c>
      <c r="Y156" s="135">
        <f t="shared" si="170"/>
        <v>0</v>
      </c>
      <c r="Z156" s="135">
        <f t="shared" si="171"/>
        <v>0</v>
      </c>
      <c r="AA156" s="135">
        <f t="shared" si="172"/>
        <v>0</v>
      </c>
      <c r="AB156" s="135">
        <f t="shared" si="173"/>
        <v>0</v>
      </c>
    </row>
    <row r="157" spans="1:28" s="212" customFormat="1" ht="15">
      <c r="A157" s="128"/>
      <c r="B157" s="129"/>
      <c r="C157" s="130"/>
      <c r="D157" s="131"/>
      <c r="E157" s="131"/>
      <c r="F157" s="131"/>
      <c r="G157" s="132">
        <f t="shared" si="181"/>
        <v>0</v>
      </c>
      <c r="H157" s="129"/>
      <c r="I157" s="132">
        <f t="shared" si="179"/>
        <v>0</v>
      </c>
      <c r="J157" s="133">
        <f>IF(ISBLANK($B157),0,VLOOKUP($B157,F_Parameter!$A$2:$B$44,2,FALSE))</f>
        <v>0</v>
      </c>
      <c r="K157" s="133">
        <f>IF(ISBLANK($B157),0,VLOOKUP($B157,F_Parameter!$A$2:$C$44,3,FALSE))</f>
        <v>0</v>
      </c>
      <c r="L157" s="134">
        <f t="shared" si="182"/>
        <v>0</v>
      </c>
      <c r="M157" s="134">
        <f t="shared" si="200"/>
        <v>0</v>
      </c>
      <c r="N157" s="134">
        <f t="shared" si="201"/>
        <v>0</v>
      </c>
      <c r="O157" s="134">
        <f t="shared" ref="O157" si="204">N157</f>
        <v>0</v>
      </c>
      <c r="P157" s="134">
        <f t="shared" si="202"/>
        <v>0</v>
      </c>
      <c r="Q157" s="134">
        <f t="shared" si="184"/>
        <v>0</v>
      </c>
      <c r="R157" s="134">
        <f t="shared" si="185"/>
        <v>0</v>
      </c>
      <c r="S157" s="135">
        <f t="shared" ca="1" si="137"/>
        <v>0</v>
      </c>
      <c r="T157" s="135">
        <f ca="1">IF(C157=A_Stammdaten!$B$9,$I157-$U157,OFFSET(U157,0,A_Stammdaten!$B$9-2022)-$U157)</f>
        <v>0</v>
      </c>
      <c r="U157" s="135">
        <f ca="1">IFERROR(OFFSET(U157,0,A_Stammdaten!$B$9-2021),0)</f>
        <v>0</v>
      </c>
      <c r="V157" s="135">
        <f t="shared" si="167"/>
        <v>0</v>
      </c>
      <c r="W157" s="135">
        <f t="shared" si="168"/>
        <v>0</v>
      </c>
      <c r="X157" s="135">
        <f t="shared" si="169"/>
        <v>0</v>
      </c>
      <c r="Y157" s="135">
        <f t="shared" si="170"/>
        <v>0</v>
      </c>
      <c r="Z157" s="135">
        <f t="shared" si="171"/>
        <v>0</v>
      </c>
      <c r="AA157" s="135">
        <f t="shared" si="172"/>
        <v>0</v>
      </c>
      <c r="AB157" s="135">
        <f t="shared" si="173"/>
        <v>0</v>
      </c>
    </row>
    <row r="158" spans="1:28" s="212" customFormat="1" ht="15">
      <c r="A158" s="128"/>
      <c r="B158" s="129"/>
      <c r="C158" s="130"/>
      <c r="D158" s="131"/>
      <c r="E158" s="131"/>
      <c r="F158" s="131"/>
      <c r="G158" s="132">
        <f t="shared" si="181"/>
        <v>0</v>
      </c>
      <c r="H158" s="129"/>
      <c r="I158" s="132">
        <f t="shared" si="179"/>
        <v>0</v>
      </c>
      <c r="J158" s="133">
        <f>IF(ISBLANK($B158),0,VLOOKUP($B158,F_Parameter!$A$2:$B$44,2,FALSE))</f>
        <v>0</v>
      </c>
      <c r="K158" s="133">
        <f>IF(ISBLANK($B158),0,VLOOKUP($B158,F_Parameter!$A$2:$C$44,3,FALSE))</f>
        <v>0</v>
      </c>
      <c r="L158" s="134">
        <f t="shared" si="182"/>
        <v>0</v>
      </c>
      <c r="M158" s="134">
        <f t="shared" si="200"/>
        <v>0</v>
      </c>
      <c r="N158" s="134">
        <f t="shared" si="201"/>
        <v>0</v>
      </c>
      <c r="O158" s="134">
        <f t="shared" ref="O158" si="205">N158</f>
        <v>0</v>
      </c>
      <c r="P158" s="134">
        <f t="shared" si="202"/>
        <v>0</v>
      </c>
      <c r="Q158" s="134">
        <f t="shared" si="184"/>
        <v>0</v>
      </c>
      <c r="R158" s="134">
        <f t="shared" si="185"/>
        <v>0</v>
      </c>
      <c r="S158" s="135">
        <f t="shared" ca="1" si="137"/>
        <v>0</v>
      </c>
      <c r="T158" s="135">
        <f ca="1">IF(C158=A_Stammdaten!$B$9,$I158-$U158,OFFSET(U158,0,A_Stammdaten!$B$9-2022)-$U158)</f>
        <v>0</v>
      </c>
      <c r="U158" s="135">
        <f ca="1">IFERROR(OFFSET(U158,0,A_Stammdaten!$B$9-2021),0)</f>
        <v>0</v>
      </c>
      <c r="V158" s="135">
        <f t="shared" si="167"/>
        <v>0</v>
      </c>
      <c r="W158" s="135">
        <f t="shared" si="168"/>
        <v>0</v>
      </c>
      <c r="X158" s="135">
        <f t="shared" si="169"/>
        <v>0</v>
      </c>
      <c r="Y158" s="135">
        <f t="shared" si="170"/>
        <v>0</v>
      </c>
      <c r="Z158" s="135">
        <f t="shared" si="171"/>
        <v>0</v>
      </c>
      <c r="AA158" s="135">
        <f t="shared" si="172"/>
        <v>0</v>
      </c>
      <c r="AB158" s="135">
        <f t="shared" si="173"/>
        <v>0</v>
      </c>
    </row>
    <row r="159" spans="1:28" s="212" customFormat="1" ht="15">
      <c r="A159" s="128"/>
      <c r="B159" s="129"/>
      <c r="C159" s="130"/>
      <c r="D159" s="131"/>
      <c r="E159" s="131"/>
      <c r="F159" s="131"/>
      <c r="G159" s="132">
        <f t="shared" si="181"/>
        <v>0</v>
      </c>
      <c r="H159" s="129"/>
      <c r="I159" s="132">
        <f t="shared" si="179"/>
        <v>0</v>
      </c>
      <c r="J159" s="133">
        <f>IF(ISBLANK($B159),0,VLOOKUP($B159,F_Parameter!$A$2:$B$44,2,FALSE))</f>
        <v>0</v>
      </c>
      <c r="K159" s="133">
        <f>IF(ISBLANK($B159),0,VLOOKUP($B159,F_Parameter!$A$2:$C$44,3,FALSE))</f>
        <v>0</v>
      </c>
      <c r="L159" s="134">
        <f t="shared" si="182"/>
        <v>0</v>
      </c>
      <c r="M159" s="134">
        <f t="shared" si="200"/>
        <v>0</v>
      </c>
      <c r="N159" s="134">
        <f t="shared" si="201"/>
        <v>0</v>
      </c>
      <c r="O159" s="134">
        <f t="shared" ref="O159" si="206">N159</f>
        <v>0</v>
      </c>
      <c r="P159" s="134">
        <f t="shared" si="202"/>
        <v>0</v>
      </c>
      <c r="Q159" s="134">
        <f t="shared" si="184"/>
        <v>0</v>
      </c>
      <c r="R159" s="134">
        <f t="shared" si="185"/>
        <v>0</v>
      </c>
      <c r="S159" s="135">
        <f t="shared" ca="1" si="137"/>
        <v>0</v>
      </c>
      <c r="T159" s="135">
        <f ca="1">IF(C159=A_Stammdaten!$B$9,$I159-$U159,OFFSET(U159,0,A_Stammdaten!$B$9-2022)-$U159)</f>
        <v>0</v>
      </c>
      <c r="U159" s="135">
        <f ca="1">IFERROR(OFFSET(U159,0,A_Stammdaten!$B$9-2021),0)</f>
        <v>0</v>
      </c>
      <c r="V159" s="135">
        <f t="shared" si="167"/>
        <v>0</v>
      </c>
      <c r="W159" s="135">
        <f t="shared" si="168"/>
        <v>0</v>
      </c>
      <c r="X159" s="135">
        <f t="shared" si="169"/>
        <v>0</v>
      </c>
      <c r="Y159" s="135">
        <f t="shared" si="170"/>
        <v>0</v>
      </c>
      <c r="Z159" s="135">
        <f t="shared" si="171"/>
        <v>0</v>
      </c>
      <c r="AA159" s="135">
        <f t="shared" si="172"/>
        <v>0</v>
      </c>
      <c r="AB159" s="135">
        <f t="shared" si="173"/>
        <v>0</v>
      </c>
    </row>
    <row r="160" spans="1:28" s="212" customFormat="1" ht="15">
      <c r="A160" s="128"/>
      <c r="B160" s="129"/>
      <c r="C160" s="130"/>
      <c r="D160" s="131"/>
      <c r="E160" s="131"/>
      <c r="F160" s="131"/>
      <c r="G160" s="132">
        <f t="shared" si="181"/>
        <v>0</v>
      </c>
      <c r="H160" s="129"/>
      <c r="I160" s="132">
        <f t="shared" si="179"/>
        <v>0</v>
      </c>
      <c r="J160" s="133">
        <f>IF(ISBLANK($B160),0,VLOOKUP($B160,F_Parameter!$A$2:$B$44,2,FALSE))</f>
        <v>0</v>
      </c>
      <c r="K160" s="133">
        <f>IF(ISBLANK($B160),0,VLOOKUP($B160,F_Parameter!$A$2:$C$44,3,FALSE))</f>
        <v>0</v>
      </c>
      <c r="L160" s="134">
        <f t="shared" si="182"/>
        <v>0</v>
      </c>
      <c r="M160" s="134">
        <f t="shared" si="200"/>
        <v>0</v>
      </c>
      <c r="N160" s="134">
        <f t="shared" si="201"/>
        <v>0</v>
      </c>
      <c r="O160" s="134">
        <f t="shared" ref="O160" si="207">N160</f>
        <v>0</v>
      </c>
      <c r="P160" s="134">
        <f t="shared" si="202"/>
        <v>0</v>
      </c>
      <c r="Q160" s="134">
        <f t="shared" si="184"/>
        <v>0</v>
      </c>
      <c r="R160" s="134">
        <f t="shared" si="185"/>
        <v>0</v>
      </c>
      <c r="S160" s="135">
        <f t="shared" ca="1" si="137"/>
        <v>0</v>
      </c>
      <c r="T160" s="135">
        <f ca="1">IF(C160=A_Stammdaten!$B$9,$I160-$U160,OFFSET(U160,0,A_Stammdaten!$B$9-2022)-$U160)</f>
        <v>0</v>
      </c>
      <c r="U160" s="135">
        <f ca="1">IFERROR(OFFSET(U160,0,A_Stammdaten!$B$9-2021),0)</f>
        <v>0</v>
      </c>
      <c r="V160" s="135">
        <f t="shared" si="167"/>
        <v>0</v>
      </c>
      <c r="W160" s="135">
        <f t="shared" si="168"/>
        <v>0</v>
      </c>
      <c r="X160" s="135">
        <f t="shared" si="169"/>
        <v>0</v>
      </c>
      <c r="Y160" s="135">
        <f t="shared" si="170"/>
        <v>0</v>
      </c>
      <c r="Z160" s="135">
        <f t="shared" si="171"/>
        <v>0</v>
      </c>
      <c r="AA160" s="135">
        <f t="shared" si="172"/>
        <v>0</v>
      </c>
      <c r="AB160" s="135">
        <f t="shared" si="173"/>
        <v>0</v>
      </c>
    </row>
    <row r="161" spans="1:28" s="212" customFormat="1" ht="15">
      <c r="A161" s="128"/>
      <c r="B161" s="129"/>
      <c r="C161" s="130"/>
      <c r="D161" s="131"/>
      <c r="E161" s="131"/>
      <c r="F161" s="131"/>
      <c r="G161" s="132">
        <f t="shared" si="181"/>
        <v>0</v>
      </c>
      <c r="H161" s="129"/>
      <c r="I161" s="132">
        <f t="shared" si="179"/>
        <v>0</v>
      </c>
      <c r="J161" s="133">
        <f>IF(ISBLANK($B161),0,VLOOKUP($B161,F_Parameter!$A$2:$B$44,2,FALSE))</f>
        <v>0</v>
      </c>
      <c r="K161" s="133">
        <f>IF(ISBLANK($B161),0,VLOOKUP($B161,F_Parameter!$A$2:$C$44,3,FALSE))</f>
        <v>0</v>
      </c>
      <c r="L161" s="134">
        <f t="shared" si="182"/>
        <v>0</v>
      </c>
      <c r="M161" s="134">
        <f t="shared" si="200"/>
        <v>0</v>
      </c>
      <c r="N161" s="134">
        <f t="shared" si="201"/>
        <v>0</v>
      </c>
      <c r="O161" s="134">
        <f t="shared" ref="O161" si="208">N161</f>
        <v>0</v>
      </c>
      <c r="P161" s="134">
        <f t="shared" si="202"/>
        <v>0</v>
      </c>
      <c r="Q161" s="134">
        <f t="shared" si="184"/>
        <v>0</v>
      </c>
      <c r="R161" s="134">
        <f t="shared" si="185"/>
        <v>0</v>
      </c>
      <c r="S161" s="135">
        <f t="shared" ca="1" si="137"/>
        <v>0</v>
      </c>
      <c r="T161" s="135">
        <f ca="1">IF(C161=A_Stammdaten!$B$9,$I161-$U161,OFFSET(U161,0,A_Stammdaten!$B$9-2022)-$U161)</f>
        <v>0</v>
      </c>
      <c r="U161" s="135">
        <f ca="1">IFERROR(OFFSET(U161,0,A_Stammdaten!$B$9-2021),0)</f>
        <v>0</v>
      </c>
      <c r="V161" s="135">
        <f t="shared" si="167"/>
        <v>0</v>
      </c>
      <c r="W161" s="135">
        <f t="shared" si="168"/>
        <v>0</v>
      </c>
      <c r="X161" s="135">
        <f t="shared" si="169"/>
        <v>0</v>
      </c>
      <c r="Y161" s="135">
        <f t="shared" si="170"/>
        <v>0</v>
      </c>
      <c r="Z161" s="135">
        <f t="shared" si="171"/>
        <v>0</v>
      </c>
      <c r="AA161" s="135">
        <f t="shared" si="172"/>
        <v>0</v>
      </c>
      <c r="AB161" s="135">
        <f t="shared" si="173"/>
        <v>0</v>
      </c>
    </row>
    <row r="162" spans="1:28" s="212" customFormat="1" ht="15">
      <c r="A162" s="128"/>
      <c r="B162" s="129"/>
      <c r="C162" s="130"/>
      <c r="D162" s="131"/>
      <c r="E162" s="131"/>
      <c r="F162" s="131"/>
      <c r="G162" s="132">
        <f t="shared" si="181"/>
        <v>0</v>
      </c>
      <c r="H162" s="129"/>
      <c r="I162" s="132">
        <f t="shared" si="179"/>
        <v>0</v>
      </c>
      <c r="J162" s="133">
        <f>IF(ISBLANK($B162),0,VLOOKUP($B162,F_Parameter!$A$2:$B$44,2,FALSE))</f>
        <v>0</v>
      </c>
      <c r="K162" s="133">
        <f>IF(ISBLANK($B162),0,VLOOKUP($B162,F_Parameter!$A$2:$C$44,3,FALSE))</f>
        <v>0</v>
      </c>
      <c r="L162" s="134">
        <f t="shared" si="182"/>
        <v>0</v>
      </c>
      <c r="M162" s="134">
        <f t="shared" si="200"/>
        <v>0</v>
      </c>
      <c r="N162" s="134">
        <f t="shared" si="201"/>
        <v>0</v>
      </c>
      <c r="O162" s="134">
        <f t="shared" ref="O162" si="209">N162</f>
        <v>0</v>
      </c>
      <c r="P162" s="134">
        <f t="shared" si="202"/>
        <v>0</v>
      </c>
      <c r="Q162" s="134">
        <f t="shared" si="184"/>
        <v>0</v>
      </c>
      <c r="R162" s="134">
        <f t="shared" si="185"/>
        <v>0</v>
      </c>
      <c r="S162" s="135">
        <f t="shared" ca="1" si="137"/>
        <v>0</v>
      </c>
      <c r="T162" s="135">
        <f ca="1">IF(C162=A_Stammdaten!$B$9,$I162-$U162,OFFSET(U162,0,A_Stammdaten!$B$9-2022)-$U162)</f>
        <v>0</v>
      </c>
      <c r="U162" s="135">
        <f ca="1">IFERROR(OFFSET(U162,0,A_Stammdaten!$B$9-2021),0)</f>
        <v>0</v>
      </c>
      <c r="V162" s="135">
        <f t="shared" si="167"/>
        <v>0</v>
      </c>
      <c r="W162" s="135">
        <f t="shared" si="168"/>
        <v>0</v>
      </c>
      <c r="X162" s="135">
        <f t="shared" si="169"/>
        <v>0</v>
      </c>
      <c r="Y162" s="135">
        <f t="shared" si="170"/>
        <v>0</v>
      </c>
      <c r="Z162" s="135">
        <f t="shared" si="171"/>
        <v>0</v>
      </c>
      <c r="AA162" s="135">
        <f t="shared" si="172"/>
        <v>0</v>
      </c>
      <c r="AB162" s="135">
        <f t="shared" si="173"/>
        <v>0</v>
      </c>
    </row>
    <row r="163" spans="1:28" s="212" customFormat="1" ht="15">
      <c r="A163" s="128"/>
      <c r="B163" s="129"/>
      <c r="C163" s="130"/>
      <c r="D163" s="131"/>
      <c r="E163" s="131"/>
      <c r="F163" s="131"/>
      <c r="G163" s="132">
        <f t="shared" si="181"/>
        <v>0</v>
      </c>
      <c r="H163" s="129"/>
      <c r="I163" s="132">
        <f t="shared" si="179"/>
        <v>0</v>
      </c>
      <c r="J163" s="133">
        <f>IF(ISBLANK($B163),0,VLOOKUP($B163,F_Parameter!$A$2:$B$44,2,FALSE))</f>
        <v>0</v>
      </c>
      <c r="K163" s="133">
        <f>IF(ISBLANK($B163),0,VLOOKUP($B163,F_Parameter!$A$2:$C$44,3,FALSE))</f>
        <v>0</v>
      </c>
      <c r="L163" s="134">
        <f t="shared" si="182"/>
        <v>0</v>
      </c>
      <c r="M163" s="134">
        <f t="shared" si="200"/>
        <v>0</v>
      </c>
      <c r="N163" s="134">
        <f t="shared" si="201"/>
        <v>0</v>
      </c>
      <c r="O163" s="134">
        <f t="shared" ref="O163" si="210">N163</f>
        <v>0</v>
      </c>
      <c r="P163" s="134">
        <f t="shared" si="202"/>
        <v>0</v>
      </c>
      <c r="Q163" s="134">
        <f t="shared" si="184"/>
        <v>0</v>
      </c>
      <c r="R163" s="134">
        <f t="shared" si="185"/>
        <v>0</v>
      </c>
      <c r="S163" s="135">
        <f t="shared" ca="1" si="137"/>
        <v>0</v>
      </c>
      <c r="T163" s="135">
        <f ca="1">IF(C163=A_Stammdaten!$B$9,$I163-$U163,OFFSET(U163,0,A_Stammdaten!$B$9-2022)-$U163)</f>
        <v>0</v>
      </c>
      <c r="U163" s="135">
        <f ca="1">IFERROR(OFFSET(U163,0,A_Stammdaten!$B$9-2021),0)</f>
        <v>0</v>
      </c>
      <c r="V163" s="135">
        <f t="shared" si="167"/>
        <v>0</v>
      </c>
      <c r="W163" s="135">
        <f t="shared" si="168"/>
        <v>0</v>
      </c>
      <c r="X163" s="135">
        <f t="shared" si="169"/>
        <v>0</v>
      </c>
      <c r="Y163" s="135">
        <f t="shared" si="170"/>
        <v>0</v>
      </c>
      <c r="Z163" s="135">
        <f t="shared" si="171"/>
        <v>0</v>
      </c>
      <c r="AA163" s="135">
        <f t="shared" si="172"/>
        <v>0</v>
      </c>
      <c r="AB163" s="135">
        <f t="shared" si="173"/>
        <v>0</v>
      </c>
    </row>
    <row r="164" spans="1:28" s="212" customFormat="1" ht="15">
      <c r="A164" s="128"/>
      <c r="B164" s="129"/>
      <c r="C164" s="130"/>
      <c r="D164" s="131"/>
      <c r="E164" s="131"/>
      <c r="F164" s="131"/>
      <c r="G164" s="132">
        <f t="shared" si="181"/>
        <v>0</v>
      </c>
      <c r="H164" s="129"/>
      <c r="I164" s="132">
        <f t="shared" si="179"/>
        <v>0</v>
      </c>
      <c r="J164" s="133">
        <f>IF(ISBLANK($B164),0,VLOOKUP($B164,F_Parameter!$A$2:$B$44,2,FALSE))</f>
        <v>0</v>
      </c>
      <c r="K164" s="133">
        <f>IF(ISBLANK($B164),0,VLOOKUP($B164,F_Parameter!$A$2:$C$44,3,FALSE))</f>
        <v>0</v>
      </c>
      <c r="L164" s="134">
        <f t="shared" si="182"/>
        <v>0</v>
      </c>
      <c r="M164" s="134">
        <f t="shared" si="200"/>
        <v>0</v>
      </c>
      <c r="N164" s="134">
        <f t="shared" si="201"/>
        <v>0</v>
      </c>
      <c r="O164" s="134">
        <f t="shared" ref="O164" si="211">N164</f>
        <v>0</v>
      </c>
      <c r="P164" s="134">
        <f t="shared" si="202"/>
        <v>0</v>
      </c>
      <c r="Q164" s="134">
        <f t="shared" si="184"/>
        <v>0</v>
      </c>
      <c r="R164" s="134">
        <f t="shared" si="185"/>
        <v>0</v>
      </c>
      <c r="S164" s="135">
        <f t="shared" ca="1" si="137"/>
        <v>0</v>
      </c>
      <c r="T164" s="135">
        <f ca="1">IF(C164=A_Stammdaten!$B$9,$I164-$U164,OFFSET(U164,0,A_Stammdaten!$B$9-2022)-$U164)</f>
        <v>0</v>
      </c>
      <c r="U164" s="135">
        <f ca="1">IFERROR(OFFSET(U164,0,A_Stammdaten!$B$9-2021),0)</f>
        <v>0</v>
      </c>
      <c r="V164" s="135">
        <f t="shared" si="167"/>
        <v>0</v>
      </c>
      <c r="W164" s="135">
        <f t="shared" si="168"/>
        <v>0</v>
      </c>
      <c r="X164" s="135">
        <f t="shared" si="169"/>
        <v>0</v>
      </c>
      <c r="Y164" s="135">
        <f t="shared" si="170"/>
        <v>0</v>
      </c>
      <c r="Z164" s="135">
        <f t="shared" si="171"/>
        <v>0</v>
      </c>
      <c r="AA164" s="135">
        <f t="shared" si="172"/>
        <v>0</v>
      </c>
      <c r="AB164" s="135">
        <f t="shared" si="173"/>
        <v>0</v>
      </c>
    </row>
    <row r="165" spans="1:28" s="212" customFormat="1" ht="15">
      <c r="A165" s="128"/>
      <c r="B165" s="129"/>
      <c r="C165" s="130"/>
      <c r="D165" s="131"/>
      <c r="E165" s="131"/>
      <c r="F165" s="131"/>
      <c r="G165" s="132">
        <f t="shared" si="181"/>
        <v>0</v>
      </c>
      <c r="H165" s="129"/>
      <c r="I165" s="132">
        <f t="shared" si="179"/>
        <v>0</v>
      </c>
      <c r="J165" s="133">
        <f>IF(ISBLANK($B165),0,VLOOKUP($B165,F_Parameter!$A$2:$B$44,2,FALSE))</f>
        <v>0</v>
      </c>
      <c r="K165" s="133">
        <f>IF(ISBLANK($B165),0,VLOOKUP($B165,F_Parameter!$A$2:$C$44,3,FALSE))</f>
        <v>0</v>
      </c>
      <c r="L165" s="134">
        <f t="shared" si="182"/>
        <v>0</v>
      </c>
      <c r="M165" s="134">
        <f t="shared" si="200"/>
        <v>0</v>
      </c>
      <c r="N165" s="134">
        <f t="shared" si="201"/>
        <v>0</v>
      </c>
      <c r="O165" s="134">
        <f t="shared" ref="O165" si="212">N165</f>
        <v>0</v>
      </c>
      <c r="P165" s="134">
        <f t="shared" si="202"/>
        <v>0</v>
      </c>
      <c r="Q165" s="134">
        <f t="shared" si="184"/>
        <v>0</v>
      </c>
      <c r="R165" s="134">
        <f t="shared" si="185"/>
        <v>0</v>
      </c>
      <c r="S165" s="135">
        <f t="shared" ca="1" si="137"/>
        <v>0</v>
      </c>
      <c r="T165" s="135">
        <f ca="1">IF(C165=A_Stammdaten!$B$9,$I165-$U165,OFFSET(U165,0,A_Stammdaten!$B$9-2022)-$U165)</f>
        <v>0</v>
      </c>
      <c r="U165" s="135">
        <f ca="1">IFERROR(OFFSET(U165,0,A_Stammdaten!$B$9-2021),0)</f>
        <v>0</v>
      </c>
      <c r="V165" s="135">
        <f t="shared" si="167"/>
        <v>0</v>
      </c>
      <c r="W165" s="135">
        <f t="shared" si="168"/>
        <v>0</v>
      </c>
      <c r="X165" s="135">
        <f t="shared" si="169"/>
        <v>0</v>
      </c>
      <c r="Y165" s="135">
        <f t="shared" si="170"/>
        <v>0</v>
      </c>
      <c r="Z165" s="135">
        <f t="shared" si="171"/>
        <v>0</v>
      </c>
      <c r="AA165" s="135">
        <f t="shared" si="172"/>
        <v>0</v>
      </c>
      <c r="AB165" s="135">
        <f t="shared" si="173"/>
        <v>0</v>
      </c>
    </row>
    <row r="166" spans="1:28" s="212" customFormat="1" ht="15">
      <c r="A166" s="128"/>
      <c r="B166" s="129"/>
      <c r="C166" s="130"/>
      <c r="D166" s="131"/>
      <c r="E166" s="131"/>
      <c r="F166" s="131"/>
      <c r="G166" s="132">
        <f t="shared" si="181"/>
        <v>0</v>
      </c>
      <c r="H166" s="129"/>
      <c r="I166" s="132">
        <f t="shared" si="179"/>
        <v>0</v>
      </c>
      <c r="J166" s="133">
        <f>IF(ISBLANK($B166),0,VLOOKUP($B166,F_Parameter!$A$2:$B$44,2,FALSE))</f>
        <v>0</v>
      </c>
      <c r="K166" s="133">
        <f>IF(ISBLANK($B166),0,VLOOKUP($B166,F_Parameter!$A$2:$C$44,3,FALSE))</f>
        <v>0</v>
      </c>
      <c r="L166" s="134">
        <f t="shared" si="182"/>
        <v>0</v>
      </c>
      <c r="M166" s="134">
        <f t="shared" si="200"/>
        <v>0</v>
      </c>
      <c r="N166" s="134">
        <f t="shared" si="201"/>
        <v>0</v>
      </c>
      <c r="O166" s="134">
        <f t="shared" ref="O166" si="213">N166</f>
        <v>0</v>
      </c>
      <c r="P166" s="134">
        <f t="shared" si="202"/>
        <v>0</v>
      </c>
      <c r="Q166" s="134">
        <f t="shared" si="184"/>
        <v>0</v>
      </c>
      <c r="R166" s="134">
        <f t="shared" si="185"/>
        <v>0</v>
      </c>
      <c r="S166" s="135">
        <f t="shared" ca="1" si="137"/>
        <v>0</v>
      </c>
      <c r="T166" s="135">
        <f ca="1">IF(C166=A_Stammdaten!$B$9,$I166-$U166,OFFSET(U166,0,A_Stammdaten!$B$9-2022)-$U166)</f>
        <v>0</v>
      </c>
      <c r="U166" s="135">
        <f ca="1">IFERROR(OFFSET(U166,0,A_Stammdaten!$B$9-2021),0)</f>
        <v>0</v>
      </c>
      <c r="V166" s="135">
        <f t="shared" si="167"/>
        <v>0</v>
      </c>
      <c r="W166" s="135">
        <f t="shared" si="168"/>
        <v>0</v>
      </c>
      <c r="X166" s="135">
        <f t="shared" si="169"/>
        <v>0</v>
      </c>
      <c r="Y166" s="135">
        <f t="shared" si="170"/>
        <v>0</v>
      </c>
      <c r="Z166" s="135">
        <f t="shared" si="171"/>
        <v>0</v>
      </c>
      <c r="AA166" s="135">
        <f t="shared" si="172"/>
        <v>0</v>
      </c>
      <c r="AB166" s="135">
        <f t="shared" si="173"/>
        <v>0</v>
      </c>
    </row>
    <row r="167" spans="1:28" s="212" customFormat="1" ht="15">
      <c r="A167" s="128"/>
      <c r="B167" s="129"/>
      <c r="C167" s="130"/>
      <c r="D167" s="131"/>
      <c r="E167" s="131"/>
      <c r="F167" s="131"/>
      <c r="G167" s="132">
        <f t="shared" si="181"/>
        <v>0</v>
      </c>
      <c r="H167" s="129"/>
      <c r="I167" s="132">
        <f t="shared" si="179"/>
        <v>0</v>
      </c>
      <c r="J167" s="133">
        <f>IF(ISBLANK($B167),0,VLOOKUP($B167,F_Parameter!$A$2:$B$44,2,FALSE))</f>
        <v>0</v>
      </c>
      <c r="K167" s="133">
        <f>IF(ISBLANK($B167),0,VLOOKUP($B167,F_Parameter!$A$2:$C$44,3,FALSE))</f>
        <v>0</v>
      </c>
      <c r="L167" s="134">
        <f t="shared" si="182"/>
        <v>0</v>
      </c>
      <c r="M167" s="134">
        <f t="shared" si="200"/>
        <v>0</v>
      </c>
      <c r="N167" s="134">
        <f t="shared" si="201"/>
        <v>0</v>
      </c>
      <c r="O167" s="134">
        <f t="shared" ref="O167" si="214">N167</f>
        <v>0</v>
      </c>
      <c r="P167" s="134">
        <f t="shared" si="202"/>
        <v>0</v>
      </c>
      <c r="Q167" s="134">
        <f t="shared" si="184"/>
        <v>0</v>
      </c>
      <c r="R167" s="134">
        <f t="shared" si="185"/>
        <v>0</v>
      </c>
      <c r="S167" s="135">
        <f t="shared" ca="1" si="137"/>
        <v>0</v>
      </c>
      <c r="T167" s="135">
        <f ca="1">IF(C167=A_Stammdaten!$B$9,$I167-$U167,OFFSET(U167,0,A_Stammdaten!$B$9-2022)-$U167)</f>
        <v>0</v>
      </c>
      <c r="U167" s="135">
        <f ca="1">IFERROR(OFFSET(U167,0,A_Stammdaten!$B$9-2021),0)</f>
        <v>0</v>
      </c>
      <c r="V167" s="135">
        <f t="shared" si="167"/>
        <v>0</v>
      </c>
      <c r="W167" s="135">
        <f t="shared" si="168"/>
        <v>0</v>
      </c>
      <c r="X167" s="135">
        <f t="shared" si="169"/>
        <v>0</v>
      </c>
      <c r="Y167" s="135">
        <f t="shared" si="170"/>
        <v>0</v>
      </c>
      <c r="Z167" s="135">
        <f t="shared" si="171"/>
        <v>0</v>
      </c>
      <c r="AA167" s="135">
        <f t="shared" si="172"/>
        <v>0</v>
      </c>
      <c r="AB167" s="135">
        <f t="shared" si="173"/>
        <v>0</v>
      </c>
    </row>
    <row r="168" spans="1:28" s="212" customFormat="1" ht="15">
      <c r="A168" s="128"/>
      <c r="B168" s="129"/>
      <c r="C168" s="130"/>
      <c r="D168" s="131"/>
      <c r="E168" s="131"/>
      <c r="F168" s="131"/>
      <c r="G168" s="132">
        <f t="shared" si="181"/>
        <v>0</v>
      </c>
      <c r="H168" s="129"/>
      <c r="I168" s="132">
        <f t="shared" si="179"/>
        <v>0</v>
      </c>
      <c r="J168" s="133">
        <f>IF(ISBLANK($B168),0,VLOOKUP($B168,F_Parameter!$A$2:$B$44,2,FALSE))</f>
        <v>0</v>
      </c>
      <c r="K168" s="133">
        <f>IF(ISBLANK($B168),0,VLOOKUP($B168,F_Parameter!$A$2:$C$44,3,FALSE))</f>
        <v>0</v>
      </c>
      <c r="L168" s="134">
        <f t="shared" si="182"/>
        <v>0</v>
      </c>
      <c r="M168" s="134">
        <f t="shared" si="200"/>
        <v>0</v>
      </c>
      <c r="N168" s="134">
        <f t="shared" si="201"/>
        <v>0</v>
      </c>
      <c r="O168" s="134">
        <f t="shared" ref="O168" si="215">N168</f>
        <v>0</v>
      </c>
      <c r="P168" s="134">
        <f t="shared" si="202"/>
        <v>0</v>
      </c>
      <c r="Q168" s="134">
        <f t="shared" si="184"/>
        <v>0</v>
      </c>
      <c r="R168" s="134">
        <f t="shared" si="185"/>
        <v>0</v>
      </c>
      <c r="S168" s="135">
        <f t="shared" ca="1" si="137"/>
        <v>0</v>
      </c>
      <c r="T168" s="135">
        <f ca="1">IF(C168=A_Stammdaten!$B$9,$I168-$U168,OFFSET(U168,0,A_Stammdaten!$B$9-2022)-$U168)</f>
        <v>0</v>
      </c>
      <c r="U168" s="135">
        <f ca="1">IFERROR(OFFSET(U168,0,A_Stammdaten!$B$9-2021),0)</f>
        <v>0</v>
      </c>
      <c r="V168" s="135">
        <f t="shared" si="167"/>
        <v>0</v>
      </c>
      <c r="W168" s="135">
        <f t="shared" si="168"/>
        <v>0</v>
      </c>
      <c r="X168" s="135">
        <f t="shared" si="169"/>
        <v>0</v>
      </c>
      <c r="Y168" s="135">
        <f t="shared" si="170"/>
        <v>0</v>
      </c>
      <c r="Z168" s="135">
        <f t="shared" si="171"/>
        <v>0</v>
      </c>
      <c r="AA168" s="135">
        <f t="shared" si="172"/>
        <v>0</v>
      </c>
      <c r="AB168" s="135">
        <f t="shared" si="173"/>
        <v>0</v>
      </c>
    </row>
    <row r="169" spans="1:28" s="212" customFormat="1" ht="15">
      <c r="A169" s="128"/>
      <c r="B169" s="129"/>
      <c r="C169" s="130"/>
      <c r="D169" s="131"/>
      <c r="E169" s="131"/>
      <c r="F169" s="131"/>
      <c r="G169" s="132">
        <f t="shared" si="181"/>
        <v>0</v>
      </c>
      <c r="H169" s="129"/>
      <c r="I169" s="132">
        <f t="shared" si="179"/>
        <v>0</v>
      </c>
      <c r="J169" s="133">
        <f>IF(ISBLANK($B169),0,VLOOKUP($B169,F_Parameter!$A$2:$B$44,2,FALSE))</f>
        <v>0</v>
      </c>
      <c r="K169" s="133">
        <f>IF(ISBLANK($B169),0,VLOOKUP($B169,F_Parameter!$A$2:$C$44,3,FALSE))</f>
        <v>0</v>
      </c>
      <c r="L169" s="134">
        <f t="shared" si="182"/>
        <v>0</v>
      </c>
      <c r="M169" s="134">
        <f t="shared" si="200"/>
        <v>0</v>
      </c>
      <c r="N169" s="134">
        <f t="shared" si="201"/>
        <v>0</v>
      </c>
      <c r="O169" s="134">
        <f t="shared" ref="O169" si="216">N169</f>
        <v>0</v>
      </c>
      <c r="P169" s="134">
        <f t="shared" si="202"/>
        <v>0</v>
      </c>
      <c r="Q169" s="134">
        <f t="shared" si="184"/>
        <v>0</v>
      </c>
      <c r="R169" s="134">
        <f t="shared" si="185"/>
        <v>0</v>
      </c>
      <c r="S169" s="135">
        <f t="shared" ref="S169:S210" ca="1" si="217">U169+T169</f>
        <v>0</v>
      </c>
      <c r="T169" s="135">
        <f ca="1">IF(C169=A_Stammdaten!$B$9,$I169-$U169,OFFSET(U169,0,A_Stammdaten!$B$9-2022)-$U169)</f>
        <v>0</v>
      </c>
      <c r="U169" s="135">
        <f ca="1">IFERROR(OFFSET(U169,0,A_Stammdaten!$B$9-2021),0)</f>
        <v>0</v>
      </c>
      <c r="V169" s="135">
        <f t="shared" si="167"/>
        <v>0</v>
      </c>
      <c r="W169" s="135">
        <f t="shared" si="168"/>
        <v>0</v>
      </c>
      <c r="X169" s="135">
        <f t="shared" si="169"/>
        <v>0</v>
      </c>
      <c r="Y169" s="135">
        <f t="shared" si="170"/>
        <v>0</v>
      </c>
      <c r="Z169" s="135">
        <f t="shared" si="171"/>
        <v>0</v>
      </c>
      <c r="AA169" s="135">
        <f t="shared" si="172"/>
        <v>0</v>
      </c>
      <c r="AB169" s="135">
        <f t="shared" si="173"/>
        <v>0</v>
      </c>
    </row>
    <row r="170" spans="1:28" s="212" customFormat="1" ht="15">
      <c r="A170" s="128"/>
      <c r="B170" s="129"/>
      <c r="C170" s="130"/>
      <c r="D170" s="131"/>
      <c r="E170" s="131"/>
      <c r="F170" s="131"/>
      <c r="G170" s="132">
        <f t="shared" si="181"/>
        <v>0</v>
      </c>
      <c r="H170" s="129"/>
      <c r="I170" s="132">
        <f t="shared" si="179"/>
        <v>0</v>
      </c>
      <c r="J170" s="133">
        <f>IF(ISBLANK($B170),0,VLOOKUP($B170,F_Parameter!$A$2:$B$44,2,FALSE))</f>
        <v>0</v>
      </c>
      <c r="K170" s="133">
        <f>IF(ISBLANK($B170),0,VLOOKUP($B170,F_Parameter!$A$2:$C$44,3,FALSE))</f>
        <v>0</v>
      </c>
      <c r="L170" s="134">
        <f t="shared" si="182"/>
        <v>0</v>
      </c>
      <c r="M170" s="134">
        <f t="shared" si="200"/>
        <v>0</v>
      </c>
      <c r="N170" s="134">
        <f t="shared" si="201"/>
        <v>0</v>
      </c>
      <c r="O170" s="134">
        <f t="shared" ref="O170" si="218">N170</f>
        <v>0</v>
      </c>
      <c r="P170" s="134">
        <f t="shared" si="202"/>
        <v>0</v>
      </c>
      <c r="Q170" s="134">
        <f t="shared" si="184"/>
        <v>0</v>
      </c>
      <c r="R170" s="134">
        <f t="shared" si="185"/>
        <v>0</v>
      </c>
      <c r="S170" s="135">
        <f t="shared" ca="1" si="217"/>
        <v>0</v>
      </c>
      <c r="T170" s="135">
        <f ca="1">IF(C170=A_Stammdaten!$B$9,$I170-$U170,OFFSET(U170,0,A_Stammdaten!$B$9-2022)-$U170)</f>
        <v>0</v>
      </c>
      <c r="U170" s="135">
        <f ca="1">IFERROR(OFFSET(U170,0,A_Stammdaten!$B$9-2021),0)</f>
        <v>0</v>
      </c>
      <c r="V170" s="135">
        <f t="shared" si="167"/>
        <v>0</v>
      </c>
      <c r="W170" s="135">
        <f t="shared" si="168"/>
        <v>0</v>
      </c>
      <c r="X170" s="135">
        <f t="shared" si="169"/>
        <v>0</v>
      </c>
      <c r="Y170" s="135">
        <f t="shared" si="170"/>
        <v>0</v>
      </c>
      <c r="Z170" s="135">
        <f t="shared" si="171"/>
        <v>0</v>
      </c>
      <c r="AA170" s="135">
        <f t="shared" si="172"/>
        <v>0</v>
      </c>
      <c r="AB170" s="135">
        <f t="shared" si="173"/>
        <v>0</v>
      </c>
    </row>
    <row r="171" spans="1:28" s="212" customFormat="1" ht="15">
      <c r="A171" s="128"/>
      <c r="B171" s="129"/>
      <c r="C171" s="130"/>
      <c r="D171" s="131"/>
      <c r="E171" s="131"/>
      <c r="F171" s="131"/>
      <c r="G171" s="132">
        <f t="shared" si="181"/>
        <v>0</v>
      </c>
      <c r="H171" s="129"/>
      <c r="I171" s="132">
        <f t="shared" ref="I171:I202" si="219">G171-H171</f>
        <v>0</v>
      </c>
      <c r="J171" s="133">
        <f>IF(ISBLANK($B171),0,VLOOKUP($B171,F_Parameter!$A$2:$B$44,2,FALSE))</f>
        <v>0</v>
      </c>
      <c r="K171" s="133">
        <f>IF(ISBLANK($B171),0,VLOOKUP($B171,F_Parameter!$A$2:$C$44,3,FALSE))</f>
        <v>0</v>
      </c>
      <c r="L171" s="134">
        <f t="shared" si="182"/>
        <v>0</v>
      </c>
      <c r="M171" s="134">
        <f t="shared" si="200"/>
        <v>0</v>
      </c>
      <c r="N171" s="134">
        <f t="shared" si="201"/>
        <v>0</v>
      </c>
      <c r="O171" s="134">
        <f t="shared" ref="O171:P186" si="220">N171</f>
        <v>0</v>
      </c>
      <c r="P171" s="134">
        <f t="shared" si="220"/>
        <v>0</v>
      </c>
      <c r="Q171" s="134">
        <f t="shared" si="184"/>
        <v>0</v>
      </c>
      <c r="R171" s="134">
        <f t="shared" si="185"/>
        <v>0</v>
      </c>
      <c r="S171" s="135">
        <f t="shared" ca="1" si="217"/>
        <v>0</v>
      </c>
      <c r="T171" s="135">
        <f ca="1">IF(C171=A_Stammdaten!$B$9,$I171-$U171,OFFSET(U171,0,A_Stammdaten!$B$9-2022)-$U171)</f>
        <v>0</v>
      </c>
      <c r="U171" s="135">
        <f ca="1">IFERROR(OFFSET(U171,0,A_Stammdaten!$B$9-2021),0)</f>
        <v>0</v>
      </c>
      <c r="V171" s="135">
        <f t="shared" si="167"/>
        <v>0</v>
      </c>
      <c r="W171" s="135">
        <f t="shared" si="168"/>
        <v>0</v>
      </c>
      <c r="X171" s="135">
        <f t="shared" si="169"/>
        <v>0</v>
      </c>
      <c r="Y171" s="135">
        <f t="shared" si="170"/>
        <v>0</v>
      </c>
      <c r="Z171" s="135">
        <f t="shared" si="171"/>
        <v>0</v>
      </c>
      <c r="AA171" s="135">
        <f t="shared" si="172"/>
        <v>0</v>
      </c>
      <c r="AB171" s="135">
        <f t="shared" si="173"/>
        <v>0</v>
      </c>
    </row>
    <row r="172" spans="1:28" s="212" customFormat="1" ht="15">
      <c r="A172" s="128"/>
      <c r="B172" s="129"/>
      <c r="C172" s="130"/>
      <c r="D172" s="131"/>
      <c r="E172" s="131"/>
      <c r="F172" s="131"/>
      <c r="G172" s="132">
        <f t="shared" si="181"/>
        <v>0</v>
      </c>
      <c r="H172" s="129"/>
      <c r="I172" s="132">
        <f t="shared" si="219"/>
        <v>0</v>
      </c>
      <c r="J172" s="133">
        <f>IF(ISBLANK($B172),0,VLOOKUP($B172,F_Parameter!$A$2:$B$44,2,FALSE))</f>
        <v>0</v>
      </c>
      <c r="K172" s="133">
        <f>IF(ISBLANK($B172),0,VLOOKUP($B172,F_Parameter!$A$2:$C$44,3,FALSE))</f>
        <v>0</v>
      </c>
      <c r="L172" s="134">
        <f t="shared" si="182"/>
        <v>0</v>
      </c>
      <c r="M172" s="134">
        <f t="shared" si="200"/>
        <v>0</v>
      </c>
      <c r="N172" s="134">
        <f t="shared" si="201"/>
        <v>0</v>
      </c>
      <c r="O172" s="134">
        <f t="shared" ref="O172" si="221">N172</f>
        <v>0</v>
      </c>
      <c r="P172" s="134">
        <f t="shared" si="220"/>
        <v>0</v>
      </c>
      <c r="Q172" s="134">
        <f t="shared" si="184"/>
        <v>0</v>
      </c>
      <c r="R172" s="134">
        <f t="shared" si="185"/>
        <v>0</v>
      </c>
      <c r="S172" s="135">
        <f t="shared" ca="1" si="217"/>
        <v>0</v>
      </c>
      <c r="T172" s="135">
        <f ca="1">IF(C172=A_Stammdaten!$B$9,$I172-$U172,OFFSET(U172,0,A_Stammdaten!$B$9-2022)-$U172)</f>
        <v>0</v>
      </c>
      <c r="U172" s="135">
        <f ca="1">IFERROR(OFFSET(U172,0,A_Stammdaten!$B$9-2021),0)</f>
        <v>0</v>
      </c>
      <c r="V172" s="135">
        <f t="shared" si="167"/>
        <v>0</v>
      </c>
      <c r="W172" s="135">
        <f t="shared" si="168"/>
        <v>0</v>
      </c>
      <c r="X172" s="135">
        <f t="shared" si="169"/>
        <v>0</v>
      </c>
      <c r="Y172" s="135">
        <f t="shared" si="170"/>
        <v>0</v>
      </c>
      <c r="Z172" s="135">
        <f t="shared" si="171"/>
        <v>0</v>
      </c>
      <c r="AA172" s="135">
        <f t="shared" si="172"/>
        <v>0</v>
      </c>
      <c r="AB172" s="135">
        <f t="shared" si="173"/>
        <v>0</v>
      </c>
    </row>
    <row r="173" spans="1:28" s="212" customFormat="1" ht="15">
      <c r="A173" s="128"/>
      <c r="B173" s="129"/>
      <c r="C173" s="130"/>
      <c r="D173" s="131"/>
      <c r="E173" s="131"/>
      <c r="F173" s="131"/>
      <c r="G173" s="132">
        <f t="shared" si="181"/>
        <v>0</v>
      </c>
      <c r="H173" s="129"/>
      <c r="I173" s="132">
        <f t="shared" si="219"/>
        <v>0</v>
      </c>
      <c r="J173" s="133">
        <f>IF(ISBLANK($B173),0,VLOOKUP($B173,F_Parameter!$A$2:$B$44,2,FALSE))</f>
        <v>0</v>
      </c>
      <c r="K173" s="133">
        <f>IF(ISBLANK($B173),0,VLOOKUP($B173,F_Parameter!$A$2:$C$44,3,FALSE))</f>
        <v>0</v>
      </c>
      <c r="L173" s="134">
        <f t="shared" si="182"/>
        <v>0</v>
      </c>
      <c r="M173" s="134">
        <f t="shared" si="200"/>
        <v>0</v>
      </c>
      <c r="N173" s="134">
        <f t="shared" si="201"/>
        <v>0</v>
      </c>
      <c r="O173" s="134">
        <f t="shared" ref="O173" si="222">N173</f>
        <v>0</v>
      </c>
      <c r="P173" s="134">
        <f t="shared" si="220"/>
        <v>0</v>
      </c>
      <c r="Q173" s="134">
        <f t="shared" si="184"/>
        <v>0</v>
      </c>
      <c r="R173" s="134">
        <f t="shared" si="185"/>
        <v>0</v>
      </c>
      <c r="S173" s="135">
        <f t="shared" ca="1" si="217"/>
        <v>0</v>
      </c>
      <c r="T173" s="135">
        <f ca="1">IF(C173=A_Stammdaten!$B$9,$I173-$U173,OFFSET(U173,0,A_Stammdaten!$B$9-2022)-$U173)</f>
        <v>0</v>
      </c>
      <c r="U173" s="135">
        <f ca="1">IFERROR(OFFSET(U173,0,A_Stammdaten!$B$9-2021),0)</f>
        <v>0</v>
      </c>
      <c r="V173" s="135">
        <f t="shared" si="167"/>
        <v>0</v>
      </c>
      <c r="W173" s="135">
        <f t="shared" si="168"/>
        <v>0</v>
      </c>
      <c r="X173" s="135">
        <f t="shared" si="169"/>
        <v>0</v>
      </c>
      <c r="Y173" s="135">
        <f t="shared" si="170"/>
        <v>0</v>
      </c>
      <c r="Z173" s="135">
        <f t="shared" si="171"/>
        <v>0</v>
      </c>
      <c r="AA173" s="135">
        <f t="shared" si="172"/>
        <v>0</v>
      </c>
      <c r="AB173" s="135">
        <f t="shared" si="173"/>
        <v>0</v>
      </c>
    </row>
    <row r="174" spans="1:28" s="212" customFormat="1" ht="15">
      <c r="A174" s="128"/>
      <c r="B174" s="129"/>
      <c r="C174" s="130"/>
      <c r="D174" s="131"/>
      <c r="E174" s="131"/>
      <c r="F174" s="131"/>
      <c r="G174" s="132">
        <f t="shared" si="181"/>
        <v>0</v>
      </c>
      <c r="H174" s="129"/>
      <c r="I174" s="132">
        <f t="shared" si="219"/>
        <v>0</v>
      </c>
      <c r="J174" s="133">
        <f>IF(ISBLANK($B174),0,VLOOKUP($B174,F_Parameter!$A$2:$B$44,2,FALSE))</f>
        <v>0</v>
      </c>
      <c r="K174" s="133">
        <f>IF(ISBLANK($B174),0,VLOOKUP($B174,F_Parameter!$A$2:$C$44,3,FALSE))</f>
        <v>0</v>
      </c>
      <c r="L174" s="134">
        <f t="shared" si="182"/>
        <v>0</v>
      </c>
      <c r="M174" s="134">
        <f t="shared" si="200"/>
        <v>0</v>
      </c>
      <c r="N174" s="134">
        <f t="shared" si="201"/>
        <v>0</v>
      </c>
      <c r="O174" s="134">
        <f t="shared" ref="O174" si="223">N174</f>
        <v>0</v>
      </c>
      <c r="P174" s="134">
        <f t="shared" si="220"/>
        <v>0</v>
      </c>
      <c r="Q174" s="134">
        <f t="shared" si="184"/>
        <v>0</v>
      </c>
      <c r="R174" s="134">
        <f t="shared" si="185"/>
        <v>0</v>
      </c>
      <c r="S174" s="135">
        <f t="shared" ca="1" si="217"/>
        <v>0</v>
      </c>
      <c r="T174" s="135">
        <f ca="1">IF(C174=A_Stammdaten!$B$9,$I174-$U174,OFFSET(U174,0,A_Stammdaten!$B$9-2022)-$U174)</f>
        <v>0</v>
      </c>
      <c r="U174" s="135">
        <f ca="1">IFERROR(OFFSET(U174,0,A_Stammdaten!$B$9-2021),0)</f>
        <v>0</v>
      </c>
      <c r="V174" s="135">
        <f t="shared" si="167"/>
        <v>0</v>
      </c>
      <c r="W174" s="135">
        <f t="shared" si="168"/>
        <v>0</v>
      </c>
      <c r="X174" s="135">
        <f t="shared" si="169"/>
        <v>0</v>
      </c>
      <c r="Y174" s="135">
        <f t="shared" si="170"/>
        <v>0</v>
      </c>
      <c r="Z174" s="135">
        <f t="shared" si="171"/>
        <v>0</v>
      </c>
      <c r="AA174" s="135">
        <f t="shared" si="172"/>
        <v>0</v>
      </c>
      <c r="AB174" s="135">
        <f t="shared" si="173"/>
        <v>0</v>
      </c>
    </row>
    <row r="175" spans="1:28" s="212" customFormat="1" ht="15">
      <c r="A175" s="128"/>
      <c r="B175" s="129"/>
      <c r="C175" s="130"/>
      <c r="D175" s="131"/>
      <c r="E175" s="131"/>
      <c r="F175" s="131"/>
      <c r="G175" s="132">
        <f t="shared" si="181"/>
        <v>0</v>
      </c>
      <c r="H175" s="129"/>
      <c r="I175" s="132">
        <f t="shared" si="219"/>
        <v>0</v>
      </c>
      <c r="J175" s="133">
        <f>IF(ISBLANK($B175),0,VLOOKUP($B175,F_Parameter!$A$2:$B$44,2,FALSE))</f>
        <v>0</v>
      </c>
      <c r="K175" s="133">
        <f>IF(ISBLANK($B175),0,VLOOKUP($B175,F_Parameter!$A$2:$C$44,3,FALSE))</f>
        <v>0</v>
      </c>
      <c r="L175" s="134">
        <f t="shared" si="182"/>
        <v>0</v>
      </c>
      <c r="M175" s="134">
        <f t="shared" si="200"/>
        <v>0</v>
      </c>
      <c r="N175" s="134">
        <f t="shared" si="201"/>
        <v>0</v>
      </c>
      <c r="O175" s="134">
        <f t="shared" ref="O175" si="224">N175</f>
        <v>0</v>
      </c>
      <c r="P175" s="134">
        <f t="shared" si="220"/>
        <v>0</v>
      </c>
      <c r="Q175" s="134">
        <f t="shared" si="184"/>
        <v>0</v>
      </c>
      <c r="R175" s="134">
        <f t="shared" si="185"/>
        <v>0</v>
      </c>
      <c r="S175" s="135">
        <f t="shared" ca="1" si="217"/>
        <v>0</v>
      </c>
      <c r="T175" s="135">
        <f ca="1">IF(C175=A_Stammdaten!$B$9,$I175-$U175,OFFSET(U175,0,A_Stammdaten!$B$9-2022)-$U175)</f>
        <v>0</v>
      </c>
      <c r="U175" s="135">
        <f ca="1">IFERROR(OFFSET(U175,0,A_Stammdaten!$B$9-2021),0)</f>
        <v>0</v>
      </c>
      <c r="V175" s="135">
        <f t="shared" si="167"/>
        <v>0</v>
      </c>
      <c r="W175" s="135">
        <f t="shared" si="168"/>
        <v>0</v>
      </c>
      <c r="X175" s="135">
        <f t="shared" si="169"/>
        <v>0</v>
      </c>
      <c r="Y175" s="135">
        <f t="shared" si="170"/>
        <v>0</v>
      </c>
      <c r="Z175" s="135">
        <f t="shared" si="171"/>
        <v>0</v>
      </c>
      <c r="AA175" s="135">
        <f t="shared" si="172"/>
        <v>0</v>
      </c>
      <c r="AB175" s="135">
        <f t="shared" si="173"/>
        <v>0</v>
      </c>
    </row>
    <row r="176" spans="1:28" s="212" customFormat="1" ht="15">
      <c r="A176" s="128"/>
      <c r="B176" s="129"/>
      <c r="C176" s="130"/>
      <c r="D176" s="131"/>
      <c r="E176" s="131"/>
      <c r="F176" s="131"/>
      <c r="G176" s="132">
        <f t="shared" si="181"/>
        <v>0</v>
      </c>
      <c r="H176" s="129"/>
      <c r="I176" s="132">
        <f t="shared" si="219"/>
        <v>0</v>
      </c>
      <c r="J176" s="133">
        <f>IF(ISBLANK($B176),0,VLOOKUP($B176,F_Parameter!$A$2:$B$44,2,FALSE))</f>
        <v>0</v>
      </c>
      <c r="K176" s="133">
        <f>IF(ISBLANK($B176),0,VLOOKUP($B176,F_Parameter!$A$2:$C$44,3,FALSE))</f>
        <v>0</v>
      </c>
      <c r="L176" s="134">
        <f t="shared" si="182"/>
        <v>0</v>
      </c>
      <c r="M176" s="134">
        <f t="shared" si="200"/>
        <v>0</v>
      </c>
      <c r="N176" s="134">
        <f t="shared" si="201"/>
        <v>0</v>
      </c>
      <c r="O176" s="134">
        <f t="shared" ref="O176" si="225">N176</f>
        <v>0</v>
      </c>
      <c r="P176" s="134">
        <f t="shared" si="220"/>
        <v>0</v>
      </c>
      <c r="Q176" s="134">
        <f t="shared" si="184"/>
        <v>0</v>
      </c>
      <c r="R176" s="134">
        <f t="shared" si="185"/>
        <v>0</v>
      </c>
      <c r="S176" s="135">
        <f t="shared" ca="1" si="217"/>
        <v>0</v>
      </c>
      <c r="T176" s="135">
        <f ca="1">IF(C176=A_Stammdaten!$B$9,$I176-$U176,OFFSET(U176,0,A_Stammdaten!$B$9-2022)-$U176)</f>
        <v>0</v>
      </c>
      <c r="U176" s="135">
        <f ca="1">IFERROR(OFFSET(U176,0,A_Stammdaten!$B$9-2021),0)</f>
        <v>0</v>
      </c>
      <c r="V176" s="135">
        <f t="shared" si="167"/>
        <v>0</v>
      </c>
      <c r="W176" s="135">
        <f t="shared" si="168"/>
        <v>0</v>
      </c>
      <c r="X176" s="135">
        <f t="shared" si="169"/>
        <v>0</v>
      </c>
      <c r="Y176" s="135">
        <f t="shared" si="170"/>
        <v>0</v>
      </c>
      <c r="Z176" s="135">
        <f t="shared" si="171"/>
        <v>0</v>
      </c>
      <c r="AA176" s="135">
        <f t="shared" si="172"/>
        <v>0</v>
      </c>
      <c r="AB176" s="135">
        <f t="shared" si="173"/>
        <v>0</v>
      </c>
    </row>
    <row r="177" spans="1:28" s="212" customFormat="1" ht="15">
      <c r="A177" s="128"/>
      <c r="B177" s="129"/>
      <c r="C177" s="130"/>
      <c r="D177" s="131"/>
      <c r="E177" s="131"/>
      <c r="F177" s="131"/>
      <c r="G177" s="132">
        <f t="shared" si="181"/>
        <v>0</v>
      </c>
      <c r="H177" s="129"/>
      <c r="I177" s="132">
        <f t="shared" si="219"/>
        <v>0</v>
      </c>
      <c r="J177" s="133">
        <f>IF(ISBLANK($B177),0,VLOOKUP($B177,F_Parameter!$A$2:$B$44,2,FALSE))</f>
        <v>0</v>
      </c>
      <c r="K177" s="133">
        <f>IF(ISBLANK($B177),0,VLOOKUP($B177,F_Parameter!$A$2:$C$44,3,FALSE))</f>
        <v>0</v>
      </c>
      <c r="L177" s="134">
        <f t="shared" si="182"/>
        <v>0</v>
      </c>
      <c r="M177" s="134">
        <f t="shared" si="200"/>
        <v>0</v>
      </c>
      <c r="N177" s="134">
        <f t="shared" si="201"/>
        <v>0</v>
      </c>
      <c r="O177" s="134">
        <f t="shared" ref="O177" si="226">N177</f>
        <v>0</v>
      </c>
      <c r="P177" s="134">
        <f t="shared" si="220"/>
        <v>0</v>
      </c>
      <c r="Q177" s="134">
        <f t="shared" si="184"/>
        <v>0</v>
      </c>
      <c r="R177" s="134">
        <f t="shared" si="185"/>
        <v>0</v>
      </c>
      <c r="S177" s="135">
        <f t="shared" ca="1" si="217"/>
        <v>0</v>
      </c>
      <c r="T177" s="135">
        <f ca="1">IF(C177=A_Stammdaten!$B$9,$I177-$U177,OFFSET(U177,0,A_Stammdaten!$B$9-2022)-$U177)</f>
        <v>0</v>
      </c>
      <c r="U177" s="135">
        <f ca="1">IFERROR(OFFSET(U177,0,A_Stammdaten!$B$9-2021),0)</f>
        <v>0</v>
      </c>
      <c r="V177" s="135">
        <f t="shared" si="167"/>
        <v>0</v>
      </c>
      <c r="W177" s="135">
        <f t="shared" si="168"/>
        <v>0</v>
      </c>
      <c r="X177" s="135">
        <f t="shared" si="169"/>
        <v>0</v>
      </c>
      <c r="Y177" s="135">
        <f t="shared" si="170"/>
        <v>0</v>
      </c>
      <c r="Z177" s="135">
        <f t="shared" si="171"/>
        <v>0</v>
      </c>
      <c r="AA177" s="135">
        <f t="shared" si="172"/>
        <v>0</v>
      </c>
      <c r="AB177" s="135">
        <f t="shared" si="173"/>
        <v>0</v>
      </c>
    </row>
    <row r="178" spans="1:28" s="212" customFormat="1" ht="15">
      <c r="A178" s="128"/>
      <c r="B178" s="129"/>
      <c r="C178" s="130"/>
      <c r="D178" s="131"/>
      <c r="E178" s="131"/>
      <c r="F178" s="131"/>
      <c r="G178" s="132">
        <f t="shared" si="181"/>
        <v>0</v>
      </c>
      <c r="H178" s="129"/>
      <c r="I178" s="132">
        <f t="shared" si="219"/>
        <v>0</v>
      </c>
      <c r="J178" s="133">
        <f>IF(ISBLANK($B178),0,VLOOKUP($B178,F_Parameter!$A$2:$B$44,2,FALSE))</f>
        <v>0</v>
      </c>
      <c r="K178" s="133">
        <f>IF(ISBLANK($B178),0,VLOOKUP($B178,F_Parameter!$A$2:$C$44,3,FALSE))</f>
        <v>0</v>
      </c>
      <c r="L178" s="134">
        <f t="shared" si="182"/>
        <v>0</v>
      </c>
      <c r="M178" s="134">
        <f t="shared" si="200"/>
        <v>0</v>
      </c>
      <c r="N178" s="134">
        <f t="shared" si="201"/>
        <v>0</v>
      </c>
      <c r="O178" s="134">
        <f t="shared" ref="O178" si="227">N178</f>
        <v>0</v>
      </c>
      <c r="P178" s="134">
        <f t="shared" si="220"/>
        <v>0</v>
      </c>
      <c r="Q178" s="134">
        <f t="shared" si="184"/>
        <v>0</v>
      </c>
      <c r="R178" s="134">
        <f t="shared" si="185"/>
        <v>0</v>
      </c>
      <c r="S178" s="135">
        <f t="shared" ca="1" si="217"/>
        <v>0</v>
      </c>
      <c r="T178" s="135">
        <f ca="1">IF(C178=A_Stammdaten!$B$9,$I178-$U178,OFFSET(U178,0,A_Stammdaten!$B$9-2022)-$U178)</f>
        <v>0</v>
      </c>
      <c r="U178" s="135">
        <f ca="1">IFERROR(OFFSET(U178,0,A_Stammdaten!$B$9-2021),0)</f>
        <v>0</v>
      </c>
      <c r="V178" s="135">
        <f t="shared" si="167"/>
        <v>0</v>
      </c>
      <c r="W178" s="135">
        <f t="shared" si="168"/>
        <v>0</v>
      </c>
      <c r="X178" s="135">
        <f t="shared" si="169"/>
        <v>0</v>
      </c>
      <c r="Y178" s="135">
        <f t="shared" si="170"/>
        <v>0</v>
      </c>
      <c r="Z178" s="135">
        <f t="shared" si="171"/>
        <v>0</v>
      </c>
      <c r="AA178" s="135">
        <f t="shared" si="172"/>
        <v>0</v>
      </c>
      <c r="AB178" s="135">
        <f t="shared" si="173"/>
        <v>0</v>
      </c>
    </row>
    <row r="179" spans="1:28" s="212" customFormat="1" ht="15">
      <c r="A179" s="128"/>
      <c r="B179" s="129"/>
      <c r="C179" s="130"/>
      <c r="D179" s="131"/>
      <c r="E179" s="131"/>
      <c r="F179" s="131"/>
      <c r="G179" s="132">
        <f t="shared" si="181"/>
        <v>0</v>
      </c>
      <c r="H179" s="129"/>
      <c r="I179" s="132">
        <f t="shared" si="219"/>
        <v>0</v>
      </c>
      <c r="J179" s="133">
        <f>IF(ISBLANK($B179),0,VLOOKUP($B179,F_Parameter!$A$2:$B$44,2,FALSE))</f>
        <v>0</v>
      </c>
      <c r="K179" s="133">
        <f>IF(ISBLANK($B179),0,VLOOKUP($B179,F_Parameter!$A$2:$C$44,3,FALSE))</f>
        <v>0</v>
      </c>
      <c r="L179" s="134">
        <f t="shared" si="182"/>
        <v>0</v>
      </c>
      <c r="M179" s="134">
        <f t="shared" si="200"/>
        <v>0</v>
      </c>
      <c r="N179" s="134">
        <f t="shared" si="201"/>
        <v>0</v>
      </c>
      <c r="O179" s="134">
        <f t="shared" ref="O179" si="228">N179</f>
        <v>0</v>
      </c>
      <c r="P179" s="134">
        <f t="shared" si="220"/>
        <v>0</v>
      </c>
      <c r="Q179" s="134">
        <f t="shared" si="184"/>
        <v>0</v>
      </c>
      <c r="R179" s="134">
        <f t="shared" si="185"/>
        <v>0</v>
      </c>
      <c r="S179" s="135">
        <f t="shared" ca="1" si="217"/>
        <v>0</v>
      </c>
      <c r="T179" s="135">
        <f ca="1">IF(C179=A_Stammdaten!$B$9,$I179-$U179,OFFSET(U179,0,A_Stammdaten!$B$9-2022)-$U179)</f>
        <v>0</v>
      </c>
      <c r="U179" s="135">
        <f ca="1">IFERROR(OFFSET(U179,0,A_Stammdaten!$B$9-2021),0)</f>
        <v>0</v>
      </c>
      <c r="V179" s="135">
        <f t="shared" si="167"/>
        <v>0</v>
      </c>
      <c r="W179" s="135">
        <f t="shared" si="168"/>
        <v>0</v>
      </c>
      <c r="X179" s="135">
        <f t="shared" si="169"/>
        <v>0</v>
      </c>
      <c r="Y179" s="135">
        <f t="shared" si="170"/>
        <v>0</v>
      </c>
      <c r="Z179" s="135">
        <f t="shared" si="171"/>
        <v>0</v>
      </c>
      <c r="AA179" s="135">
        <f t="shared" si="172"/>
        <v>0</v>
      </c>
      <c r="AB179" s="135">
        <f t="shared" si="173"/>
        <v>0</v>
      </c>
    </row>
    <row r="180" spans="1:28" s="212" customFormat="1" ht="15">
      <c r="A180" s="128"/>
      <c r="B180" s="129"/>
      <c r="C180" s="130"/>
      <c r="D180" s="131"/>
      <c r="E180" s="131"/>
      <c r="F180" s="131"/>
      <c r="G180" s="132">
        <f t="shared" si="181"/>
        <v>0</v>
      </c>
      <c r="H180" s="129"/>
      <c r="I180" s="132">
        <f t="shared" si="219"/>
        <v>0</v>
      </c>
      <c r="J180" s="133">
        <f>IF(ISBLANK($B180),0,VLOOKUP($B180,F_Parameter!$A$2:$B$44,2,FALSE))</f>
        <v>0</v>
      </c>
      <c r="K180" s="133">
        <f>IF(ISBLANK($B180),0,VLOOKUP($B180,F_Parameter!$A$2:$C$44,3,FALSE))</f>
        <v>0</v>
      </c>
      <c r="L180" s="134">
        <f t="shared" si="182"/>
        <v>0</v>
      </c>
      <c r="M180" s="134">
        <f t="shared" si="200"/>
        <v>0</v>
      </c>
      <c r="N180" s="134">
        <f t="shared" si="201"/>
        <v>0</v>
      </c>
      <c r="O180" s="134">
        <f t="shared" ref="O180" si="229">N180</f>
        <v>0</v>
      </c>
      <c r="P180" s="134">
        <f t="shared" si="220"/>
        <v>0</v>
      </c>
      <c r="Q180" s="134">
        <f t="shared" si="184"/>
        <v>0</v>
      </c>
      <c r="R180" s="134">
        <f t="shared" si="185"/>
        <v>0</v>
      </c>
      <c r="S180" s="135">
        <f t="shared" ca="1" si="217"/>
        <v>0</v>
      </c>
      <c r="T180" s="135">
        <f ca="1">IF(C180=A_Stammdaten!$B$9,$I180-$U180,OFFSET(U180,0,A_Stammdaten!$B$9-2022)-$U180)</f>
        <v>0</v>
      </c>
      <c r="U180" s="135">
        <f ca="1">IFERROR(OFFSET(U180,0,A_Stammdaten!$B$9-2021),0)</f>
        <v>0</v>
      </c>
      <c r="V180" s="135">
        <f t="shared" si="167"/>
        <v>0</v>
      </c>
      <c r="W180" s="135">
        <f t="shared" si="168"/>
        <v>0</v>
      </c>
      <c r="X180" s="135">
        <f t="shared" si="169"/>
        <v>0</v>
      </c>
      <c r="Y180" s="135">
        <f t="shared" si="170"/>
        <v>0</v>
      </c>
      <c r="Z180" s="135">
        <f t="shared" si="171"/>
        <v>0</v>
      </c>
      <c r="AA180" s="135">
        <f t="shared" si="172"/>
        <v>0</v>
      </c>
      <c r="AB180" s="135">
        <f t="shared" si="173"/>
        <v>0</v>
      </c>
    </row>
    <row r="181" spans="1:28" s="212" customFormat="1" ht="15">
      <c r="A181" s="128"/>
      <c r="B181" s="129"/>
      <c r="C181" s="130"/>
      <c r="D181" s="131"/>
      <c r="E181" s="131"/>
      <c r="F181" s="131"/>
      <c r="G181" s="132">
        <f t="shared" si="181"/>
        <v>0</v>
      </c>
      <c r="H181" s="129"/>
      <c r="I181" s="132">
        <f t="shared" si="219"/>
        <v>0</v>
      </c>
      <c r="J181" s="133">
        <f>IF(ISBLANK($B181),0,VLOOKUP($B181,F_Parameter!$A$2:$B$44,2,FALSE))</f>
        <v>0</v>
      </c>
      <c r="K181" s="133">
        <f>IF(ISBLANK($B181),0,VLOOKUP($B181,F_Parameter!$A$2:$C$44,3,FALSE))</f>
        <v>0</v>
      </c>
      <c r="L181" s="134">
        <f t="shared" si="182"/>
        <v>0</v>
      </c>
      <c r="M181" s="134">
        <f t="shared" si="200"/>
        <v>0</v>
      </c>
      <c r="N181" s="134">
        <f t="shared" si="201"/>
        <v>0</v>
      </c>
      <c r="O181" s="134">
        <f t="shared" ref="O181" si="230">N181</f>
        <v>0</v>
      </c>
      <c r="P181" s="134">
        <f t="shared" si="220"/>
        <v>0</v>
      </c>
      <c r="Q181" s="134">
        <f t="shared" si="184"/>
        <v>0</v>
      </c>
      <c r="R181" s="134">
        <f t="shared" si="185"/>
        <v>0</v>
      </c>
      <c r="S181" s="135">
        <f t="shared" ca="1" si="217"/>
        <v>0</v>
      </c>
      <c r="T181" s="135">
        <f ca="1">IF(C181=A_Stammdaten!$B$9,$I181-$U181,OFFSET(U181,0,A_Stammdaten!$B$9-2022)-$U181)</f>
        <v>0</v>
      </c>
      <c r="U181" s="135">
        <f ca="1">IFERROR(OFFSET(U181,0,A_Stammdaten!$B$9-2021),0)</f>
        <v>0</v>
      </c>
      <c r="V181" s="135">
        <f t="shared" si="167"/>
        <v>0</v>
      </c>
      <c r="W181" s="135">
        <f t="shared" si="168"/>
        <v>0</v>
      </c>
      <c r="X181" s="135">
        <f t="shared" si="169"/>
        <v>0</v>
      </c>
      <c r="Y181" s="135">
        <f t="shared" si="170"/>
        <v>0</v>
      </c>
      <c r="Z181" s="135">
        <f t="shared" si="171"/>
        <v>0</v>
      </c>
      <c r="AA181" s="135">
        <f t="shared" si="172"/>
        <v>0</v>
      </c>
      <c r="AB181" s="135">
        <f t="shared" si="173"/>
        <v>0</v>
      </c>
    </row>
    <row r="182" spans="1:28" s="212" customFormat="1" ht="15">
      <c r="A182" s="128"/>
      <c r="B182" s="129"/>
      <c r="C182" s="130"/>
      <c r="D182" s="131"/>
      <c r="E182" s="131"/>
      <c r="F182" s="131"/>
      <c r="G182" s="132">
        <f t="shared" si="181"/>
        <v>0</v>
      </c>
      <c r="H182" s="129"/>
      <c r="I182" s="132">
        <f t="shared" si="219"/>
        <v>0</v>
      </c>
      <c r="J182" s="133">
        <f>IF(ISBLANK($B182),0,VLOOKUP($B182,F_Parameter!$A$2:$B$44,2,FALSE))</f>
        <v>0</v>
      </c>
      <c r="K182" s="133">
        <f>IF(ISBLANK($B182),0,VLOOKUP($B182,F_Parameter!$A$2:$C$44,3,FALSE))</f>
        <v>0</v>
      </c>
      <c r="L182" s="134">
        <f t="shared" si="182"/>
        <v>0</v>
      </c>
      <c r="M182" s="134">
        <f t="shared" si="200"/>
        <v>0</v>
      </c>
      <c r="N182" s="134">
        <f t="shared" si="201"/>
        <v>0</v>
      </c>
      <c r="O182" s="134">
        <f t="shared" ref="O182" si="231">N182</f>
        <v>0</v>
      </c>
      <c r="P182" s="134">
        <f t="shared" si="220"/>
        <v>0</v>
      </c>
      <c r="Q182" s="134">
        <f t="shared" si="184"/>
        <v>0</v>
      </c>
      <c r="R182" s="134">
        <f t="shared" si="185"/>
        <v>0</v>
      </c>
      <c r="S182" s="135">
        <f t="shared" ca="1" si="217"/>
        <v>0</v>
      </c>
      <c r="T182" s="135">
        <f ca="1">IF(C182=A_Stammdaten!$B$9,$I182-$U182,OFFSET(U182,0,A_Stammdaten!$B$9-2022)-$U182)</f>
        <v>0</v>
      </c>
      <c r="U182" s="135">
        <f ca="1">IFERROR(OFFSET(U182,0,A_Stammdaten!$B$9-2021),0)</f>
        <v>0</v>
      </c>
      <c r="V182" s="135">
        <f t="shared" si="167"/>
        <v>0</v>
      </c>
      <c r="W182" s="135">
        <f t="shared" si="168"/>
        <v>0</v>
      </c>
      <c r="X182" s="135">
        <f t="shared" si="169"/>
        <v>0</v>
      </c>
      <c r="Y182" s="135">
        <f t="shared" si="170"/>
        <v>0</v>
      </c>
      <c r="Z182" s="135">
        <f t="shared" si="171"/>
        <v>0</v>
      </c>
      <c r="AA182" s="135">
        <f t="shared" si="172"/>
        <v>0</v>
      </c>
      <c r="AB182" s="135">
        <f t="shared" si="173"/>
        <v>0</v>
      </c>
    </row>
    <row r="183" spans="1:28" s="212" customFormat="1" ht="15">
      <c r="A183" s="128"/>
      <c r="B183" s="129"/>
      <c r="C183" s="130"/>
      <c r="D183" s="131"/>
      <c r="E183" s="131"/>
      <c r="F183" s="131"/>
      <c r="G183" s="132">
        <f t="shared" si="181"/>
        <v>0</v>
      </c>
      <c r="H183" s="129"/>
      <c r="I183" s="132">
        <f t="shared" si="219"/>
        <v>0</v>
      </c>
      <c r="J183" s="133">
        <f>IF(ISBLANK($B183),0,VLOOKUP($B183,F_Parameter!$A$2:$B$44,2,FALSE))</f>
        <v>0</v>
      </c>
      <c r="K183" s="133">
        <f>IF(ISBLANK($B183),0,VLOOKUP($B183,F_Parameter!$A$2:$C$44,3,FALSE))</f>
        <v>0</v>
      </c>
      <c r="L183" s="134">
        <f t="shared" si="182"/>
        <v>0</v>
      </c>
      <c r="M183" s="134">
        <f t="shared" si="200"/>
        <v>0</v>
      </c>
      <c r="N183" s="134">
        <f t="shared" si="201"/>
        <v>0</v>
      </c>
      <c r="O183" s="134">
        <f t="shared" ref="O183" si="232">N183</f>
        <v>0</v>
      </c>
      <c r="P183" s="134">
        <f t="shared" si="220"/>
        <v>0</v>
      </c>
      <c r="Q183" s="134">
        <f t="shared" si="184"/>
        <v>0</v>
      </c>
      <c r="R183" s="134">
        <f t="shared" si="185"/>
        <v>0</v>
      </c>
      <c r="S183" s="135">
        <f t="shared" ca="1" si="217"/>
        <v>0</v>
      </c>
      <c r="T183" s="135">
        <f ca="1">IF(C183=A_Stammdaten!$B$9,$I183-$U183,OFFSET(U183,0,A_Stammdaten!$B$9-2022)-$U183)</f>
        <v>0</v>
      </c>
      <c r="U183" s="135">
        <f ca="1">IFERROR(OFFSET(U183,0,A_Stammdaten!$B$9-2021),0)</f>
        <v>0</v>
      </c>
      <c r="V183" s="135">
        <f t="shared" si="167"/>
        <v>0</v>
      </c>
      <c r="W183" s="135">
        <f t="shared" si="168"/>
        <v>0</v>
      </c>
      <c r="X183" s="135">
        <f t="shared" si="169"/>
        <v>0</v>
      </c>
      <c r="Y183" s="135">
        <f t="shared" si="170"/>
        <v>0</v>
      </c>
      <c r="Z183" s="135">
        <f t="shared" si="171"/>
        <v>0</v>
      </c>
      <c r="AA183" s="135">
        <f t="shared" si="172"/>
        <v>0</v>
      </c>
      <c r="AB183" s="135">
        <f t="shared" si="173"/>
        <v>0</v>
      </c>
    </row>
    <row r="184" spans="1:28" s="212" customFormat="1" ht="15">
      <c r="A184" s="128"/>
      <c r="B184" s="129"/>
      <c r="C184" s="130"/>
      <c r="D184" s="131"/>
      <c r="E184" s="131"/>
      <c r="F184" s="131"/>
      <c r="G184" s="132">
        <f t="shared" si="181"/>
        <v>0</v>
      </c>
      <c r="H184" s="129"/>
      <c r="I184" s="132">
        <f t="shared" si="219"/>
        <v>0</v>
      </c>
      <c r="J184" s="133">
        <f>IF(ISBLANK($B184),0,VLOOKUP($B184,F_Parameter!$A$2:$B$44,2,FALSE))</f>
        <v>0</v>
      </c>
      <c r="K184" s="133">
        <f>IF(ISBLANK($B184),0,VLOOKUP($B184,F_Parameter!$A$2:$C$44,3,FALSE))</f>
        <v>0</v>
      </c>
      <c r="L184" s="134">
        <f t="shared" si="182"/>
        <v>0</v>
      </c>
      <c r="M184" s="134">
        <f t="shared" si="200"/>
        <v>0</v>
      </c>
      <c r="N184" s="134">
        <f t="shared" si="201"/>
        <v>0</v>
      </c>
      <c r="O184" s="134">
        <f t="shared" ref="O184" si="233">N184</f>
        <v>0</v>
      </c>
      <c r="P184" s="134">
        <f t="shared" si="220"/>
        <v>0</v>
      </c>
      <c r="Q184" s="134">
        <f t="shared" si="184"/>
        <v>0</v>
      </c>
      <c r="R184" s="134">
        <f t="shared" si="185"/>
        <v>0</v>
      </c>
      <c r="S184" s="135">
        <f t="shared" ca="1" si="217"/>
        <v>0</v>
      </c>
      <c r="T184" s="135">
        <f ca="1">IF(C184=A_Stammdaten!$B$9,$I184-$U184,OFFSET(U184,0,A_Stammdaten!$B$9-2022)-$U184)</f>
        <v>0</v>
      </c>
      <c r="U184" s="135">
        <f ca="1">IFERROR(OFFSET(U184,0,A_Stammdaten!$B$9-2021),0)</f>
        <v>0</v>
      </c>
      <c r="V184" s="135">
        <f t="shared" si="167"/>
        <v>0</v>
      </c>
      <c r="W184" s="135">
        <f t="shared" si="168"/>
        <v>0</v>
      </c>
      <c r="X184" s="135">
        <f t="shared" si="169"/>
        <v>0</v>
      </c>
      <c r="Y184" s="135">
        <f t="shared" si="170"/>
        <v>0</v>
      </c>
      <c r="Z184" s="135">
        <f t="shared" si="171"/>
        <v>0</v>
      </c>
      <c r="AA184" s="135">
        <f t="shared" si="172"/>
        <v>0</v>
      </c>
      <c r="AB184" s="135">
        <f t="shared" si="173"/>
        <v>0</v>
      </c>
    </row>
    <row r="185" spans="1:28" s="212" customFormat="1" ht="15">
      <c r="A185" s="128"/>
      <c r="B185" s="129"/>
      <c r="C185" s="130"/>
      <c r="D185" s="131"/>
      <c r="E185" s="131"/>
      <c r="F185" s="131"/>
      <c r="G185" s="132">
        <f t="shared" si="181"/>
        <v>0</v>
      </c>
      <c r="H185" s="129"/>
      <c r="I185" s="132">
        <f t="shared" si="219"/>
        <v>0</v>
      </c>
      <c r="J185" s="133">
        <f>IF(ISBLANK($B185),0,VLOOKUP($B185,F_Parameter!$A$2:$B$44,2,FALSE))</f>
        <v>0</v>
      </c>
      <c r="K185" s="133">
        <f>IF(ISBLANK($B185),0,VLOOKUP($B185,F_Parameter!$A$2:$C$44,3,FALSE))</f>
        <v>0</v>
      </c>
      <c r="L185" s="134">
        <f t="shared" si="182"/>
        <v>0</v>
      </c>
      <c r="M185" s="134">
        <f t="shared" si="200"/>
        <v>0</v>
      </c>
      <c r="N185" s="134">
        <f t="shared" si="201"/>
        <v>0</v>
      </c>
      <c r="O185" s="134">
        <f t="shared" ref="O185" si="234">N185</f>
        <v>0</v>
      </c>
      <c r="P185" s="134">
        <f t="shared" si="220"/>
        <v>0</v>
      </c>
      <c r="Q185" s="134">
        <f t="shared" si="184"/>
        <v>0</v>
      </c>
      <c r="R185" s="134">
        <f t="shared" si="185"/>
        <v>0</v>
      </c>
      <c r="S185" s="135">
        <f t="shared" ca="1" si="217"/>
        <v>0</v>
      </c>
      <c r="T185" s="135">
        <f ca="1">IF(C185=A_Stammdaten!$B$9,$I185-$U185,OFFSET(U185,0,A_Stammdaten!$B$9-2022)-$U185)</f>
        <v>0</v>
      </c>
      <c r="U185" s="135">
        <f ca="1">IFERROR(OFFSET(U185,0,A_Stammdaten!$B$9-2021),0)</f>
        <v>0</v>
      </c>
      <c r="V185" s="135">
        <f t="shared" si="167"/>
        <v>0</v>
      </c>
      <c r="W185" s="135">
        <f t="shared" si="168"/>
        <v>0</v>
      </c>
      <c r="X185" s="135">
        <f t="shared" si="169"/>
        <v>0</v>
      </c>
      <c r="Y185" s="135">
        <f t="shared" si="170"/>
        <v>0</v>
      </c>
      <c r="Z185" s="135">
        <f t="shared" si="171"/>
        <v>0</v>
      </c>
      <c r="AA185" s="135">
        <f t="shared" si="172"/>
        <v>0</v>
      </c>
      <c r="AB185" s="135">
        <f t="shared" si="173"/>
        <v>0</v>
      </c>
    </row>
    <row r="186" spans="1:28" s="212" customFormat="1" ht="15">
      <c r="A186" s="128"/>
      <c r="B186" s="129"/>
      <c r="C186" s="130"/>
      <c r="D186" s="131"/>
      <c r="E186" s="131"/>
      <c r="F186" s="131"/>
      <c r="G186" s="132">
        <f t="shared" si="181"/>
        <v>0</v>
      </c>
      <c r="H186" s="129"/>
      <c r="I186" s="132">
        <f t="shared" si="219"/>
        <v>0</v>
      </c>
      <c r="J186" s="133">
        <f>IF(ISBLANK($B186),0,VLOOKUP($B186,F_Parameter!$A$2:$B$44,2,FALSE))</f>
        <v>0</v>
      </c>
      <c r="K186" s="133">
        <f>IF(ISBLANK($B186),0,VLOOKUP($B186,F_Parameter!$A$2:$C$44,3,FALSE))</f>
        <v>0</v>
      </c>
      <c r="L186" s="134">
        <f t="shared" si="182"/>
        <v>0</v>
      </c>
      <c r="M186" s="134">
        <f t="shared" si="200"/>
        <v>0</v>
      </c>
      <c r="N186" s="134">
        <f t="shared" si="201"/>
        <v>0</v>
      </c>
      <c r="O186" s="134">
        <f t="shared" ref="O186" si="235">N186</f>
        <v>0</v>
      </c>
      <c r="P186" s="134">
        <f t="shared" si="220"/>
        <v>0</v>
      </c>
      <c r="Q186" s="134">
        <f t="shared" si="184"/>
        <v>0</v>
      </c>
      <c r="R186" s="134">
        <f t="shared" si="185"/>
        <v>0</v>
      </c>
      <c r="S186" s="135">
        <f t="shared" ca="1" si="217"/>
        <v>0</v>
      </c>
      <c r="T186" s="135">
        <f ca="1">IF(C186=A_Stammdaten!$B$9,$I186-$U186,OFFSET(U186,0,A_Stammdaten!$B$9-2022)-$U186)</f>
        <v>0</v>
      </c>
      <c r="U186" s="135">
        <f ca="1">IFERROR(OFFSET(U186,0,A_Stammdaten!$B$9-2021),0)</f>
        <v>0</v>
      </c>
      <c r="V186" s="135">
        <f t="shared" si="167"/>
        <v>0</v>
      </c>
      <c r="W186" s="135">
        <f t="shared" si="168"/>
        <v>0</v>
      </c>
      <c r="X186" s="135">
        <f t="shared" si="169"/>
        <v>0</v>
      </c>
      <c r="Y186" s="135">
        <f t="shared" si="170"/>
        <v>0</v>
      </c>
      <c r="Z186" s="135">
        <f t="shared" si="171"/>
        <v>0</v>
      </c>
      <c r="AA186" s="135">
        <f t="shared" si="172"/>
        <v>0</v>
      </c>
      <c r="AB186" s="135">
        <f t="shared" si="173"/>
        <v>0</v>
      </c>
    </row>
    <row r="187" spans="1:28" s="212" customFormat="1" ht="15">
      <c r="A187" s="128"/>
      <c r="B187" s="129"/>
      <c r="C187" s="130"/>
      <c r="D187" s="131"/>
      <c r="E187" s="131"/>
      <c r="F187" s="131"/>
      <c r="G187" s="132">
        <f t="shared" si="181"/>
        <v>0</v>
      </c>
      <c r="H187" s="129"/>
      <c r="I187" s="132">
        <f t="shared" si="219"/>
        <v>0</v>
      </c>
      <c r="J187" s="133">
        <f>IF(ISBLANK($B187),0,VLOOKUP($B187,F_Parameter!$A$2:$B$44,2,FALSE))</f>
        <v>0</v>
      </c>
      <c r="K187" s="133">
        <f>IF(ISBLANK($B187),0,VLOOKUP($B187,F_Parameter!$A$2:$C$44,3,FALSE))</f>
        <v>0</v>
      </c>
      <c r="L187" s="134">
        <f t="shared" si="182"/>
        <v>0</v>
      </c>
      <c r="M187" s="134">
        <f t="shared" si="200"/>
        <v>0</v>
      </c>
      <c r="N187" s="134">
        <f t="shared" si="201"/>
        <v>0</v>
      </c>
      <c r="O187" s="134">
        <f t="shared" ref="O187:P202" si="236">N187</f>
        <v>0</v>
      </c>
      <c r="P187" s="134">
        <f t="shared" si="236"/>
        <v>0</v>
      </c>
      <c r="Q187" s="134">
        <f t="shared" si="184"/>
        <v>0</v>
      </c>
      <c r="R187" s="134">
        <f t="shared" si="185"/>
        <v>0</v>
      </c>
      <c r="S187" s="135">
        <f t="shared" ca="1" si="217"/>
        <v>0</v>
      </c>
      <c r="T187" s="135">
        <f ca="1">IF(C187=A_Stammdaten!$B$9,$I187-$U187,OFFSET(U187,0,A_Stammdaten!$B$9-2022)-$U187)</f>
        <v>0</v>
      </c>
      <c r="U187" s="135">
        <f ca="1">IFERROR(OFFSET(U187,0,A_Stammdaten!$B$9-2021),0)</f>
        <v>0</v>
      </c>
      <c r="V187" s="135">
        <f t="shared" si="167"/>
        <v>0</v>
      </c>
      <c r="W187" s="135">
        <f t="shared" si="168"/>
        <v>0</v>
      </c>
      <c r="X187" s="135">
        <f t="shared" si="169"/>
        <v>0</v>
      </c>
      <c r="Y187" s="135">
        <f t="shared" si="170"/>
        <v>0</v>
      </c>
      <c r="Z187" s="135">
        <f t="shared" si="171"/>
        <v>0</v>
      </c>
      <c r="AA187" s="135">
        <f t="shared" si="172"/>
        <v>0</v>
      </c>
      <c r="AB187" s="135">
        <f t="shared" si="173"/>
        <v>0</v>
      </c>
    </row>
    <row r="188" spans="1:28" s="212" customFormat="1" ht="15">
      <c r="A188" s="128"/>
      <c r="B188" s="129"/>
      <c r="C188" s="130"/>
      <c r="D188" s="131"/>
      <c r="E188" s="131"/>
      <c r="F188" s="131"/>
      <c r="G188" s="132">
        <f t="shared" si="181"/>
        <v>0</v>
      </c>
      <c r="H188" s="129"/>
      <c r="I188" s="132">
        <f t="shared" si="219"/>
        <v>0</v>
      </c>
      <c r="J188" s="133">
        <f>IF(ISBLANK($B188),0,VLOOKUP($B188,F_Parameter!$A$2:$B$44,2,FALSE))</f>
        <v>0</v>
      </c>
      <c r="K188" s="133">
        <f>IF(ISBLANK($B188),0,VLOOKUP($B188,F_Parameter!$A$2:$C$44,3,FALSE))</f>
        <v>0</v>
      </c>
      <c r="L188" s="134">
        <f t="shared" si="182"/>
        <v>0</v>
      </c>
      <c r="M188" s="134">
        <f t="shared" si="200"/>
        <v>0</v>
      </c>
      <c r="N188" s="134">
        <f t="shared" si="201"/>
        <v>0</v>
      </c>
      <c r="O188" s="134">
        <f t="shared" ref="O188" si="237">N188</f>
        <v>0</v>
      </c>
      <c r="P188" s="134">
        <f t="shared" si="236"/>
        <v>0</v>
      </c>
      <c r="Q188" s="134">
        <f t="shared" si="184"/>
        <v>0</v>
      </c>
      <c r="R188" s="134">
        <f t="shared" si="185"/>
        <v>0</v>
      </c>
      <c r="S188" s="135">
        <f t="shared" ca="1" si="217"/>
        <v>0</v>
      </c>
      <c r="T188" s="135">
        <f ca="1">IF(C188=A_Stammdaten!$B$9,$I188-$U188,OFFSET(U188,0,A_Stammdaten!$B$9-2022)-$U188)</f>
        <v>0</v>
      </c>
      <c r="U188" s="135">
        <f ca="1">IFERROR(OFFSET(U188,0,A_Stammdaten!$B$9-2021),0)</f>
        <v>0</v>
      </c>
      <c r="V188" s="135">
        <f t="shared" si="167"/>
        <v>0</v>
      </c>
      <c r="W188" s="135">
        <f t="shared" si="168"/>
        <v>0</v>
      </c>
      <c r="X188" s="135">
        <f t="shared" si="169"/>
        <v>0</v>
      </c>
      <c r="Y188" s="135">
        <f t="shared" si="170"/>
        <v>0</v>
      </c>
      <c r="Z188" s="135">
        <f t="shared" si="171"/>
        <v>0</v>
      </c>
      <c r="AA188" s="135">
        <f t="shared" si="172"/>
        <v>0</v>
      </c>
      <c r="AB188" s="135">
        <f t="shared" si="173"/>
        <v>0</v>
      </c>
    </row>
    <row r="189" spans="1:28" s="212" customFormat="1" ht="15">
      <c r="A189" s="128"/>
      <c r="B189" s="129"/>
      <c r="C189" s="130"/>
      <c r="D189" s="131"/>
      <c r="E189" s="131"/>
      <c r="F189" s="131"/>
      <c r="G189" s="132">
        <f t="shared" si="181"/>
        <v>0</v>
      </c>
      <c r="H189" s="129"/>
      <c r="I189" s="132">
        <f t="shared" si="219"/>
        <v>0</v>
      </c>
      <c r="J189" s="133">
        <f>IF(ISBLANK($B189),0,VLOOKUP($B189,F_Parameter!$A$2:$B$44,2,FALSE))</f>
        <v>0</v>
      </c>
      <c r="K189" s="133">
        <f>IF(ISBLANK($B189),0,VLOOKUP($B189,F_Parameter!$A$2:$C$44,3,FALSE))</f>
        <v>0</v>
      </c>
      <c r="L189" s="134">
        <f t="shared" si="182"/>
        <v>0</v>
      </c>
      <c r="M189" s="134">
        <f t="shared" si="200"/>
        <v>0</v>
      </c>
      <c r="N189" s="134">
        <f t="shared" si="201"/>
        <v>0</v>
      </c>
      <c r="O189" s="134">
        <f t="shared" ref="O189" si="238">N189</f>
        <v>0</v>
      </c>
      <c r="P189" s="134">
        <f t="shared" si="236"/>
        <v>0</v>
      </c>
      <c r="Q189" s="134">
        <f t="shared" si="184"/>
        <v>0</v>
      </c>
      <c r="R189" s="134">
        <f t="shared" si="185"/>
        <v>0</v>
      </c>
      <c r="S189" s="135">
        <f t="shared" ca="1" si="217"/>
        <v>0</v>
      </c>
      <c r="T189" s="135">
        <f ca="1">IF(C189=A_Stammdaten!$B$9,$I189-$U189,OFFSET(U189,0,A_Stammdaten!$B$9-2022)-$U189)</f>
        <v>0</v>
      </c>
      <c r="U189" s="135">
        <f ca="1">IFERROR(OFFSET(U189,0,A_Stammdaten!$B$9-2021),0)</f>
        <v>0</v>
      </c>
      <c r="V189" s="135">
        <f t="shared" si="167"/>
        <v>0</v>
      </c>
      <c r="W189" s="135">
        <f t="shared" si="168"/>
        <v>0</v>
      </c>
      <c r="X189" s="135">
        <f t="shared" si="169"/>
        <v>0</v>
      </c>
      <c r="Y189" s="135">
        <f t="shared" si="170"/>
        <v>0</v>
      </c>
      <c r="Z189" s="135">
        <f t="shared" si="171"/>
        <v>0</v>
      </c>
      <c r="AA189" s="135">
        <f t="shared" si="172"/>
        <v>0</v>
      </c>
      <c r="AB189" s="135">
        <f t="shared" si="173"/>
        <v>0</v>
      </c>
    </row>
    <row r="190" spans="1:28" s="212" customFormat="1" ht="15">
      <c r="A190" s="128"/>
      <c r="B190" s="129"/>
      <c r="C190" s="130"/>
      <c r="D190" s="131"/>
      <c r="E190" s="131"/>
      <c r="F190" s="131"/>
      <c r="G190" s="132">
        <f t="shared" si="181"/>
        <v>0</v>
      </c>
      <c r="H190" s="129"/>
      <c r="I190" s="132">
        <f t="shared" si="219"/>
        <v>0</v>
      </c>
      <c r="J190" s="133">
        <f>IF(ISBLANK($B190),0,VLOOKUP($B190,F_Parameter!$A$2:$B$44,2,FALSE))</f>
        <v>0</v>
      </c>
      <c r="K190" s="133">
        <f>IF(ISBLANK($B190),0,VLOOKUP($B190,F_Parameter!$A$2:$C$44,3,FALSE))</f>
        <v>0</v>
      </c>
      <c r="L190" s="134">
        <f t="shared" si="182"/>
        <v>0</v>
      </c>
      <c r="M190" s="134">
        <f t="shared" si="200"/>
        <v>0</v>
      </c>
      <c r="N190" s="134">
        <f t="shared" si="201"/>
        <v>0</v>
      </c>
      <c r="O190" s="134">
        <f t="shared" ref="O190" si="239">N190</f>
        <v>0</v>
      </c>
      <c r="P190" s="134">
        <f t="shared" si="236"/>
        <v>0</v>
      </c>
      <c r="Q190" s="134">
        <f t="shared" si="184"/>
        <v>0</v>
      </c>
      <c r="R190" s="134">
        <f t="shared" si="185"/>
        <v>0</v>
      </c>
      <c r="S190" s="135">
        <f t="shared" ca="1" si="217"/>
        <v>0</v>
      </c>
      <c r="T190" s="135">
        <f ca="1">IF(C190=A_Stammdaten!$B$9,$I190-$U190,OFFSET(U190,0,A_Stammdaten!$B$9-2022)-$U190)</f>
        <v>0</v>
      </c>
      <c r="U190" s="135">
        <f ca="1">IFERROR(OFFSET(U190,0,A_Stammdaten!$B$9-2021),0)</f>
        <v>0</v>
      </c>
      <c r="V190" s="135">
        <f t="shared" si="167"/>
        <v>0</v>
      </c>
      <c r="W190" s="135">
        <f t="shared" si="168"/>
        <v>0</v>
      </c>
      <c r="X190" s="135">
        <f t="shared" si="169"/>
        <v>0</v>
      </c>
      <c r="Y190" s="135">
        <f t="shared" si="170"/>
        <v>0</v>
      </c>
      <c r="Z190" s="135">
        <f t="shared" si="171"/>
        <v>0</v>
      </c>
      <c r="AA190" s="135">
        <f t="shared" si="172"/>
        <v>0</v>
      </c>
      <c r="AB190" s="135">
        <f t="shared" si="173"/>
        <v>0</v>
      </c>
    </row>
    <row r="191" spans="1:28" s="212" customFormat="1" ht="15">
      <c r="A191" s="128"/>
      <c r="B191" s="129"/>
      <c r="C191" s="130"/>
      <c r="D191" s="131"/>
      <c r="E191" s="131"/>
      <c r="F191" s="131"/>
      <c r="G191" s="132">
        <f t="shared" si="181"/>
        <v>0</v>
      </c>
      <c r="H191" s="129"/>
      <c r="I191" s="132">
        <f t="shared" si="219"/>
        <v>0</v>
      </c>
      <c r="J191" s="133">
        <f>IF(ISBLANK($B191),0,VLOOKUP($B191,F_Parameter!$A$2:$B$44,2,FALSE))</f>
        <v>0</v>
      </c>
      <c r="K191" s="133">
        <f>IF(ISBLANK($B191),0,VLOOKUP($B191,F_Parameter!$A$2:$C$44,3,FALSE))</f>
        <v>0</v>
      </c>
      <c r="L191" s="134">
        <f t="shared" si="182"/>
        <v>0</v>
      </c>
      <c r="M191" s="134">
        <f t="shared" si="200"/>
        <v>0</v>
      </c>
      <c r="N191" s="134">
        <f t="shared" si="201"/>
        <v>0</v>
      </c>
      <c r="O191" s="134">
        <f t="shared" ref="O191" si="240">N191</f>
        <v>0</v>
      </c>
      <c r="P191" s="134">
        <f t="shared" si="236"/>
        <v>0</v>
      </c>
      <c r="Q191" s="134">
        <f t="shared" si="184"/>
        <v>0</v>
      </c>
      <c r="R191" s="134">
        <f t="shared" si="185"/>
        <v>0</v>
      </c>
      <c r="S191" s="135">
        <f t="shared" ca="1" si="217"/>
        <v>0</v>
      </c>
      <c r="T191" s="135">
        <f ca="1">IF(C191=A_Stammdaten!$B$9,$I191-$U191,OFFSET(U191,0,A_Stammdaten!$B$9-2022)-$U191)</f>
        <v>0</v>
      </c>
      <c r="U191" s="135">
        <f ca="1">IFERROR(OFFSET(U191,0,A_Stammdaten!$B$9-2021),0)</f>
        <v>0</v>
      </c>
      <c r="V191" s="135">
        <f t="shared" si="167"/>
        <v>0</v>
      </c>
      <c r="W191" s="135">
        <f t="shared" si="168"/>
        <v>0</v>
      </c>
      <c r="X191" s="135">
        <f t="shared" si="169"/>
        <v>0</v>
      </c>
      <c r="Y191" s="135">
        <f t="shared" si="170"/>
        <v>0</v>
      </c>
      <c r="Z191" s="135">
        <f t="shared" si="171"/>
        <v>0</v>
      </c>
      <c r="AA191" s="135">
        <f t="shared" si="172"/>
        <v>0</v>
      </c>
      <c r="AB191" s="135">
        <f t="shared" si="173"/>
        <v>0</v>
      </c>
    </row>
    <row r="192" spans="1:28" s="212" customFormat="1" ht="15">
      <c r="A192" s="128"/>
      <c r="B192" s="129"/>
      <c r="C192" s="130"/>
      <c r="D192" s="131"/>
      <c r="E192" s="131"/>
      <c r="F192" s="131"/>
      <c r="G192" s="132">
        <f t="shared" si="181"/>
        <v>0</v>
      </c>
      <c r="H192" s="129"/>
      <c r="I192" s="132">
        <f t="shared" si="219"/>
        <v>0</v>
      </c>
      <c r="J192" s="133">
        <f>IF(ISBLANK($B192),0,VLOOKUP($B192,F_Parameter!$A$2:$B$44,2,FALSE))</f>
        <v>0</v>
      </c>
      <c r="K192" s="133">
        <f>IF(ISBLANK($B192),0,VLOOKUP($B192,F_Parameter!$A$2:$C$44,3,FALSE))</f>
        <v>0</v>
      </c>
      <c r="L192" s="134">
        <f t="shared" si="182"/>
        <v>0</v>
      </c>
      <c r="M192" s="134">
        <f t="shared" si="200"/>
        <v>0</v>
      </c>
      <c r="N192" s="134">
        <f t="shared" si="201"/>
        <v>0</v>
      </c>
      <c r="O192" s="134">
        <f t="shared" ref="O192" si="241">N192</f>
        <v>0</v>
      </c>
      <c r="P192" s="134">
        <f t="shared" si="236"/>
        <v>0</v>
      </c>
      <c r="Q192" s="134">
        <f t="shared" si="184"/>
        <v>0</v>
      </c>
      <c r="R192" s="134">
        <f t="shared" si="185"/>
        <v>0</v>
      </c>
      <c r="S192" s="135">
        <f t="shared" ca="1" si="217"/>
        <v>0</v>
      </c>
      <c r="T192" s="135">
        <f ca="1">IF(C192=A_Stammdaten!$B$9,$I192-$U192,OFFSET(U192,0,A_Stammdaten!$B$9-2022)-$U192)</f>
        <v>0</v>
      </c>
      <c r="U192" s="135">
        <f ca="1">IFERROR(OFFSET(U192,0,A_Stammdaten!$B$9-2021),0)</f>
        <v>0</v>
      </c>
      <c r="V192" s="135">
        <f t="shared" si="167"/>
        <v>0</v>
      </c>
      <c r="W192" s="135">
        <f t="shared" si="168"/>
        <v>0</v>
      </c>
      <c r="X192" s="135">
        <f t="shared" si="169"/>
        <v>0</v>
      </c>
      <c r="Y192" s="135">
        <f t="shared" si="170"/>
        <v>0</v>
      </c>
      <c r="Z192" s="135">
        <f t="shared" si="171"/>
        <v>0</v>
      </c>
      <c r="AA192" s="135">
        <f t="shared" si="172"/>
        <v>0</v>
      </c>
      <c r="AB192" s="135">
        <f t="shared" si="173"/>
        <v>0</v>
      </c>
    </row>
    <row r="193" spans="1:28" s="212" customFormat="1" ht="15">
      <c r="A193" s="128"/>
      <c r="B193" s="129"/>
      <c r="C193" s="130"/>
      <c r="D193" s="131"/>
      <c r="E193" s="131"/>
      <c r="F193" s="131"/>
      <c r="G193" s="132">
        <f t="shared" si="181"/>
        <v>0</v>
      </c>
      <c r="H193" s="129"/>
      <c r="I193" s="132">
        <f t="shared" si="219"/>
        <v>0</v>
      </c>
      <c r="J193" s="133">
        <f>IF(ISBLANK($B193),0,VLOOKUP($B193,F_Parameter!$A$2:$B$44,2,FALSE))</f>
        <v>0</v>
      </c>
      <c r="K193" s="133">
        <f>IF(ISBLANK($B193),0,VLOOKUP($B193,F_Parameter!$A$2:$C$44,3,FALSE))</f>
        <v>0</v>
      </c>
      <c r="L193" s="134">
        <f>$J193</f>
        <v>0</v>
      </c>
      <c r="M193" s="134">
        <f t="shared" si="200"/>
        <v>0</v>
      </c>
      <c r="N193" s="134">
        <f t="shared" si="201"/>
        <v>0</v>
      </c>
      <c r="O193" s="134">
        <f t="shared" ref="O193" si="242">N193</f>
        <v>0</v>
      </c>
      <c r="P193" s="134">
        <f t="shared" si="236"/>
        <v>0</v>
      </c>
      <c r="Q193" s="134">
        <f t="shared" si="184"/>
        <v>0</v>
      </c>
      <c r="R193" s="134">
        <f t="shared" si="185"/>
        <v>0</v>
      </c>
      <c r="S193" s="135">
        <f t="shared" ca="1" si="217"/>
        <v>0</v>
      </c>
      <c r="T193" s="135">
        <f ca="1">IF(C193=A_Stammdaten!$B$9,$I193-$U193,OFFSET(U193,0,A_Stammdaten!$B$9-2022)-$U193)</f>
        <v>0</v>
      </c>
      <c r="U193" s="135">
        <f ca="1">IFERROR(OFFSET(U193,0,A_Stammdaten!$B$9-2021),0)</f>
        <v>0</v>
      </c>
      <c r="V193" s="135">
        <f t="shared" si="167"/>
        <v>0</v>
      </c>
      <c r="W193" s="135">
        <f t="shared" si="168"/>
        <v>0</v>
      </c>
      <c r="X193" s="135">
        <f t="shared" si="169"/>
        <v>0</v>
      </c>
      <c r="Y193" s="135">
        <f t="shared" si="170"/>
        <v>0</v>
      </c>
      <c r="Z193" s="135">
        <f t="shared" si="171"/>
        <v>0</v>
      </c>
      <c r="AA193" s="135">
        <f t="shared" si="172"/>
        <v>0</v>
      </c>
      <c r="AB193" s="135">
        <f t="shared" si="173"/>
        <v>0</v>
      </c>
    </row>
    <row r="194" spans="1:28" s="212" customFormat="1" ht="15">
      <c r="A194" s="128"/>
      <c r="B194" s="129"/>
      <c r="C194" s="130"/>
      <c r="D194" s="131"/>
      <c r="E194" s="131"/>
      <c r="F194" s="131"/>
      <c r="G194" s="132">
        <f t="shared" si="181"/>
        <v>0</v>
      </c>
      <c r="H194" s="129"/>
      <c r="I194" s="132">
        <f t="shared" si="219"/>
        <v>0</v>
      </c>
      <c r="J194" s="133">
        <f>IF(ISBLANK($B194),0,VLOOKUP($B194,F_Parameter!$A$2:$B$44,2,FALSE))</f>
        <v>0</v>
      </c>
      <c r="K194" s="133">
        <f>IF(ISBLANK($B194),0,VLOOKUP($B194,F_Parameter!$A$2:$C$44,3,FALSE))</f>
        <v>0</v>
      </c>
      <c r="L194" s="134">
        <f t="shared" si="182"/>
        <v>0</v>
      </c>
      <c r="M194" s="134">
        <f t="shared" si="200"/>
        <v>0</v>
      </c>
      <c r="N194" s="134">
        <f t="shared" si="201"/>
        <v>0</v>
      </c>
      <c r="O194" s="134">
        <f t="shared" ref="O194" si="243">N194</f>
        <v>0</v>
      </c>
      <c r="P194" s="134">
        <f t="shared" si="236"/>
        <v>0</v>
      </c>
      <c r="Q194" s="134">
        <f t="shared" si="184"/>
        <v>0</v>
      </c>
      <c r="R194" s="134">
        <f t="shared" si="185"/>
        <v>0</v>
      </c>
      <c r="S194" s="135">
        <f t="shared" ca="1" si="217"/>
        <v>0</v>
      </c>
      <c r="T194" s="135">
        <f ca="1">IF(C194=A_Stammdaten!$B$9,$I194-$U194,OFFSET(U194,0,A_Stammdaten!$B$9-2022)-$U194)</f>
        <v>0</v>
      </c>
      <c r="U194" s="135">
        <f ca="1">IFERROR(OFFSET(U194,0,A_Stammdaten!$B$9-2021),0)</f>
        <v>0</v>
      </c>
      <c r="V194" s="135">
        <f t="shared" si="167"/>
        <v>0</v>
      </c>
      <c r="W194" s="135">
        <f t="shared" si="168"/>
        <v>0</v>
      </c>
      <c r="X194" s="135">
        <f t="shared" si="169"/>
        <v>0</v>
      </c>
      <c r="Y194" s="135">
        <f t="shared" si="170"/>
        <v>0</v>
      </c>
      <c r="Z194" s="135">
        <f t="shared" si="171"/>
        <v>0</v>
      </c>
      <c r="AA194" s="135">
        <f t="shared" si="172"/>
        <v>0</v>
      </c>
      <c r="AB194" s="135">
        <f t="shared" si="173"/>
        <v>0</v>
      </c>
    </row>
    <row r="195" spans="1:28" ht="15">
      <c r="A195" s="128"/>
      <c r="B195" s="129"/>
      <c r="C195" s="130"/>
      <c r="D195" s="131"/>
      <c r="E195" s="131"/>
      <c r="F195" s="131"/>
      <c r="G195" s="132">
        <f t="shared" si="181"/>
        <v>0</v>
      </c>
      <c r="H195" s="129"/>
      <c r="I195" s="132">
        <f t="shared" si="219"/>
        <v>0</v>
      </c>
      <c r="J195" s="133">
        <f>IF(ISBLANK($B195),0,VLOOKUP($B195,F_Parameter!$A$2:$B$44,2,FALSE))</f>
        <v>0</v>
      </c>
      <c r="K195" s="133">
        <f>IF(ISBLANK($B195),0,VLOOKUP($B195,F_Parameter!$A$2:$C$44,3,FALSE))</f>
        <v>0</v>
      </c>
      <c r="L195" s="134">
        <f t="shared" si="182"/>
        <v>0</v>
      </c>
      <c r="M195" s="134">
        <f t="shared" si="200"/>
        <v>0</v>
      </c>
      <c r="N195" s="134">
        <f t="shared" si="201"/>
        <v>0</v>
      </c>
      <c r="O195" s="134">
        <f t="shared" ref="O195" si="244">N195</f>
        <v>0</v>
      </c>
      <c r="P195" s="134">
        <f t="shared" si="236"/>
        <v>0</v>
      </c>
      <c r="Q195" s="134">
        <f t="shared" si="184"/>
        <v>0</v>
      </c>
      <c r="R195" s="134">
        <f t="shared" si="185"/>
        <v>0</v>
      </c>
      <c r="S195" s="135">
        <f t="shared" ca="1" si="217"/>
        <v>0</v>
      </c>
      <c r="T195" s="135">
        <f ca="1">IF(C195=A_Stammdaten!$B$9,$I195-$U195,OFFSET(U195,0,A_Stammdaten!$B$9-2022)-$U195)</f>
        <v>0</v>
      </c>
      <c r="U195" s="135">
        <f ca="1">IFERROR(OFFSET(U195,0,A_Stammdaten!$B$9-2021),0)</f>
        <v>0</v>
      </c>
      <c r="V195" s="135">
        <f t="shared" si="167"/>
        <v>0</v>
      </c>
      <c r="W195" s="135">
        <f t="shared" si="168"/>
        <v>0</v>
      </c>
      <c r="X195" s="135">
        <f t="shared" si="169"/>
        <v>0</v>
      </c>
      <c r="Y195" s="135">
        <f t="shared" si="170"/>
        <v>0</v>
      </c>
      <c r="Z195" s="135">
        <f t="shared" si="171"/>
        <v>0</v>
      </c>
      <c r="AA195" s="135">
        <f t="shared" si="172"/>
        <v>0</v>
      </c>
      <c r="AB195" s="135">
        <f t="shared" si="173"/>
        <v>0</v>
      </c>
    </row>
    <row r="196" spans="1:28" ht="15">
      <c r="A196" s="128"/>
      <c r="B196" s="129"/>
      <c r="C196" s="130"/>
      <c r="D196" s="131"/>
      <c r="E196" s="131"/>
      <c r="F196" s="131"/>
      <c r="G196" s="132">
        <f t="shared" si="181"/>
        <v>0</v>
      </c>
      <c r="H196" s="129"/>
      <c r="I196" s="132">
        <f t="shared" si="219"/>
        <v>0</v>
      </c>
      <c r="J196" s="133">
        <f>IF(ISBLANK($B196),0,VLOOKUP($B196,F_Parameter!$A$2:$B$44,2,FALSE))</f>
        <v>0</v>
      </c>
      <c r="K196" s="133">
        <f>IF(ISBLANK($B196),0,VLOOKUP($B196,F_Parameter!$A$2:$C$44,3,FALSE))</f>
        <v>0</v>
      </c>
      <c r="L196" s="134">
        <f t="shared" si="182"/>
        <v>0</v>
      </c>
      <c r="M196" s="134">
        <f t="shared" si="200"/>
        <v>0</v>
      </c>
      <c r="N196" s="134">
        <f t="shared" si="201"/>
        <v>0</v>
      </c>
      <c r="O196" s="134">
        <f t="shared" ref="O196" si="245">N196</f>
        <v>0</v>
      </c>
      <c r="P196" s="134">
        <f t="shared" si="236"/>
        <v>0</v>
      </c>
      <c r="Q196" s="134">
        <f t="shared" si="184"/>
        <v>0</v>
      </c>
      <c r="R196" s="134">
        <f t="shared" si="185"/>
        <v>0</v>
      </c>
      <c r="S196" s="135">
        <f t="shared" ca="1" si="217"/>
        <v>0</v>
      </c>
      <c r="T196" s="135">
        <f ca="1">IF(C196=A_Stammdaten!$B$9,$I196-$U196,OFFSET(U196,0,A_Stammdaten!$B$9-2022)-$U196)</f>
        <v>0</v>
      </c>
      <c r="U196" s="135">
        <f ca="1">IFERROR(OFFSET(U196,0,A_Stammdaten!$B$9-2021),0)</f>
        <v>0</v>
      </c>
      <c r="V196" s="135">
        <f t="shared" si="167"/>
        <v>0</v>
      </c>
      <c r="W196" s="135">
        <f t="shared" si="168"/>
        <v>0</v>
      </c>
      <c r="X196" s="135">
        <f t="shared" si="169"/>
        <v>0</v>
      </c>
      <c r="Y196" s="135">
        <f t="shared" si="170"/>
        <v>0</v>
      </c>
      <c r="Z196" s="135">
        <f t="shared" si="171"/>
        <v>0</v>
      </c>
      <c r="AA196" s="135">
        <f t="shared" si="172"/>
        <v>0</v>
      </c>
      <c r="AB196" s="135">
        <f t="shared" si="173"/>
        <v>0</v>
      </c>
    </row>
    <row r="197" spans="1:28" ht="15">
      <c r="A197" s="128"/>
      <c r="B197" s="129"/>
      <c r="C197" s="130"/>
      <c r="D197" s="131"/>
      <c r="E197" s="131"/>
      <c r="F197" s="131"/>
      <c r="G197" s="132">
        <f t="shared" si="181"/>
        <v>0</v>
      </c>
      <c r="H197" s="129"/>
      <c r="I197" s="132">
        <f t="shared" si="219"/>
        <v>0</v>
      </c>
      <c r="J197" s="133">
        <f>IF(ISBLANK($B197),0,VLOOKUP($B197,F_Parameter!$A$2:$B$44,2,FALSE))</f>
        <v>0</v>
      </c>
      <c r="K197" s="133">
        <f>IF(ISBLANK($B197),0,VLOOKUP($B197,F_Parameter!$A$2:$C$44,3,FALSE))</f>
        <v>0</v>
      </c>
      <c r="L197" s="134">
        <f t="shared" si="182"/>
        <v>0</v>
      </c>
      <c r="M197" s="134">
        <f t="shared" si="200"/>
        <v>0</v>
      </c>
      <c r="N197" s="134">
        <f t="shared" si="201"/>
        <v>0</v>
      </c>
      <c r="O197" s="134">
        <f t="shared" ref="O197" si="246">N197</f>
        <v>0</v>
      </c>
      <c r="P197" s="134">
        <f t="shared" si="236"/>
        <v>0</v>
      </c>
      <c r="Q197" s="134">
        <f t="shared" si="184"/>
        <v>0</v>
      </c>
      <c r="R197" s="134">
        <f t="shared" si="185"/>
        <v>0</v>
      </c>
      <c r="S197" s="135">
        <f t="shared" ca="1" si="217"/>
        <v>0</v>
      </c>
      <c r="T197" s="135">
        <f ca="1">IF(C197=A_Stammdaten!$B$9,$I197-$U197,OFFSET(U197,0,A_Stammdaten!$B$9-2022)-$U197)</f>
        <v>0</v>
      </c>
      <c r="U197" s="135">
        <f ca="1">IFERROR(OFFSET(U197,0,A_Stammdaten!$B$9-2021),0)</f>
        <v>0</v>
      </c>
      <c r="V197" s="135">
        <f t="shared" ref="V197:V210" si="247">IF(OR($C197=0,$I197=0),0,IF($C197&lt;=VALUE(V$4),$I197-$I197/L197*(VALUE(V$4)-$C197+1),0))</f>
        <v>0</v>
      </c>
      <c r="W197" s="135">
        <f t="shared" ref="W197:W210" si="248">IF(OR($C197=0,$I197=0,M197-(VALUE(W$4)-$C197)=0),0,
IF($C197&lt;VALUE(W$4),V197-V197/(M197-(VALUE(W$4)-$C197)),
IF($C197=VALUE(W$4),$I197-$I197/M197,0)))</f>
        <v>0</v>
      </c>
      <c r="X197" s="135">
        <f t="shared" ref="X197:X210" si="249">IF(OR($C197=0,$I197=0,N197-(VALUE(X$4)-$C197)=0),0,
IF($C197&lt;VALUE(X$4),W197-W197/(N197-(VALUE(X$4)-$C197)),
IF($C197=VALUE(X$4),$I197-$I197/N197,0)))</f>
        <v>0</v>
      </c>
      <c r="Y197" s="135">
        <f t="shared" ref="Y197:Y210" si="250">IF(OR($C197=0,$I197=0,O197-(VALUE(Y$4)-$C197)=0),0,
IF($C197&lt;VALUE(Y$4),X197-X197/(O197-(VALUE(Y$4)-$C197)),
IF($C197=VALUE(Y$4),$I197-$I197/O197,0)))</f>
        <v>0</v>
      </c>
      <c r="Z197" s="135">
        <f t="shared" ref="Z197:Z210" si="251">IF(OR($C197=0,$I197=0,P197-(VALUE(Z$4)-$C197)=0),0,
IF($C197&lt;VALUE(Z$4),Y197-Y197/(P197-(VALUE(Z$4)-$C197)),
IF($C197=VALUE(Z$4),$I197-$I197/P197,0)))</f>
        <v>0</v>
      </c>
      <c r="AA197" s="135">
        <f t="shared" ref="AA197:AA210" si="252">IF(OR($C197=0,$I197=0,Q197-(VALUE(AA$4)-$C197)=0),0,
IF($C197&lt;VALUE(AA$4),Z197-Z197/(Q197-(VALUE(AA$4)-$C197)),
IF($C197=VALUE(AA$4),$I197-$I197/Q197,0)))</f>
        <v>0</v>
      </c>
      <c r="AB197" s="135">
        <f t="shared" ref="AB197:AB210" si="253">IF(OR($C197=0,$I197=0,R197-(VALUE(AB$4)-$C197)=0),0,
IF($C197&lt;VALUE(AB$4),AA197-AA197/(R197-(VALUE(AB$4)-$C197)),
IF($C197=VALUE(AB$4),$I197-$I197/R197,0)))</f>
        <v>0</v>
      </c>
    </row>
    <row r="198" spans="1:28" ht="15">
      <c r="A198" s="128"/>
      <c r="B198" s="129"/>
      <c r="C198" s="130"/>
      <c r="D198" s="131"/>
      <c r="E198" s="131"/>
      <c r="F198" s="131"/>
      <c r="G198" s="132">
        <f t="shared" si="181"/>
        <v>0</v>
      </c>
      <c r="H198" s="129"/>
      <c r="I198" s="132">
        <f t="shared" si="219"/>
        <v>0</v>
      </c>
      <c r="J198" s="133">
        <f>IF(ISBLANK($B198),0,VLOOKUP($B198,F_Parameter!$A$2:$B$44,2,FALSE))</f>
        <v>0</v>
      </c>
      <c r="K198" s="133">
        <f>IF(ISBLANK($B198),0,VLOOKUP($B198,F_Parameter!$A$2:$C$44,3,FALSE))</f>
        <v>0</v>
      </c>
      <c r="L198" s="134">
        <f t="shared" si="182"/>
        <v>0</v>
      </c>
      <c r="M198" s="134">
        <f t="shared" si="200"/>
        <v>0</v>
      </c>
      <c r="N198" s="134">
        <f t="shared" si="201"/>
        <v>0</v>
      </c>
      <c r="O198" s="134">
        <f t="shared" ref="O198" si="254">N198</f>
        <v>0</v>
      </c>
      <c r="P198" s="134">
        <f t="shared" si="236"/>
        <v>0</v>
      </c>
      <c r="Q198" s="134">
        <f t="shared" si="184"/>
        <v>0</v>
      </c>
      <c r="R198" s="134">
        <f t="shared" si="185"/>
        <v>0</v>
      </c>
      <c r="S198" s="135">
        <f t="shared" ca="1" si="217"/>
        <v>0</v>
      </c>
      <c r="T198" s="135">
        <f ca="1">IF(C198=A_Stammdaten!$B$9,$I198-$U198,OFFSET(U198,0,A_Stammdaten!$B$9-2022)-$U198)</f>
        <v>0</v>
      </c>
      <c r="U198" s="135">
        <f ca="1">IFERROR(OFFSET(U198,0,A_Stammdaten!$B$9-2021),0)</f>
        <v>0</v>
      </c>
      <c r="V198" s="135">
        <f t="shared" si="247"/>
        <v>0</v>
      </c>
      <c r="W198" s="135">
        <f t="shared" si="248"/>
        <v>0</v>
      </c>
      <c r="X198" s="135">
        <f t="shared" si="249"/>
        <v>0</v>
      </c>
      <c r="Y198" s="135">
        <f t="shared" si="250"/>
        <v>0</v>
      </c>
      <c r="Z198" s="135">
        <f t="shared" si="251"/>
        <v>0</v>
      </c>
      <c r="AA198" s="135">
        <f t="shared" si="252"/>
        <v>0</v>
      </c>
      <c r="AB198" s="135">
        <f t="shared" si="253"/>
        <v>0</v>
      </c>
    </row>
    <row r="199" spans="1:28" ht="15">
      <c r="A199" s="128"/>
      <c r="B199" s="129"/>
      <c r="C199" s="130"/>
      <c r="D199" s="131"/>
      <c r="E199" s="131"/>
      <c r="F199" s="131"/>
      <c r="G199" s="132">
        <f t="shared" si="181"/>
        <v>0</v>
      </c>
      <c r="H199" s="129"/>
      <c r="I199" s="132">
        <f t="shared" si="219"/>
        <v>0</v>
      </c>
      <c r="J199" s="133">
        <f>IF(ISBLANK($B199),0,VLOOKUP($B199,F_Parameter!$A$2:$B$44,2,FALSE))</f>
        <v>0</v>
      </c>
      <c r="K199" s="133">
        <f>IF(ISBLANK($B199),0,VLOOKUP($B199,F_Parameter!$A$2:$C$44,3,FALSE))</f>
        <v>0</v>
      </c>
      <c r="L199" s="134">
        <f t="shared" si="182"/>
        <v>0</v>
      </c>
      <c r="M199" s="134">
        <f t="shared" si="200"/>
        <v>0</v>
      </c>
      <c r="N199" s="134">
        <f t="shared" si="201"/>
        <v>0</v>
      </c>
      <c r="O199" s="134">
        <f t="shared" ref="O199" si="255">N199</f>
        <v>0</v>
      </c>
      <c r="P199" s="134">
        <f t="shared" si="236"/>
        <v>0</v>
      </c>
      <c r="Q199" s="134">
        <f t="shared" si="184"/>
        <v>0</v>
      </c>
      <c r="R199" s="134">
        <f t="shared" si="185"/>
        <v>0</v>
      </c>
      <c r="S199" s="135">
        <f t="shared" ca="1" si="217"/>
        <v>0</v>
      </c>
      <c r="T199" s="135">
        <f ca="1">IF(C199=A_Stammdaten!$B$9,$I199-$U199,OFFSET(U199,0,A_Stammdaten!$B$9-2022)-$U199)</f>
        <v>0</v>
      </c>
      <c r="U199" s="135">
        <f ca="1">IFERROR(OFFSET(U199,0,A_Stammdaten!$B$9-2021),0)</f>
        <v>0</v>
      </c>
      <c r="V199" s="135">
        <f t="shared" si="247"/>
        <v>0</v>
      </c>
      <c r="W199" s="135">
        <f t="shared" si="248"/>
        <v>0</v>
      </c>
      <c r="X199" s="135">
        <f t="shared" si="249"/>
        <v>0</v>
      </c>
      <c r="Y199" s="135">
        <f t="shared" si="250"/>
        <v>0</v>
      </c>
      <c r="Z199" s="135">
        <f t="shared" si="251"/>
        <v>0</v>
      </c>
      <c r="AA199" s="135">
        <f t="shared" si="252"/>
        <v>0</v>
      </c>
      <c r="AB199" s="135">
        <f t="shared" si="253"/>
        <v>0</v>
      </c>
    </row>
    <row r="200" spans="1:28" ht="15">
      <c r="A200" s="128"/>
      <c r="B200" s="129"/>
      <c r="C200" s="130"/>
      <c r="D200" s="131"/>
      <c r="E200" s="131"/>
      <c r="F200" s="131"/>
      <c r="G200" s="132">
        <f t="shared" si="181"/>
        <v>0</v>
      </c>
      <c r="H200" s="129"/>
      <c r="I200" s="132">
        <f t="shared" si="219"/>
        <v>0</v>
      </c>
      <c r="J200" s="133">
        <f>IF(ISBLANK($B200),0,VLOOKUP($B200,F_Parameter!$A$2:$B$44,2,FALSE))</f>
        <v>0</v>
      </c>
      <c r="K200" s="133">
        <f>IF(ISBLANK($B200),0,VLOOKUP($B200,F_Parameter!$A$2:$C$44,3,FALSE))</f>
        <v>0</v>
      </c>
      <c r="L200" s="134">
        <f t="shared" si="182"/>
        <v>0</v>
      </c>
      <c r="M200" s="134">
        <f t="shared" si="200"/>
        <v>0</v>
      </c>
      <c r="N200" s="134">
        <f t="shared" si="201"/>
        <v>0</v>
      </c>
      <c r="O200" s="134">
        <f t="shared" ref="O200" si="256">N200</f>
        <v>0</v>
      </c>
      <c r="P200" s="134">
        <f t="shared" si="236"/>
        <v>0</v>
      </c>
      <c r="Q200" s="134">
        <f t="shared" si="184"/>
        <v>0</v>
      </c>
      <c r="R200" s="134">
        <f t="shared" si="185"/>
        <v>0</v>
      </c>
      <c r="S200" s="135">
        <f t="shared" ca="1" si="217"/>
        <v>0</v>
      </c>
      <c r="T200" s="135">
        <f ca="1">IF(C200=A_Stammdaten!$B$9,$I200-$U200,OFFSET(U200,0,A_Stammdaten!$B$9-2022)-$U200)</f>
        <v>0</v>
      </c>
      <c r="U200" s="135">
        <f ca="1">IFERROR(OFFSET(U200,0,A_Stammdaten!$B$9-2021),0)</f>
        <v>0</v>
      </c>
      <c r="V200" s="135">
        <f t="shared" si="247"/>
        <v>0</v>
      </c>
      <c r="W200" s="135">
        <f t="shared" si="248"/>
        <v>0</v>
      </c>
      <c r="X200" s="135">
        <f t="shared" si="249"/>
        <v>0</v>
      </c>
      <c r="Y200" s="135">
        <f t="shared" si="250"/>
        <v>0</v>
      </c>
      <c r="Z200" s="135">
        <f t="shared" si="251"/>
        <v>0</v>
      </c>
      <c r="AA200" s="135">
        <f t="shared" si="252"/>
        <v>0</v>
      </c>
      <c r="AB200" s="135">
        <f t="shared" si="253"/>
        <v>0</v>
      </c>
    </row>
    <row r="201" spans="1:28" ht="15">
      <c r="A201" s="128"/>
      <c r="B201" s="129"/>
      <c r="C201" s="130"/>
      <c r="D201" s="131"/>
      <c r="E201" s="131"/>
      <c r="F201" s="131"/>
      <c r="G201" s="132">
        <f t="shared" si="181"/>
        <v>0</v>
      </c>
      <c r="H201" s="129"/>
      <c r="I201" s="132">
        <f t="shared" si="219"/>
        <v>0</v>
      </c>
      <c r="J201" s="133">
        <f>IF(ISBLANK($B201),0,VLOOKUP($B201,F_Parameter!$A$2:$B$44,2,FALSE))</f>
        <v>0</v>
      </c>
      <c r="K201" s="133">
        <f>IF(ISBLANK($B201),0,VLOOKUP($B201,F_Parameter!$A$2:$C$44,3,FALSE))</f>
        <v>0</v>
      </c>
      <c r="L201" s="134">
        <f t="shared" si="182"/>
        <v>0</v>
      </c>
      <c r="M201" s="134">
        <f t="shared" si="200"/>
        <v>0</v>
      </c>
      <c r="N201" s="134">
        <f t="shared" si="201"/>
        <v>0</v>
      </c>
      <c r="O201" s="134">
        <f t="shared" ref="O201" si="257">N201</f>
        <v>0</v>
      </c>
      <c r="P201" s="134">
        <f t="shared" si="236"/>
        <v>0</v>
      </c>
      <c r="Q201" s="134">
        <f t="shared" si="184"/>
        <v>0</v>
      </c>
      <c r="R201" s="134">
        <f t="shared" si="185"/>
        <v>0</v>
      </c>
      <c r="S201" s="135">
        <f t="shared" ca="1" si="217"/>
        <v>0</v>
      </c>
      <c r="T201" s="135">
        <f ca="1">IF(C201=A_Stammdaten!$B$9,$I201-$U201,OFFSET(U201,0,A_Stammdaten!$B$9-2022)-$U201)</f>
        <v>0</v>
      </c>
      <c r="U201" s="135">
        <f ca="1">IFERROR(OFFSET(U201,0,A_Stammdaten!$B$9-2021),0)</f>
        <v>0</v>
      </c>
      <c r="V201" s="135">
        <f t="shared" si="247"/>
        <v>0</v>
      </c>
      <c r="W201" s="135">
        <f t="shared" si="248"/>
        <v>0</v>
      </c>
      <c r="X201" s="135">
        <f t="shared" si="249"/>
        <v>0</v>
      </c>
      <c r="Y201" s="135">
        <f t="shared" si="250"/>
        <v>0</v>
      </c>
      <c r="Z201" s="135">
        <f t="shared" si="251"/>
        <v>0</v>
      </c>
      <c r="AA201" s="135">
        <f t="shared" si="252"/>
        <v>0</v>
      </c>
      <c r="AB201" s="135">
        <f t="shared" si="253"/>
        <v>0</v>
      </c>
    </row>
    <row r="202" spans="1:28" ht="15">
      <c r="A202" s="128"/>
      <c r="B202" s="129"/>
      <c r="C202" s="130"/>
      <c r="D202" s="131"/>
      <c r="E202" s="131"/>
      <c r="F202" s="131"/>
      <c r="G202" s="132">
        <f t="shared" si="181"/>
        <v>0</v>
      </c>
      <c r="H202" s="129"/>
      <c r="I202" s="132">
        <f t="shared" si="219"/>
        <v>0</v>
      </c>
      <c r="J202" s="133">
        <f>IF(ISBLANK($B202),0,VLOOKUP($B202,F_Parameter!$A$2:$B$44,2,FALSE))</f>
        <v>0</v>
      </c>
      <c r="K202" s="133">
        <f>IF(ISBLANK($B202),0,VLOOKUP($B202,F_Parameter!$A$2:$C$44,3,FALSE))</f>
        <v>0</v>
      </c>
      <c r="L202" s="134">
        <f t="shared" si="182"/>
        <v>0</v>
      </c>
      <c r="M202" s="134">
        <f t="shared" si="200"/>
        <v>0</v>
      </c>
      <c r="N202" s="134">
        <f t="shared" si="201"/>
        <v>0</v>
      </c>
      <c r="O202" s="134">
        <f t="shared" ref="O202" si="258">N202</f>
        <v>0</v>
      </c>
      <c r="P202" s="134">
        <f t="shared" si="236"/>
        <v>0</v>
      </c>
      <c r="Q202" s="134">
        <f t="shared" si="184"/>
        <v>0</v>
      </c>
      <c r="R202" s="134">
        <f t="shared" si="185"/>
        <v>0</v>
      </c>
      <c r="S202" s="135">
        <f t="shared" ca="1" si="217"/>
        <v>0</v>
      </c>
      <c r="T202" s="135">
        <f ca="1">IF(C202=A_Stammdaten!$B$9,$I202-$U202,OFFSET(U202,0,A_Stammdaten!$B$9-2022)-$U202)</f>
        <v>0</v>
      </c>
      <c r="U202" s="135">
        <f ca="1">IFERROR(OFFSET(U202,0,A_Stammdaten!$B$9-2021),0)</f>
        <v>0</v>
      </c>
      <c r="V202" s="135">
        <f t="shared" si="247"/>
        <v>0</v>
      </c>
      <c r="W202" s="135">
        <f t="shared" si="248"/>
        <v>0</v>
      </c>
      <c r="X202" s="135">
        <f t="shared" si="249"/>
        <v>0</v>
      </c>
      <c r="Y202" s="135">
        <f t="shared" si="250"/>
        <v>0</v>
      </c>
      <c r="Z202" s="135">
        <f t="shared" si="251"/>
        <v>0</v>
      </c>
      <c r="AA202" s="135">
        <f t="shared" si="252"/>
        <v>0</v>
      </c>
      <c r="AB202" s="135">
        <f t="shared" si="253"/>
        <v>0</v>
      </c>
    </row>
    <row r="203" spans="1:28" ht="15">
      <c r="A203" s="128"/>
      <c r="B203" s="129"/>
      <c r="C203" s="130"/>
      <c r="D203" s="131"/>
      <c r="E203" s="131"/>
      <c r="F203" s="131"/>
      <c r="G203" s="132">
        <f t="shared" si="181"/>
        <v>0</v>
      </c>
      <c r="H203" s="129"/>
      <c r="I203" s="132">
        <f t="shared" ref="I203:I210" si="259">G203-H203</f>
        <v>0</v>
      </c>
      <c r="J203" s="133">
        <f>IF(ISBLANK($B203),0,VLOOKUP($B203,F_Parameter!$A$2:$B$44,2,FALSE))</f>
        <v>0</v>
      </c>
      <c r="K203" s="133">
        <f>IF(ISBLANK($B203),0,VLOOKUP($B203,F_Parameter!$A$2:$C$44,3,FALSE))</f>
        <v>0</v>
      </c>
      <c r="L203" s="134">
        <f t="shared" si="182"/>
        <v>0</v>
      </c>
      <c r="M203" s="134">
        <f t="shared" si="200"/>
        <v>0</v>
      </c>
      <c r="N203" s="134">
        <f t="shared" si="201"/>
        <v>0</v>
      </c>
      <c r="O203" s="134">
        <f t="shared" ref="O203:P210" si="260">N203</f>
        <v>0</v>
      </c>
      <c r="P203" s="134">
        <f t="shared" si="260"/>
        <v>0</v>
      </c>
      <c r="Q203" s="134">
        <f t="shared" si="184"/>
        <v>0</v>
      </c>
      <c r="R203" s="134">
        <f t="shared" si="185"/>
        <v>0</v>
      </c>
      <c r="S203" s="135">
        <f t="shared" ca="1" si="217"/>
        <v>0</v>
      </c>
      <c r="T203" s="135">
        <f ca="1">IF(C203=A_Stammdaten!$B$9,$I203-$U203,OFFSET(U203,0,A_Stammdaten!$B$9-2022)-$U203)</f>
        <v>0</v>
      </c>
      <c r="U203" s="135">
        <f ca="1">IFERROR(OFFSET(U203,0,A_Stammdaten!$B$9-2021),0)</f>
        <v>0</v>
      </c>
      <c r="V203" s="135">
        <f t="shared" si="247"/>
        <v>0</v>
      </c>
      <c r="W203" s="135">
        <f t="shared" si="248"/>
        <v>0</v>
      </c>
      <c r="X203" s="135">
        <f t="shared" si="249"/>
        <v>0</v>
      </c>
      <c r="Y203" s="135">
        <f t="shared" si="250"/>
        <v>0</v>
      </c>
      <c r="Z203" s="135">
        <f t="shared" si="251"/>
        <v>0</v>
      </c>
      <c r="AA203" s="135">
        <f t="shared" si="252"/>
        <v>0</v>
      </c>
      <c r="AB203" s="135">
        <f t="shared" si="253"/>
        <v>0</v>
      </c>
    </row>
    <row r="204" spans="1:28" ht="15">
      <c r="A204" s="128"/>
      <c r="B204" s="129"/>
      <c r="C204" s="130"/>
      <c r="D204" s="131"/>
      <c r="E204" s="131"/>
      <c r="F204" s="131"/>
      <c r="G204" s="132">
        <f t="shared" ref="G204:G210" si="261">D204+E204-F204</f>
        <v>0</v>
      </c>
      <c r="H204" s="129"/>
      <c r="I204" s="132">
        <f t="shared" si="259"/>
        <v>0</v>
      </c>
      <c r="J204" s="133">
        <f>IF(ISBLANK($B204),0,VLOOKUP($B204,F_Parameter!$A$2:$B$44,2,FALSE))</f>
        <v>0</v>
      </c>
      <c r="K204" s="133">
        <f>IF(ISBLANK($B204),0,VLOOKUP($B204,F_Parameter!$A$2:$C$44,3,FALSE))</f>
        <v>0</v>
      </c>
      <c r="L204" s="134">
        <f t="shared" ref="L204:L210" si="262">$J204</f>
        <v>0</v>
      </c>
      <c r="M204" s="134">
        <f t="shared" si="200"/>
        <v>0</v>
      </c>
      <c r="N204" s="134">
        <f t="shared" si="201"/>
        <v>0</v>
      </c>
      <c r="O204" s="134">
        <f t="shared" ref="O204" si="263">N204</f>
        <v>0</v>
      </c>
      <c r="P204" s="134">
        <f t="shared" si="260"/>
        <v>0</v>
      </c>
      <c r="Q204" s="134">
        <f t="shared" ref="Q204:Q210" si="264">P204</f>
        <v>0</v>
      </c>
      <c r="R204" s="134">
        <f t="shared" ref="R204:R210" si="265">Q204</f>
        <v>0</v>
      </c>
      <c r="S204" s="135">
        <f t="shared" ca="1" si="217"/>
        <v>0</v>
      </c>
      <c r="T204" s="135">
        <f ca="1">IF(C204=A_Stammdaten!$B$9,$I204-$U204,OFFSET(U204,0,A_Stammdaten!$B$9-2022)-$U204)</f>
        <v>0</v>
      </c>
      <c r="U204" s="135">
        <f ca="1">IFERROR(OFFSET(U204,0,A_Stammdaten!$B$9-2021),0)</f>
        <v>0</v>
      </c>
      <c r="V204" s="135">
        <f t="shared" si="247"/>
        <v>0</v>
      </c>
      <c r="W204" s="135">
        <f t="shared" si="248"/>
        <v>0</v>
      </c>
      <c r="X204" s="135">
        <f t="shared" si="249"/>
        <v>0</v>
      </c>
      <c r="Y204" s="135">
        <f t="shared" si="250"/>
        <v>0</v>
      </c>
      <c r="Z204" s="135">
        <f t="shared" si="251"/>
        <v>0</v>
      </c>
      <c r="AA204" s="135">
        <f t="shared" si="252"/>
        <v>0</v>
      </c>
      <c r="AB204" s="135">
        <f t="shared" si="253"/>
        <v>0</v>
      </c>
    </row>
    <row r="205" spans="1:28" ht="15">
      <c r="A205" s="128"/>
      <c r="B205" s="129"/>
      <c r="C205" s="130"/>
      <c r="D205" s="131"/>
      <c r="E205" s="131"/>
      <c r="F205" s="131"/>
      <c r="G205" s="132">
        <f t="shared" si="261"/>
        <v>0</v>
      </c>
      <c r="H205" s="129"/>
      <c r="I205" s="132">
        <f t="shared" si="259"/>
        <v>0</v>
      </c>
      <c r="J205" s="133">
        <f>IF(ISBLANK($B205),0,VLOOKUP($B205,F_Parameter!$A$2:$B$44,2,FALSE))</f>
        <v>0</v>
      </c>
      <c r="K205" s="133">
        <f>IF(ISBLANK($B205),0,VLOOKUP($B205,F_Parameter!$A$2:$C$44,3,FALSE))</f>
        <v>0</v>
      </c>
      <c r="L205" s="134">
        <f t="shared" si="262"/>
        <v>0</v>
      </c>
      <c r="M205" s="134">
        <f t="shared" si="200"/>
        <v>0</v>
      </c>
      <c r="N205" s="134">
        <f t="shared" si="201"/>
        <v>0</v>
      </c>
      <c r="O205" s="134">
        <f t="shared" ref="O205" si="266">N205</f>
        <v>0</v>
      </c>
      <c r="P205" s="134">
        <f t="shared" si="260"/>
        <v>0</v>
      </c>
      <c r="Q205" s="134">
        <f t="shared" si="264"/>
        <v>0</v>
      </c>
      <c r="R205" s="134">
        <f t="shared" si="265"/>
        <v>0</v>
      </c>
      <c r="S205" s="135">
        <f t="shared" ca="1" si="217"/>
        <v>0</v>
      </c>
      <c r="T205" s="135">
        <f ca="1">IF(C205=A_Stammdaten!$B$9,$I205-$U205,OFFSET(U205,0,A_Stammdaten!$B$9-2022)-$U205)</f>
        <v>0</v>
      </c>
      <c r="U205" s="135">
        <f ca="1">IFERROR(OFFSET(U205,0,A_Stammdaten!$B$9-2021),0)</f>
        <v>0</v>
      </c>
      <c r="V205" s="135">
        <f t="shared" si="247"/>
        <v>0</v>
      </c>
      <c r="W205" s="135">
        <f t="shared" si="248"/>
        <v>0</v>
      </c>
      <c r="X205" s="135">
        <f t="shared" si="249"/>
        <v>0</v>
      </c>
      <c r="Y205" s="135">
        <f t="shared" si="250"/>
        <v>0</v>
      </c>
      <c r="Z205" s="135">
        <f t="shared" si="251"/>
        <v>0</v>
      </c>
      <c r="AA205" s="135">
        <f t="shared" si="252"/>
        <v>0</v>
      </c>
      <c r="AB205" s="135">
        <f t="shared" si="253"/>
        <v>0</v>
      </c>
    </row>
    <row r="206" spans="1:28" ht="15">
      <c r="A206" s="128"/>
      <c r="B206" s="129"/>
      <c r="C206" s="130"/>
      <c r="D206" s="131"/>
      <c r="E206" s="131"/>
      <c r="F206" s="131"/>
      <c r="G206" s="132">
        <f t="shared" si="261"/>
        <v>0</v>
      </c>
      <c r="H206" s="129"/>
      <c r="I206" s="132">
        <f t="shared" si="259"/>
        <v>0</v>
      </c>
      <c r="J206" s="133">
        <f>IF(ISBLANK($B206),0,VLOOKUP($B206,F_Parameter!$A$2:$B$44,2,FALSE))</f>
        <v>0</v>
      </c>
      <c r="K206" s="133">
        <f>IF(ISBLANK($B206),0,VLOOKUP($B206,F_Parameter!$A$2:$C$44,3,FALSE))</f>
        <v>0</v>
      </c>
      <c r="L206" s="134">
        <f t="shared" si="262"/>
        <v>0</v>
      </c>
      <c r="M206" s="134">
        <f t="shared" si="200"/>
        <v>0</v>
      </c>
      <c r="N206" s="134">
        <f t="shared" si="201"/>
        <v>0</v>
      </c>
      <c r="O206" s="134">
        <f t="shared" ref="O206" si="267">N206</f>
        <v>0</v>
      </c>
      <c r="P206" s="134">
        <f t="shared" si="260"/>
        <v>0</v>
      </c>
      <c r="Q206" s="134">
        <f t="shared" si="264"/>
        <v>0</v>
      </c>
      <c r="R206" s="134">
        <f t="shared" si="265"/>
        <v>0</v>
      </c>
      <c r="S206" s="135">
        <f t="shared" ca="1" si="217"/>
        <v>0</v>
      </c>
      <c r="T206" s="135">
        <f ca="1">IF(C206=A_Stammdaten!$B$9,$I206-$U206,OFFSET(U206,0,A_Stammdaten!$B$9-2022)-$U206)</f>
        <v>0</v>
      </c>
      <c r="U206" s="135">
        <f ca="1">IFERROR(OFFSET(U206,0,A_Stammdaten!$B$9-2021),0)</f>
        <v>0</v>
      </c>
      <c r="V206" s="135">
        <f t="shared" si="247"/>
        <v>0</v>
      </c>
      <c r="W206" s="135">
        <f t="shared" si="248"/>
        <v>0</v>
      </c>
      <c r="X206" s="135">
        <f t="shared" si="249"/>
        <v>0</v>
      </c>
      <c r="Y206" s="135">
        <f t="shared" si="250"/>
        <v>0</v>
      </c>
      <c r="Z206" s="135">
        <f t="shared" si="251"/>
        <v>0</v>
      </c>
      <c r="AA206" s="135">
        <f t="shared" si="252"/>
        <v>0</v>
      </c>
      <c r="AB206" s="135">
        <f t="shared" si="253"/>
        <v>0</v>
      </c>
    </row>
    <row r="207" spans="1:28" ht="15">
      <c r="A207" s="128"/>
      <c r="B207" s="129"/>
      <c r="C207" s="130"/>
      <c r="D207" s="131"/>
      <c r="E207" s="131"/>
      <c r="F207" s="131"/>
      <c r="G207" s="132">
        <f t="shared" si="261"/>
        <v>0</v>
      </c>
      <c r="H207" s="129"/>
      <c r="I207" s="132">
        <f t="shared" si="259"/>
        <v>0</v>
      </c>
      <c r="J207" s="133">
        <f>IF(ISBLANK($B207),0,VLOOKUP($B207,F_Parameter!$A$2:$B$44,2,FALSE))</f>
        <v>0</v>
      </c>
      <c r="K207" s="133">
        <f>IF(ISBLANK($B207),0,VLOOKUP($B207,F_Parameter!$A$2:$C$44,3,FALSE))</f>
        <v>0</v>
      </c>
      <c r="L207" s="134">
        <f t="shared" si="262"/>
        <v>0</v>
      </c>
      <c r="M207" s="134">
        <f t="shared" si="200"/>
        <v>0</v>
      </c>
      <c r="N207" s="134">
        <f t="shared" si="201"/>
        <v>0</v>
      </c>
      <c r="O207" s="134">
        <f t="shared" ref="O207" si="268">N207</f>
        <v>0</v>
      </c>
      <c r="P207" s="134">
        <f t="shared" si="260"/>
        <v>0</v>
      </c>
      <c r="Q207" s="134">
        <f t="shared" si="264"/>
        <v>0</v>
      </c>
      <c r="R207" s="134">
        <f t="shared" si="265"/>
        <v>0</v>
      </c>
      <c r="S207" s="135">
        <f t="shared" ca="1" si="217"/>
        <v>0</v>
      </c>
      <c r="T207" s="135">
        <f ca="1">IF(C207=A_Stammdaten!$B$9,$I207-$U207,OFFSET(U207,0,A_Stammdaten!$B$9-2022)-$U207)</f>
        <v>0</v>
      </c>
      <c r="U207" s="135">
        <f ca="1">IFERROR(OFFSET(U207,0,A_Stammdaten!$B$9-2021),0)</f>
        <v>0</v>
      </c>
      <c r="V207" s="135">
        <f t="shared" si="247"/>
        <v>0</v>
      </c>
      <c r="W207" s="135">
        <f t="shared" si="248"/>
        <v>0</v>
      </c>
      <c r="X207" s="135">
        <f t="shared" si="249"/>
        <v>0</v>
      </c>
      <c r="Y207" s="135">
        <f t="shared" si="250"/>
        <v>0</v>
      </c>
      <c r="Z207" s="135">
        <f t="shared" si="251"/>
        <v>0</v>
      </c>
      <c r="AA207" s="135">
        <f t="shared" si="252"/>
        <v>0</v>
      </c>
      <c r="AB207" s="135">
        <f t="shared" si="253"/>
        <v>0</v>
      </c>
    </row>
    <row r="208" spans="1:28" ht="15">
      <c r="A208" s="128"/>
      <c r="B208" s="129"/>
      <c r="C208" s="130"/>
      <c r="D208" s="131"/>
      <c r="E208" s="131"/>
      <c r="F208" s="131"/>
      <c r="G208" s="132">
        <f t="shared" si="261"/>
        <v>0</v>
      </c>
      <c r="H208" s="129"/>
      <c r="I208" s="132">
        <f t="shared" si="259"/>
        <v>0</v>
      </c>
      <c r="J208" s="133">
        <f>IF(ISBLANK($B208),0,VLOOKUP($B208,F_Parameter!$A$2:$B$44,2,FALSE))</f>
        <v>0</v>
      </c>
      <c r="K208" s="133">
        <f>IF(ISBLANK($B208),0,VLOOKUP($B208,F_Parameter!$A$2:$C$44,3,FALSE))</f>
        <v>0</v>
      </c>
      <c r="L208" s="134">
        <f t="shared" si="262"/>
        <v>0</v>
      </c>
      <c r="M208" s="134">
        <f t="shared" si="200"/>
        <v>0</v>
      </c>
      <c r="N208" s="134">
        <f t="shared" si="201"/>
        <v>0</v>
      </c>
      <c r="O208" s="134">
        <f t="shared" ref="O208" si="269">N208</f>
        <v>0</v>
      </c>
      <c r="P208" s="134">
        <f t="shared" si="260"/>
        <v>0</v>
      </c>
      <c r="Q208" s="134">
        <f t="shared" si="264"/>
        <v>0</v>
      </c>
      <c r="R208" s="134">
        <f t="shared" si="265"/>
        <v>0</v>
      </c>
      <c r="S208" s="135">
        <f t="shared" ca="1" si="217"/>
        <v>0</v>
      </c>
      <c r="T208" s="135">
        <f ca="1">IF(C208=A_Stammdaten!$B$9,$I208-$U208,OFFSET(U208,0,A_Stammdaten!$B$9-2022)-$U208)</f>
        <v>0</v>
      </c>
      <c r="U208" s="135">
        <f ca="1">IFERROR(OFFSET(U208,0,A_Stammdaten!$B$9-2021),0)</f>
        <v>0</v>
      </c>
      <c r="V208" s="135">
        <f t="shared" si="247"/>
        <v>0</v>
      </c>
      <c r="W208" s="135">
        <f t="shared" si="248"/>
        <v>0</v>
      </c>
      <c r="X208" s="135">
        <f t="shared" si="249"/>
        <v>0</v>
      </c>
      <c r="Y208" s="135">
        <f t="shared" si="250"/>
        <v>0</v>
      </c>
      <c r="Z208" s="135">
        <f t="shared" si="251"/>
        <v>0</v>
      </c>
      <c r="AA208" s="135">
        <f t="shared" si="252"/>
        <v>0</v>
      </c>
      <c r="AB208" s="135">
        <f t="shared" si="253"/>
        <v>0</v>
      </c>
    </row>
    <row r="209" spans="1:29" ht="15">
      <c r="A209" s="136"/>
      <c r="B209" s="137"/>
      <c r="C209" s="130"/>
      <c r="D209" s="138"/>
      <c r="E209" s="138"/>
      <c r="F209" s="138"/>
      <c r="G209" s="139">
        <f>D209+E209-F209</f>
        <v>0</v>
      </c>
      <c r="H209" s="137"/>
      <c r="I209" s="139">
        <f t="shared" si="259"/>
        <v>0</v>
      </c>
      <c r="J209" s="140">
        <f>IF(ISBLANK($B209),0,VLOOKUP($B209,F_Parameter!$A$2:$B$44,2,FALSE))</f>
        <v>0</v>
      </c>
      <c r="K209" s="133">
        <f>IF(ISBLANK($B209),0,VLOOKUP($B209,F_Parameter!$A$2:$C$44,3,FALSE))</f>
        <v>0</v>
      </c>
      <c r="L209" s="141">
        <f>$J209</f>
        <v>0</v>
      </c>
      <c r="M209" s="141">
        <f t="shared" ref="M209:R209" si="270">L209</f>
        <v>0</v>
      </c>
      <c r="N209" s="141">
        <f t="shared" si="270"/>
        <v>0</v>
      </c>
      <c r="O209" s="141">
        <f t="shared" si="270"/>
        <v>0</v>
      </c>
      <c r="P209" s="141">
        <f t="shared" si="270"/>
        <v>0</v>
      </c>
      <c r="Q209" s="141">
        <f t="shared" si="270"/>
        <v>0</v>
      </c>
      <c r="R209" s="141">
        <f t="shared" si="270"/>
        <v>0</v>
      </c>
      <c r="S209" s="142">
        <f ca="1">U209+T209</f>
        <v>0</v>
      </c>
      <c r="T209" s="135">
        <f ca="1">IF(C209=A_Stammdaten!$B$9,$I209-$U209,OFFSET(U209,0,A_Stammdaten!$B$9-2022)-$U209)</f>
        <v>0</v>
      </c>
      <c r="U209" s="135">
        <f ca="1">IFERROR(OFFSET(U209,0,A_Stammdaten!$B$9-2021),0)</f>
        <v>0</v>
      </c>
      <c r="V209" s="135">
        <f t="shared" si="247"/>
        <v>0</v>
      </c>
      <c r="W209" s="135">
        <f t="shared" si="248"/>
        <v>0</v>
      </c>
      <c r="X209" s="135">
        <f t="shared" si="249"/>
        <v>0</v>
      </c>
      <c r="Y209" s="135">
        <f t="shared" si="250"/>
        <v>0</v>
      </c>
      <c r="Z209" s="135">
        <f t="shared" si="251"/>
        <v>0</v>
      </c>
      <c r="AA209" s="135">
        <f t="shared" si="252"/>
        <v>0</v>
      </c>
      <c r="AB209" s="135">
        <f t="shared" si="253"/>
        <v>0</v>
      </c>
    </row>
    <row r="210" spans="1:29" ht="15.75" thickBot="1">
      <c r="A210" s="136"/>
      <c r="B210" s="137"/>
      <c r="C210" s="130"/>
      <c r="D210" s="138"/>
      <c r="E210" s="138"/>
      <c r="F210" s="138"/>
      <c r="G210" s="139">
        <f t="shared" si="261"/>
        <v>0</v>
      </c>
      <c r="H210" s="137"/>
      <c r="I210" s="139">
        <f t="shared" si="259"/>
        <v>0</v>
      </c>
      <c r="J210" s="140">
        <f>IF(ISBLANK($B210),0,VLOOKUP($B210,F_Parameter!$A$2:$B$44,2,FALSE))</f>
        <v>0</v>
      </c>
      <c r="K210" s="133">
        <f>IF(ISBLANK($B210),0,VLOOKUP($B210,F_Parameter!$A$2:$C$44,3,FALSE))</f>
        <v>0</v>
      </c>
      <c r="L210" s="141">
        <f t="shared" si="262"/>
        <v>0</v>
      </c>
      <c r="M210" s="141">
        <f t="shared" si="200"/>
        <v>0</v>
      </c>
      <c r="N210" s="141">
        <f t="shared" si="201"/>
        <v>0</v>
      </c>
      <c r="O210" s="141">
        <f t="shared" ref="O210" si="271">N210</f>
        <v>0</v>
      </c>
      <c r="P210" s="141">
        <f t="shared" si="260"/>
        <v>0</v>
      </c>
      <c r="Q210" s="141">
        <f t="shared" si="264"/>
        <v>0</v>
      </c>
      <c r="R210" s="141">
        <f t="shared" si="265"/>
        <v>0</v>
      </c>
      <c r="S210" s="142">
        <f t="shared" ca="1" si="217"/>
        <v>0</v>
      </c>
      <c r="T210" s="135">
        <f ca="1">IF(C210=A_Stammdaten!$B$9,$I210-$U210,OFFSET(U210,0,A_Stammdaten!$B$9-2022)-$U210)</f>
        <v>0</v>
      </c>
      <c r="U210" s="135">
        <f ca="1">IFERROR(OFFSET(U210,0,A_Stammdaten!$B$9-2021),0)</f>
        <v>0</v>
      </c>
      <c r="V210" s="135">
        <f t="shared" si="247"/>
        <v>0</v>
      </c>
      <c r="W210" s="135">
        <f t="shared" si="248"/>
        <v>0</v>
      </c>
      <c r="X210" s="135">
        <f t="shared" si="249"/>
        <v>0</v>
      </c>
      <c r="Y210" s="135">
        <f t="shared" si="250"/>
        <v>0</v>
      </c>
      <c r="Z210" s="135">
        <f t="shared" si="251"/>
        <v>0</v>
      </c>
      <c r="AA210" s="135">
        <f t="shared" si="252"/>
        <v>0</v>
      </c>
      <c r="AB210" s="135">
        <f t="shared" si="253"/>
        <v>0</v>
      </c>
    </row>
    <row r="211" spans="1:29" ht="15.75" thickBot="1">
      <c r="A211" s="193" t="s">
        <v>108</v>
      </c>
      <c r="B211" s="194"/>
      <c r="C211" s="195"/>
      <c r="D211" s="195"/>
      <c r="E211" s="195"/>
      <c r="F211" s="195"/>
      <c r="G211" s="195"/>
      <c r="H211" s="195"/>
      <c r="I211" s="195"/>
      <c r="J211" s="195"/>
      <c r="K211" s="195"/>
      <c r="L211" s="195"/>
      <c r="M211" s="195"/>
      <c r="N211" s="195"/>
      <c r="O211" s="195"/>
      <c r="P211" s="195"/>
      <c r="Q211" s="195"/>
      <c r="R211" s="195"/>
      <c r="S211" s="195"/>
      <c r="T211" s="195"/>
      <c r="U211" s="195"/>
      <c r="V211" s="195"/>
      <c r="W211" s="195"/>
      <c r="X211" s="195"/>
      <c r="Y211" s="195"/>
      <c r="Z211" s="195"/>
      <c r="AA211" s="195"/>
      <c r="AB211" s="195"/>
      <c r="AC211" s="246"/>
    </row>
    <row r="212" spans="1:29">
      <c r="H212" s="248">
        <f>SUM(Tabelle1[davon Investitions-maßnahmen (nicht in KKAuf)])</f>
        <v>0</v>
      </c>
    </row>
  </sheetData>
  <mergeCells count="3">
    <mergeCell ref="J3:R3"/>
    <mergeCell ref="S3:U3"/>
    <mergeCell ref="V3:AB3"/>
  </mergeCells>
  <phoneticPr fontId="33" type="noConversion"/>
  <conditionalFormatting sqref="C5:C210">
    <cfRule type="cellIs" dxfId="110" priority="5" operator="equal">
      <formula>0</formula>
    </cfRule>
    <cfRule type="cellIs" dxfId="109" priority="6" operator="lessThan">
      <formula>2017</formula>
    </cfRule>
  </conditionalFormatting>
  <dataValidations count="2">
    <dataValidation type="list" allowBlank="1" showInputMessage="1" showErrorMessage="1" sqref="B5:B210">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L5:R210">
      <formula1>$J5</formula1>
      <formula2>$K5</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6" max="16383" man="1"/>
    <brk id="86" max="16383" man="1"/>
    <brk id="126" max="16383" man="1"/>
    <brk id="166" max="16383" man="1"/>
    <brk id="206" max="16383" man="1"/>
  </rowBreaks>
  <customProperties>
    <customPr name="EpmWorksheetKeyString_GUID" r:id="rId2"/>
  </customProperties>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showInputMessage="1" showErrorMessage="1">
          <x14:formula1>
            <xm:f>A_Stammdaten!$A$74:$A$94</xm:f>
          </x14:formula1>
          <xm:sqref>A5:A210</xm:sqref>
        </x14:dataValidation>
        <x14:dataValidation type="list" errorStyle="warning" allowBlank="1">
          <x14:formula1>
            <xm:f>F_Parameter!$G$2:$G$8</xm:f>
          </x14:formula1>
          <xm:sqref>C5:C210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K203"/>
  <sheetViews>
    <sheetView zoomScale="80" zoomScaleNormal="80" workbookViewId="0"/>
  </sheetViews>
  <sheetFormatPr baseColWidth="10" defaultColWidth="11.42578125" defaultRowHeight="15"/>
  <cols>
    <col min="1" max="1" width="9.5703125" style="24" customWidth="1"/>
    <col min="2" max="2" width="52.5703125" style="24" customWidth="1"/>
    <col min="3" max="3" width="15" style="24" customWidth="1"/>
    <col min="4" max="4" width="48.5703125" style="24" customWidth="1"/>
    <col min="5" max="5" width="34.42578125" style="24" customWidth="1"/>
    <col min="6" max="6" width="18.5703125" style="24" customWidth="1"/>
    <col min="7" max="7" width="23.5703125" style="24" customWidth="1"/>
    <col min="8" max="9" width="22.42578125" style="24" customWidth="1"/>
    <col min="10" max="10" width="18.5703125" style="24" customWidth="1"/>
    <col min="11" max="11" width="67" style="24" customWidth="1"/>
  </cols>
  <sheetData>
    <row r="1" spans="1:11" ht="25.5" customHeight="1">
      <c r="A1" s="164" t="s">
        <v>261</v>
      </c>
      <c r="B1"/>
      <c r="C1"/>
      <c r="D1"/>
      <c r="E1"/>
      <c r="F1"/>
      <c r="G1"/>
      <c r="H1"/>
      <c r="I1"/>
      <c r="K1"/>
    </row>
    <row r="2" spans="1:11" ht="25.5" customHeight="1">
      <c r="A2" s="164"/>
      <c r="B2"/>
      <c r="C2"/>
      <c r="D2"/>
      <c r="E2"/>
      <c r="F2"/>
      <c r="G2"/>
      <c r="H2"/>
      <c r="I2"/>
      <c r="J2" s="55"/>
      <c r="K2"/>
    </row>
    <row r="3" spans="1:11" ht="25.5" customHeight="1">
      <c r="A3" s="164"/>
      <c r="B3"/>
      <c r="C3"/>
      <c r="D3"/>
      <c r="E3"/>
      <c r="F3"/>
      <c r="G3"/>
      <c r="H3"/>
      <c r="I3"/>
      <c r="J3" s="55"/>
      <c r="K3"/>
    </row>
    <row r="4" spans="1:11" ht="25.5" customHeight="1">
      <c r="A4" s="237"/>
      <c r="B4" s="238"/>
      <c r="C4"/>
      <c r="D4"/>
      <c r="E4"/>
      <c r="F4"/>
      <c r="G4"/>
      <c r="H4"/>
      <c r="I4" s="235" t="s">
        <v>247</v>
      </c>
      <c r="J4" s="242">
        <f>SUM(J6:J203)</f>
        <v>0</v>
      </c>
      <c r="K4"/>
    </row>
    <row r="5" spans="1:11" ht="120">
      <c r="A5" s="154" t="s">
        <v>57</v>
      </c>
      <c r="B5" s="155" t="s">
        <v>79</v>
      </c>
      <c r="C5" s="155" t="s">
        <v>262</v>
      </c>
      <c r="D5" s="155" t="s">
        <v>135</v>
      </c>
      <c r="E5" s="155" t="s">
        <v>36</v>
      </c>
      <c r="F5" s="155" t="s">
        <v>109</v>
      </c>
      <c r="G5" s="235" t="s">
        <v>246</v>
      </c>
      <c r="H5" s="155" t="s">
        <v>111</v>
      </c>
      <c r="I5" s="155" t="s">
        <v>112</v>
      </c>
      <c r="J5" s="155" t="s">
        <v>85</v>
      </c>
      <c r="K5" s="155" t="s">
        <v>113</v>
      </c>
    </row>
    <row r="6" spans="1:11">
      <c r="A6" s="156"/>
      <c r="B6" s="157"/>
      <c r="C6" s="88"/>
      <c r="D6" s="158"/>
      <c r="E6" s="158"/>
      <c r="F6" s="158"/>
      <c r="G6" s="158"/>
      <c r="H6" s="158"/>
      <c r="I6" s="158"/>
      <c r="J6" s="157"/>
      <c r="K6" s="159"/>
    </row>
    <row r="7" spans="1:11">
      <c r="A7" s="156"/>
      <c r="B7" s="157"/>
      <c r="C7" s="88"/>
      <c r="D7" s="158"/>
      <c r="E7" s="158"/>
      <c r="F7" s="158"/>
      <c r="G7" s="158"/>
      <c r="H7" s="158"/>
      <c r="I7" s="158"/>
      <c r="J7" s="157"/>
      <c r="K7" s="159"/>
    </row>
    <row r="8" spans="1:11">
      <c r="A8" s="156"/>
      <c r="B8" s="157"/>
      <c r="C8" s="88"/>
      <c r="D8" s="158"/>
      <c r="E8" s="158"/>
      <c r="F8" s="158"/>
      <c r="G8" s="158"/>
      <c r="H8" s="158"/>
      <c r="I8" s="158"/>
      <c r="J8" s="157"/>
      <c r="K8" s="159"/>
    </row>
    <row r="9" spans="1:11">
      <c r="A9" s="156"/>
      <c r="B9" s="157"/>
      <c r="C9" s="88"/>
      <c r="D9" s="158"/>
      <c r="E9" s="158"/>
      <c r="F9" s="158"/>
      <c r="G9" s="158"/>
      <c r="H9" s="158"/>
      <c r="I9" s="158"/>
      <c r="J9" s="157"/>
      <c r="K9" s="159"/>
    </row>
    <row r="10" spans="1:11">
      <c r="A10" s="156"/>
      <c r="B10" s="157"/>
      <c r="C10" s="88"/>
      <c r="D10" s="158"/>
      <c r="E10" s="158"/>
      <c r="F10" s="158"/>
      <c r="G10" s="158"/>
      <c r="H10" s="158"/>
      <c r="I10" s="158"/>
      <c r="J10" s="157"/>
      <c r="K10" s="159"/>
    </row>
    <row r="11" spans="1:11">
      <c r="A11" s="156"/>
      <c r="B11" s="157"/>
      <c r="C11" s="88"/>
      <c r="D11" s="158"/>
      <c r="E11" s="158"/>
      <c r="F11" s="158"/>
      <c r="G11" s="158"/>
      <c r="H11" s="158"/>
      <c r="I11" s="158"/>
      <c r="J11" s="157"/>
      <c r="K11" s="159"/>
    </row>
    <row r="12" spans="1:11">
      <c r="A12" s="156"/>
      <c r="B12" s="157"/>
      <c r="C12" s="88"/>
      <c r="D12" s="158"/>
      <c r="E12" s="160"/>
      <c r="F12" s="158"/>
      <c r="G12" s="158"/>
      <c r="H12" s="158"/>
      <c r="I12" s="158"/>
      <c r="J12" s="157"/>
      <c r="K12" s="159"/>
    </row>
    <row r="13" spans="1:11">
      <c r="A13" s="156"/>
      <c r="B13" s="157"/>
      <c r="C13" s="88"/>
      <c r="D13" s="158"/>
      <c r="E13" s="160"/>
      <c r="F13" s="158"/>
      <c r="G13" s="158"/>
      <c r="H13" s="158"/>
      <c r="I13" s="158"/>
      <c r="J13" s="157"/>
      <c r="K13" s="159"/>
    </row>
    <row r="14" spans="1:11">
      <c r="A14" s="156"/>
      <c r="B14" s="157"/>
      <c r="C14" s="88"/>
      <c r="D14" s="158"/>
      <c r="E14" s="160"/>
      <c r="F14" s="158"/>
      <c r="G14" s="158"/>
      <c r="H14" s="158"/>
      <c r="I14" s="158"/>
      <c r="J14" s="157"/>
      <c r="K14" s="159"/>
    </row>
    <row r="15" spans="1:11">
      <c r="A15" s="156"/>
      <c r="B15" s="157"/>
      <c r="C15" s="88"/>
      <c r="D15" s="158"/>
      <c r="E15" s="158"/>
      <c r="F15" s="161"/>
      <c r="G15" s="161"/>
      <c r="H15" s="161"/>
      <c r="I15" s="161"/>
      <c r="J15" s="157"/>
      <c r="K15" s="159"/>
    </row>
    <row r="16" spans="1:11">
      <c r="A16" s="156"/>
      <c r="B16" s="157"/>
      <c r="C16" s="88"/>
      <c r="D16" s="158"/>
      <c r="E16" s="158"/>
      <c r="F16" s="161"/>
      <c r="G16" s="161"/>
      <c r="H16" s="161"/>
      <c r="I16" s="161"/>
      <c r="J16" s="157"/>
      <c r="K16" s="159"/>
    </row>
    <row r="17" spans="1:11">
      <c r="A17" s="156"/>
      <c r="B17" s="157"/>
      <c r="C17" s="88"/>
      <c r="D17" s="158"/>
      <c r="E17" s="158"/>
      <c r="F17" s="161"/>
      <c r="G17" s="161"/>
      <c r="H17" s="161"/>
      <c r="I17" s="161"/>
      <c r="J17" s="157"/>
      <c r="K17" s="159"/>
    </row>
    <row r="18" spans="1:11">
      <c r="A18" s="156"/>
      <c r="B18" s="157"/>
      <c r="C18" s="88"/>
      <c r="D18" s="158"/>
      <c r="E18" s="158"/>
      <c r="F18" s="158"/>
      <c r="G18" s="158"/>
      <c r="H18" s="158"/>
      <c r="I18" s="158"/>
      <c r="J18" s="162"/>
      <c r="K18" s="159"/>
    </row>
    <row r="19" spans="1:11">
      <c r="A19" s="156"/>
      <c r="B19" s="157"/>
      <c r="C19" s="88"/>
      <c r="D19" s="163"/>
      <c r="E19" s="158"/>
      <c r="F19" s="158"/>
      <c r="G19" s="158"/>
      <c r="H19" s="163"/>
      <c r="I19" s="163"/>
      <c r="J19" s="157"/>
      <c r="K19" s="159"/>
    </row>
    <row r="20" spans="1:11">
      <c r="A20" s="156"/>
      <c r="B20" s="157"/>
      <c r="C20" s="88"/>
      <c r="D20" s="163"/>
      <c r="E20" s="158"/>
      <c r="F20" s="158"/>
      <c r="G20" s="158"/>
      <c r="H20" s="163"/>
      <c r="I20" s="163"/>
      <c r="J20" s="157"/>
      <c r="K20" s="159"/>
    </row>
    <row r="21" spans="1:11">
      <c r="A21" s="156"/>
      <c r="B21" s="157"/>
      <c r="C21" s="88"/>
      <c r="D21" s="163"/>
      <c r="E21" s="158"/>
      <c r="F21" s="158"/>
      <c r="G21" s="158"/>
      <c r="H21" s="163"/>
      <c r="I21" s="163"/>
      <c r="J21" s="157"/>
      <c r="K21" s="159"/>
    </row>
    <row r="22" spans="1:11">
      <c r="A22" s="156"/>
      <c r="B22" s="157"/>
      <c r="C22" s="88"/>
      <c r="D22" s="163"/>
      <c r="E22" s="158"/>
      <c r="F22" s="158"/>
      <c r="G22" s="158"/>
      <c r="H22" s="163"/>
      <c r="I22" s="163"/>
      <c r="J22" s="157"/>
      <c r="K22" s="159"/>
    </row>
    <row r="23" spans="1:11">
      <c r="A23" s="156"/>
      <c r="B23" s="157"/>
      <c r="C23" s="88"/>
      <c r="D23" s="163"/>
      <c r="E23" s="158"/>
      <c r="F23" s="158"/>
      <c r="G23" s="158"/>
      <c r="H23" s="163"/>
      <c r="I23" s="163"/>
      <c r="J23" s="157"/>
      <c r="K23" s="159"/>
    </row>
    <row r="24" spans="1:11">
      <c r="A24" s="156"/>
      <c r="B24" s="157"/>
      <c r="C24" s="88"/>
      <c r="D24" s="163"/>
      <c r="E24" s="158"/>
      <c r="F24" s="158"/>
      <c r="G24" s="158"/>
      <c r="H24" s="163"/>
      <c r="I24" s="163"/>
      <c r="J24" s="157"/>
      <c r="K24" s="159"/>
    </row>
    <row r="25" spans="1:11">
      <c r="A25" s="156"/>
      <c r="B25" s="157"/>
      <c r="C25" s="88"/>
      <c r="D25" s="163"/>
      <c r="E25" s="158"/>
      <c r="F25" s="158"/>
      <c r="G25" s="158"/>
      <c r="H25" s="163"/>
      <c r="I25" s="163"/>
      <c r="J25" s="157"/>
      <c r="K25" s="159"/>
    </row>
    <row r="26" spans="1:11">
      <c r="A26" s="156"/>
      <c r="B26" s="157"/>
      <c r="C26" s="88"/>
      <c r="D26" s="163"/>
      <c r="E26" s="158"/>
      <c r="F26" s="158"/>
      <c r="G26" s="158"/>
      <c r="H26" s="163"/>
      <c r="I26" s="163"/>
      <c r="J26" s="157"/>
      <c r="K26" s="159"/>
    </row>
    <row r="27" spans="1:11">
      <c r="A27" s="156"/>
      <c r="B27" s="157"/>
      <c r="C27" s="88"/>
      <c r="D27" s="158"/>
      <c r="E27" s="158"/>
      <c r="F27" s="158"/>
      <c r="G27" s="158"/>
      <c r="H27" s="158"/>
      <c r="I27" s="158"/>
      <c r="J27" s="157"/>
      <c r="K27" s="159"/>
    </row>
    <row r="28" spans="1:11">
      <c r="A28" s="156"/>
      <c r="B28" s="157"/>
      <c r="C28" s="88"/>
      <c r="D28" s="158"/>
      <c r="E28" s="158"/>
      <c r="F28" s="158"/>
      <c r="G28" s="158"/>
      <c r="H28" s="158"/>
      <c r="I28" s="158"/>
      <c r="J28" s="157"/>
      <c r="K28" s="159"/>
    </row>
    <row r="29" spans="1:11">
      <c r="A29" s="156"/>
      <c r="B29" s="157"/>
      <c r="C29" s="88"/>
      <c r="D29" s="158"/>
      <c r="E29" s="158"/>
      <c r="F29" s="158"/>
      <c r="G29" s="158"/>
      <c r="H29" s="158"/>
      <c r="I29" s="158"/>
      <c r="J29" s="157"/>
      <c r="K29" s="159"/>
    </row>
    <row r="30" spans="1:11">
      <c r="A30" s="156"/>
      <c r="B30" s="157"/>
      <c r="C30" s="88"/>
      <c r="D30" s="158"/>
      <c r="E30" s="158"/>
      <c r="F30" s="158"/>
      <c r="G30" s="158"/>
      <c r="H30" s="158"/>
      <c r="I30" s="158"/>
      <c r="J30" s="157"/>
      <c r="K30" s="159"/>
    </row>
    <row r="31" spans="1:11">
      <c r="A31" s="156"/>
      <c r="B31" s="157"/>
      <c r="C31" s="88"/>
      <c r="D31" s="158"/>
      <c r="E31" s="158"/>
      <c r="F31" s="158"/>
      <c r="G31" s="158"/>
      <c r="H31" s="158"/>
      <c r="I31" s="158"/>
      <c r="J31" s="157"/>
      <c r="K31" s="159"/>
    </row>
    <row r="32" spans="1:11">
      <c r="A32" s="156"/>
      <c r="B32" s="157"/>
      <c r="C32" s="88"/>
      <c r="D32" s="158"/>
      <c r="E32" s="158"/>
      <c r="F32" s="158"/>
      <c r="G32" s="158"/>
      <c r="H32" s="158"/>
      <c r="I32" s="158"/>
      <c r="J32" s="157"/>
      <c r="K32" s="159"/>
    </row>
    <row r="33" spans="1:11">
      <c r="A33" s="156"/>
      <c r="B33" s="157"/>
      <c r="C33" s="88"/>
      <c r="D33" s="158"/>
      <c r="E33" s="158"/>
      <c r="F33" s="158"/>
      <c r="G33" s="158"/>
      <c r="H33" s="158"/>
      <c r="I33" s="158"/>
      <c r="J33" s="157"/>
      <c r="K33" s="159"/>
    </row>
    <row r="34" spans="1:11">
      <c r="A34" s="156"/>
      <c r="B34" s="157"/>
      <c r="C34" s="88"/>
      <c r="D34" s="158"/>
      <c r="E34" s="158"/>
      <c r="F34" s="158"/>
      <c r="G34" s="158"/>
      <c r="H34" s="158"/>
      <c r="I34" s="158"/>
      <c r="J34" s="157"/>
      <c r="K34" s="159"/>
    </row>
    <row r="35" spans="1:11">
      <c r="A35" s="156"/>
      <c r="B35" s="157"/>
      <c r="C35" s="88"/>
      <c r="D35" s="158"/>
      <c r="E35" s="158"/>
      <c r="F35" s="158"/>
      <c r="G35" s="158"/>
      <c r="H35" s="158"/>
      <c r="I35" s="158"/>
      <c r="J35" s="157"/>
      <c r="K35" s="159"/>
    </row>
    <row r="36" spans="1:11">
      <c r="A36" s="156"/>
      <c r="B36" s="157"/>
      <c r="C36" s="88"/>
      <c r="D36" s="158"/>
      <c r="E36" s="158"/>
      <c r="F36" s="158"/>
      <c r="G36" s="158"/>
      <c r="H36" s="158"/>
      <c r="I36" s="158"/>
      <c r="J36" s="157"/>
      <c r="K36" s="159"/>
    </row>
    <row r="37" spans="1:11">
      <c r="A37" s="156"/>
      <c r="B37" s="157"/>
      <c r="C37" s="88"/>
      <c r="D37" s="158"/>
      <c r="E37" s="158"/>
      <c r="F37" s="158"/>
      <c r="G37" s="158"/>
      <c r="H37" s="158"/>
      <c r="I37" s="158"/>
      <c r="J37" s="157"/>
      <c r="K37" s="159"/>
    </row>
    <row r="38" spans="1:11">
      <c r="A38" s="156"/>
      <c r="B38" s="157"/>
      <c r="C38" s="88"/>
      <c r="D38" s="158"/>
      <c r="E38" s="158"/>
      <c r="F38" s="158"/>
      <c r="G38" s="158"/>
      <c r="H38" s="158"/>
      <c r="I38" s="158"/>
      <c r="J38" s="157"/>
      <c r="K38" s="159"/>
    </row>
    <row r="39" spans="1:11">
      <c r="A39" s="156"/>
      <c r="B39" s="157"/>
      <c r="C39" s="88"/>
      <c r="D39" s="158"/>
      <c r="E39" s="158"/>
      <c r="F39" s="158"/>
      <c r="G39" s="158"/>
      <c r="H39" s="158"/>
      <c r="I39" s="158"/>
      <c r="J39" s="157"/>
      <c r="K39" s="159"/>
    </row>
    <row r="40" spans="1:11">
      <c r="A40" s="156"/>
      <c r="B40" s="157"/>
      <c r="C40" s="88"/>
      <c r="D40" s="158"/>
      <c r="E40" s="158"/>
      <c r="F40" s="158"/>
      <c r="G40" s="158"/>
      <c r="H40" s="158"/>
      <c r="I40" s="158"/>
      <c r="J40" s="157"/>
      <c r="K40" s="159"/>
    </row>
    <row r="41" spans="1:11">
      <c r="A41" s="156"/>
      <c r="B41" s="157"/>
      <c r="C41" s="88"/>
      <c r="D41" s="158"/>
      <c r="E41" s="158"/>
      <c r="F41" s="158"/>
      <c r="G41" s="158"/>
      <c r="H41" s="158"/>
      <c r="I41" s="158"/>
      <c r="J41" s="157"/>
      <c r="K41" s="159"/>
    </row>
    <row r="42" spans="1:11">
      <c r="A42" s="156"/>
      <c r="B42" s="157"/>
      <c r="C42" s="88"/>
      <c r="D42" s="158"/>
      <c r="E42" s="158"/>
      <c r="F42" s="158"/>
      <c r="G42" s="158"/>
      <c r="H42" s="158"/>
      <c r="I42" s="158"/>
      <c r="J42" s="157"/>
      <c r="K42" s="159"/>
    </row>
    <row r="43" spans="1:11">
      <c r="A43" s="156"/>
      <c r="B43" s="157"/>
      <c r="C43" s="88"/>
      <c r="D43" s="158"/>
      <c r="E43" s="158"/>
      <c r="F43" s="158"/>
      <c r="G43" s="158"/>
      <c r="H43" s="158"/>
      <c r="I43" s="158"/>
      <c r="J43" s="157"/>
      <c r="K43" s="159"/>
    </row>
    <row r="44" spans="1:11">
      <c r="A44" s="156"/>
      <c r="B44" s="157"/>
      <c r="C44" s="88"/>
      <c r="D44" s="158"/>
      <c r="E44" s="158"/>
      <c r="F44" s="158"/>
      <c r="G44" s="158"/>
      <c r="H44" s="158"/>
      <c r="I44" s="158"/>
      <c r="J44" s="157"/>
      <c r="K44" s="159"/>
    </row>
    <row r="45" spans="1:11">
      <c r="A45" s="156"/>
      <c r="B45" s="157"/>
      <c r="C45" s="88"/>
      <c r="D45" s="158"/>
      <c r="E45" s="158"/>
      <c r="F45" s="158"/>
      <c r="G45" s="158"/>
      <c r="H45" s="158"/>
      <c r="I45" s="158"/>
      <c r="J45" s="157"/>
      <c r="K45" s="159"/>
    </row>
    <row r="46" spans="1:11">
      <c r="A46" s="156"/>
      <c r="B46" s="157"/>
      <c r="C46" s="88"/>
      <c r="D46" s="158"/>
      <c r="E46" s="158"/>
      <c r="F46" s="158"/>
      <c r="G46" s="158"/>
      <c r="H46" s="158"/>
      <c r="I46" s="158"/>
      <c r="J46" s="157"/>
      <c r="K46" s="159"/>
    </row>
    <row r="47" spans="1:11">
      <c r="A47" s="156"/>
      <c r="B47" s="157"/>
      <c r="C47" s="88"/>
      <c r="D47" s="158"/>
      <c r="E47" s="158"/>
      <c r="F47" s="158"/>
      <c r="G47" s="158"/>
      <c r="H47" s="158"/>
      <c r="I47" s="158"/>
      <c r="J47" s="157"/>
      <c r="K47" s="159"/>
    </row>
    <row r="48" spans="1:11">
      <c r="A48" s="156"/>
      <c r="B48" s="157"/>
      <c r="C48" s="88"/>
      <c r="D48" s="158"/>
      <c r="E48" s="158"/>
      <c r="F48" s="158"/>
      <c r="G48" s="158"/>
      <c r="H48" s="158"/>
      <c r="I48" s="158"/>
      <c r="J48" s="157"/>
      <c r="K48" s="159"/>
    </row>
    <row r="49" spans="1:11">
      <c r="A49" s="156"/>
      <c r="B49" s="157"/>
      <c r="C49" s="88"/>
      <c r="D49" s="158"/>
      <c r="E49" s="158"/>
      <c r="F49" s="158"/>
      <c r="G49" s="158"/>
      <c r="H49" s="158"/>
      <c r="I49" s="158"/>
      <c r="J49" s="157"/>
      <c r="K49" s="159"/>
    </row>
    <row r="50" spans="1:11">
      <c r="A50" s="156"/>
      <c r="B50" s="157"/>
      <c r="C50" s="88"/>
      <c r="D50" s="158"/>
      <c r="E50" s="158"/>
      <c r="F50" s="158"/>
      <c r="G50" s="158"/>
      <c r="H50" s="158"/>
      <c r="I50" s="158"/>
      <c r="J50" s="157"/>
      <c r="K50" s="159"/>
    </row>
    <row r="51" spans="1:11">
      <c r="A51" s="156"/>
      <c r="B51" s="157"/>
      <c r="C51" s="88"/>
      <c r="D51" s="158"/>
      <c r="E51" s="158"/>
      <c r="F51" s="158"/>
      <c r="G51" s="158"/>
      <c r="H51" s="158"/>
      <c r="I51" s="158"/>
      <c r="J51" s="157"/>
      <c r="K51" s="159"/>
    </row>
    <row r="52" spans="1:11">
      <c r="A52" s="156"/>
      <c r="B52" s="157"/>
      <c r="C52" s="88"/>
      <c r="D52" s="158"/>
      <c r="E52" s="158"/>
      <c r="F52" s="158"/>
      <c r="G52" s="158"/>
      <c r="H52" s="158"/>
      <c r="I52" s="158"/>
      <c r="J52" s="157"/>
      <c r="K52" s="159"/>
    </row>
    <row r="53" spans="1:11">
      <c r="A53" s="156"/>
      <c r="B53" s="157"/>
      <c r="C53" s="88"/>
      <c r="D53" s="158"/>
      <c r="E53" s="158"/>
      <c r="F53" s="158"/>
      <c r="G53" s="158"/>
      <c r="H53" s="158"/>
      <c r="I53" s="158"/>
      <c r="J53" s="157"/>
      <c r="K53" s="159"/>
    </row>
    <row r="54" spans="1:11">
      <c r="A54" s="156"/>
      <c r="B54" s="157"/>
      <c r="C54" s="88"/>
      <c r="D54" s="158"/>
      <c r="E54" s="158"/>
      <c r="F54" s="158"/>
      <c r="G54" s="158"/>
      <c r="H54" s="158"/>
      <c r="I54" s="158"/>
      <c r="J54" s="157"/>
      <c r="K54" s="159"/>
    </row>
    <row r="55" spans="1:11">
      <c r="A55" s="156"/>
      <c r="B55" s="157"/>
      <c r="C55" s="88"/>
      <c r="D55" s="158"/>
      <c r="E55" s="158"/>
      <c r="F55" s="158"/>
      <c r="G55" s="158"/>
      <c r="H55" s="158"/>
      <c r="I55" s="158"/>
      <c r="J55" s="157"/>
      <c r="K55" s="159"/>
    </row>
    <row r="56" spans="1:11">
      <c r="A56" s="156"/>
      <c r="B56" s="157"/>
      <c r="C56" s="88"/>
      <c r="D56" s="158"/>
      <c r="E56" s="158"/>
      <c r="F56" s="158"/>
      <c r="G56" s="158"/>
      <c r="H56" s="158"/>
      <c r="I56" s="158"/>
      <c r="J56" s="157"/>
      <c r="K56" s="159"/>
    </row>
    <row r="57" spans="1:11">
      <c r="A57" s="156"/>
      <c r="B57" s="157"/>
      <c r="C57" s="88"/>
      <c r="D57" s="158"/>
      <c r="E57" s="158"/>
      <c r="F57" s="158"/>
      <c r="G57" s="158"/>
      <c r="H57" s="158"/>
      <c r="I57" s="158"/>
      <c r="J57" s="157"/>
      <c r="K57" s="159"/>
    </row>
    <row r="58" spans="1:11">
      <c r="A58" s="156"/>
      <c r="B58" s="157"/>
      <c r="C58" s="88"/>
      <c r="D58" s="158"/>
      <c r="E58" s="158"/>
      <c r="F58" s="158"/>
      <c r="G58" s="158"/>
      <c r="H58" s="158"/>
      <c r="I58" s="158"/>
      <c r="J58" s="157"/>
      <c r="K58" s="159"/>
    </row>
    <row r="59" spans="1:11">
      <c r="A59" s="156"/>
      <c r="B59" s="157"/>
      <c r="C59" s="88"/>
      <c r="D59" s="158"/>
      <c r="E59" s="158"/>
      <c r="F59" s="158"/>
      <c r="G59" s="158"/>
      <c r="H59" s="158"/>
      <c r="I59" s="158"/>
      <c r="J59" s="157"/>
      <c r="K59" s="159"/>
    </row>
    <row r="60" spans="1:11">
      <c r="A60" s="156"/>
      <c r="B60" s="157"/>
      <c r="C60" s="88"/>
      <c r="D60" s="158"/>
      <c r="E60" s="158"/>
      <c r="F60" s="158"/>
      <c r="G60" s="158"/>
      <c r="H60" s="158"/>
      <c r="I60" s="158"/>
      <c r="J60" s="157"/>
      <c r="K60" s="159"/>
    </row>
    <row r="61" spans="1:11">
      <c r="A61" s="156"/>
      <c r="B61" s="157"/>
      <c r="C61" s="88"/>
      <c r="D61" s="158"/>
      <c r="E61" s="158"/>
      <c r="F61" s="158"/>
      <c r="G61" s="158"/>
      <c r="H61" s="158"/>
      <c r="I61" s="158"/>
      <c r="J61" s="157"/>
      <c r="K61" s="159"/>
    </row>
    <row r="62" spans="1:11">
      <c r="A62" s="156"/>
      <c r="B62" s="157"/>
      <c r="C62" s="88"/>
      <c r="D62" s="158"/>
      <c r="E62" s="158"/>
      <c r="F62" s="158"/>
      <c r="G62" s="158"/>
      <c r="H62" s="158"/>
      <c r="I62" s="158"/>
      <c r="J62" s="157"/>
      <c r="K62" s="159"/>
    </row>
    <row r="63" spans="1:11">
      <c r="A63" s="156"/>
      <c r="B63" s="157"/>
      <c r="C63" s="88"/>
      <c r="D63" s="158"/>
      <c r="E63" s="158"/>
      <c r="F63" s="158"/>
      <c r="G63" s="158"/>
      <c r="H63" s="158"/>
      <c r="I63" s="158"/>
      <c r="J63" s="157"/>
      <c r="K63" s="159"/>
    </row>
    <row r="64" spans="1:11">
      <c r="A64" s="156"/>
      <c r="B64" s="157"/>
      <c r="C64" s="88"/>
      <c r="D64" s="158"/>
      <c r="E64" s="158"/>
      <c r="F64" s="158"/>
      <c r="G64" s="158"/>
      <c r="H64" s="158"/>
      <c r="I64" s="158"/>
      <c r="J64" s="157"/>
      <c r="K64" s="159"/>
    </row>
    <row r="65" spans="1:11">
      <c r="A65" s="156"/>
      <c r="B65" s="157"/>
      <c r="C65" s="88"/>
      <c r="D65" s="158"/>
      <c r="E65" s="158"/>
      <c r="F65" s="158"/>
      <c r="G65" s="158"/>
      <c r="H65" s="158"/>
      <c r="I65" s="158"/>
      <c r="J65" s="157"/>
      <c r="K65" s="159"/>
    </row>
    <row r="66" spans="1:11">
      <c r="A66" s="156"/>
      <c r="B66" s="157"/>
      <c r="C66" s="88"/>
      <c r="D66" s="158"/>
      <c r="E66" s="158"/>
      <c r="F66" s="158"/>
      <c r="G66" s="158"/>
      <c r="H66" s="158"/>
      <c r="I66" s="158"/>
      <c r="J66" s="157"/>
      <c r="K66" s="159"/>
    </row>
    <row r="67" spans="1:11">
      <c r="A67" s="156"/>
      <c r="B67" s="157"/>
      <c r="C67" s="88"/>
      <c r="D67" s="158"/>
      <c r="E67" s="158"/>
      <c r="F67" s="158"/>
      <c r="G67" s="158"/>
      <c r="H67" s="158"/>
      <c r="I67" s="158"/>
      <c r="J67" s="157"/>
      <c r="K67" s="159"/>
    </row>
    <row r="68" spans="1:11">
      <c r="A68" s="156"/>
      <c r="B68" s="157"/>
      <c r="C68" s="88"/>
      <c r="D68" s="158"/>
      <c r="E68" s="158"/>
      <c r="F68" s="158"/>
      <c r="G68" s="158"/>
      <c r="H68" s="158"/>
      <c r="I68" s="158"/>
      <c r="J68" s="157"/>
      <c r="K68" s="159"/>
    </row>
    <row r="69" spans="1:11">
      <c r="A69" s="156"/>
      <c r="B69" s="157"/>
      <c r="C69" s="88"/>
      <c r="D69" s="158"/>
      <c r="E69" s="158"/>
      <c r="F69" s="158"/>
      <c r="G69" s="158"/>
      <c r="H69" s="158"/>
      <c r="I69" s="158"/>
      <c r="J69" s="157"/>
      <c r="K69" s="159"/>
    </row>
    <row r="70" spans="1:11">
      <c r="A70" s="156"/>
      <c r="B70" s="157"/>
      <c r="C70" s="88"/>
      <c r="D70" s="158"/>
      <c r="E70" s="158"/>
      <c r="F70" s="158"/>
      <c r="G70" s="158"/>
      <c r="H70" s="158"/>
      <c r="I70" s="158"/>
      <c r="J70" s="157"/>
      <c r="K70" s="159"/>
    </row>
    <row r="71" spans="1:11">
      <c r="A71" s="156"/>
      <c r="B71" s="157"/>
      <c r="C71" s="88"/>
      <c r="D71" s="158"/>
      <c r="E71" s="158"/>
      <c r="F71" s="158"/>
      <c r="G71" s="158"/>
      <c r="H71" s="158"/>
      <c r="I71" s="158"/>
      <c r="J71" s="157"/>
      <c r="K71" s="159"/>
    </row>
    <row r="72" spans="1:11">
      <c r="A72" s="156"/>
      <c r="B72" s="157"/>
      <c r="C72" s="88"/>
      <c r="D72" s="158"/>
      <c r="E72" s="158"/>
      <c r="F72" s="158"/>
      <c r="G72" s="158"/>
      <c r="H72" s="158"/>
      <c r="I72" s="158"/>
      <c r="J72" s="157"/>
      <c r="K72" s="159"/>
    </row>
    <row r="73" spans="1:11">
      <c r="A73" s="156"/>
      <c r="B73" s="157"/>
      <c r="C73" s="88"/>
      <c r="D73" s="158"/>
      <c r="E73" s="158"/>
      <c r="F73" s="158"/>
      <c r="G73" s="158"/>
      <c r="H73" s="158"/>
      <c r="I73" s="158"/>
      <c r="J73" s="157"/>
      <c r="K73" s="159"/>
    </row>
    <row r="74" spans="1:11">
      <c r="A74" s="156"/>
      <c r="B74" s="157"/>
      <c r="C74" s="88"/>
      <c r="D74" s="158"/>
      <c r="E74" s="158"/>
      <c r="F74" s="158"/>
      <c r="G74" s="158"/>
      <c r="H74" s="158"/>
      <c r="I74" s="158"/>
      <c r="J74" s="157"/>
      <c r="K74" s="159"/>
    </row>
    <row r="75" spans="1:11">
      <c r="A75" s="156"/>
      <c r="B75" s="157"/>
      <c r="C75" s="88"/>
      <c r="D75" s="158"/>
      <c r="E75" s="158"/>
      <c r="F75" s="158"/>
      <c r="G75" s="158"/>
      <c r="H75" s="158"/>
      <c r="I75" s="158"/>
      <c r="J75" s="157"/>
      <c r="K75" s="159"/>
    </row>
    <row r="76" spans="1:11">
      <c r="A76" s="156"/>
      <c r="B76" s="157"/>
      <c r="C76" s="88"/>
      <c r="D76" s="158"/>
      <c r="E76" s="158"/>
      <c r="F76" s="158"/>
      <c r="G76" s="158"/>
      <c r="H76" s="158"/>
      <c r="I76" s="158"/>
      <c r="J76" s="157"/>
      <c r="K76" s="159"/>
    </row>
    <row r="77" spans="1:11">
      <c r="A77" s="156"/>
      <c r="B77" s="157"/>
      <c r="C77" s="88"/>
      <c r="D77" s="158"/>
      <c r="E77" s="158"/>
      <c r="F77" s="158"/>
      <c r="G77" s="158"/>
      <c r="H77" s="158"/>
      <c r="I77" s="158"/>
      <c r="J77" s="157"/>
      <c r="K77" s="159"/>
    </row>
    <row r="78" spans="1:11">
      <c r="A78" s="156"/>
      <c r="B78" s="157"/>
      <c r="C78" s="88"/>
      <c r="D78" s="158"/>
      <c r="E78" s="158"/>
      <c r="F78" s="158"/>
      <c r="G78" s="158"/>
      <c r="H78" s="158"/>
      <c r="I78" s="158"/>
      <c r="J78" s="157"/>
      <c r="K78" s="159"/>
    </row>
    <row r="79" spans="1:11">
      <c r="A79" s="156"/>
      <c r="B79" s="157"/>
      <c r="C79" s="88"/>
      <c r="D79" s="158"/>
      <c r="E79" s="158"/>
      <c r="F79" s="158"/>
      <c r="G79" s="158"/>
      <c r="H79" s="158"/>
      <c r="I79" s="158"/>
      <c r="J79" s="157"/>
      <c r="K79" s="159"/>
    </row>
    <row r="80" spans="1:11">
      <c r="A80" s="156"/>
      <c r="B80" s="157"/>
      <c r="C80" s="88"/>
      <c r="D80" s="158"/>
      <c r="E80" s="158"/>
      <c r="F80" s="158"/>
      <c r="G80" s="158"/>
      <c r="H80" s="158"/>
      <c r="I80" s="158"/>
      <c r="J80" s="157"/>
      <c r="K80" s="159"/>
    </row>
    <row r="81" spans="1:11">
      <c r="A81" s="156"/>
      <c r="B81" s="157"/>
      <c r="C81" s="88"/>
      <c r="D81" s="158"/>
      <c r="E81" s="158"/>
      <c r="F81" s="158"/>
      <c r="G81" s="158"/>
      <c r="H81" s="158"/>
      <c r="I81" s="158"/>
      <c r="J81" s="157"/>
      <c r="K81" s="159"/>
    </row>
    <row r="82" spans="1:11">
      <c r="A82" s="156"/>
      <c r="B82" s="157"/>
      <c r="C82" s="88"/>
      <c r="D82" s="158"/>
      <c r="E82" s="158"/>
      <c r="F82" s="158"/>
      <c r="G82" s="158"/>
      <c r="H82" s="158"/>
      <c r="I82" s="158"/>
      <c r="J82" s="157"/>
      <c r="K82" s="159"/>
    </row>
    <row r="83" spans="1:11">
      <c r="A83" s="156"/>
      <c r="B83" s="157"/>
      <c r="C83" s="88"/>
      <c r="D83" s="158"/>
      <c r="E83" s="158"/>
      <c r="F83" s="158"/>
      <c r="G83" s="158"/>
      <c r="H83" s="158"/>
      <c r="I83" s="158"/>
      <c r="J83" s="157"/>
      <c r="K83" s="159"/>
    </row>
    <row r="84" spans="1:11">
      <c r="A84" s="156"/>
      <c r="B84" s="157"/>
      <c r="C84" s="88"/>
      <c r="D84" s="158"/>
      <c r="E84" s="158"/>
      <c r="F84" s="158"/>
      <c r="G84" s="158"/>
      <c r="H84" s="158"/>
      <c r="I84" s="158"/>
      <c r="J84" s="157"/>
      <c r="K84" s="159"/>
    </row>
    <row r="85" spans="1:11">
      <c r="A85" s="156"/>
      <c r="B85" s="157"/>
      <c r="C85" s="88"/>
      <c r="D85" s="158"/>
      <c r="E85" s="158"/>
      <c r="F85" s="158"/>
      <c r="G85" s="158"/>
      <c r="H85" s="158"/>
      <c r="I85" s="158"/>
      <c r="J85" s="157"/>
      <c r="K85" s="159"/>
    </row>
    <row r="86" spans="1:11">
      <c r="A86" s="156"/>
      <c r="B86" s="157"/>
      <c r="C86" s="88"/>
      <c r="D86" s="158"/>
      <c r="E86" s="158"/>
      <c r="F86" s="158"/>
      <c r="G86" s="158"/>
      <c r="H86" s="158"/>
      <c r="I86" s="158"/>
      <c r="J86" s="157"/>
      <c r="K86" s="159"/>
    </row>
    <row r="87" spans="1:11">
      <c r="A87" s="156"/>
      <c r="B87" s="157"/>
      <c r="C87" s="88"/>
      <c r="D87" s="158"/>
      <c r="E87" s="158"/>
      <c r="F87" s="158"/>
      <c r="G87" s="158"/>
      <c r="H87" s="158"/>
      <c r="I87" s="158"/>
      <c r="J87" s="157"/>
      <c r="K87" s="159"/>
    </row>
    <row r="88" spans="1:11">
      <c r="A88" s="156"/>
      <c r="B88" s="157"/>
      <c r="C88" s="88"/>
      <c r="D88" s="158"/>
      <c r="E88" s="158"/>
      <c r="F88" s="158"/>
      <c r="G88" s="158"/>
      <c r="H88" s="158"/>
      <c r="I88" s="158"/>
      <c r="J88" s="157"/>
      <c r="K88" s="159"/>
    </row>
    <row r="89" spans="1:11">
      <c r="A89" s="156"/>
      <c r="B89" s="157"/>
      <c r="C89" s="88"/>
      <c r="D89" s="158"/>
      <c r="E89" s="158"/>
      <c r="F89" s="158"/>
      <c r="G89" s="158"/>
      <c r="H89" s="158"/>
      <c r="I89" s="158"/>
      <c r="J89" s="157"/>
      <c r="K89" s="159"/>
    </row>
    <row r="90" spans="1:11">
      <c r="A90" s="156"/>
      <c r="B90" s="157"/>
      <c r="C90" s="88"/>
      <c r="D90" s="158"/>
      <c r="E90" s="158"/>
      <c r="F90" s="158"/>
      <c r="G90" s="158"/>
      <c r="H90" s="158"/>
      <c r="I90" s="158"/>
      <c r="J90" s="157"/>
      <c r="K90" s="159"/>
    </row>
    <row r="91" spans="1:11">
      <c r="A91" s="156"/>
      <c r="B91" s="157"/>
      <c r="C91" s="88"/>
      <c r="D91" s="158"/>
      <c r="E91" s="158"/>
      <c r="F91" s="158"/>
      <c r="G91" s="158"/>
      <c r="H91" s="158"/>
      <c r="I91" s="158"/>
      <c r="J91" s="157"/>
      <c r="K91" s="159"/>
    </row>
    <row r="92" spans="1:11">
      <c r="A92" s="156"/>
      <c r="B92" s="157"/>
      <c r="C92" s="88"/>
      <c r="D92" s="158"/>
      <c r="E92" s="158"/>
      <c r="F92" s="158"/>
      <c r="G92" s="158"/>
      <c r="H92" s="158"/>
      <c r="I92" s="158"/>
      <c r="J92" s="157"/>
      <c r="K92" s="159"/>
    </row>
    <row r="93" spans="1:11">
      <c r="A93" s="156"/>
      <c r="B93" s="157"/>
      <c r="C93" s="88"/>
      <c r="D93" s="158"/>
      <c r="E93" s="158"/>
      <c r="F93" s="158"/>
      <c r="G93" s="158"/>
      <c r="H93" s="158"/>
      <c r="I93" s="158"/>
      <c r="J93" s="157"/>
      <c r="K93" s="159"/>
    </row>
    <row r="94" spans="1:11">
      <c r="A94" s="156"/>
      <c r="B94" s="157"/>
      <c r="C94" s="88"/>
      <c r="D94" s="158"/>
      <c r="E94" s="158"/>
      <c r="F94" s="158"/>
      <c r="G94" s="158"/>
      <c r="H94" s="158"/>
      <c r="I94" s="158"/>
      <c r="J94" s="157"/>
      <c r="K94" s="159"/>
    </row>
    <row r="95" spans="1:11">
      <c r="A95" s="156"/>
      <c r="B95" s="157"/>
      <c r="C95" s="88"/>
      <c r="D95" s="158"/>
      <c r="E95" s="158"/>
      <c r="F95" s="158"/>
      <c r="G95" s="158"/>
      <c r="H95" s="158"/>
      <c r="I95" s="158"/>
      <c r="J95" s="157"/>
      <c r="K95" s="159"/>
    </row>
    <row r="96" spans="1:11">
      <c r="A96" s="156"/>
      <c r="B96" s="157"/>
      <c r="C96" s="88"/>
      <c r="D96" s="158"/>
      <c r="E96" s="158"/>
      <c r="F96" s="158"/>
      <c r="G96" s="158"/>
      <c r="H96" s="158"/>
      <c r="I96" s="158"/>
      <c r="J96" s="157"/>
      <c r="K96" s="159"/>
    </row>
    <row r="97" spans="1:11">
      <c r="A97" s="156"/>
      <c r="B97" s="157"/>
      <c r="C97" s="88"/>
      <c r="D97" s="158"/>
      <c r="E97" s="158"/>
      <c r="F97" s="158"/>
      <c r="G97" s="158"/>
      <c r="H97" s="158"/>
      <c r="I97" s="158"/>
      <c r="J97" s="157"/>
      <c r="K97" s="159"/>
    </row>
    <row r="98" spans="1:11">
      <c r="A98" s="156"/>
      <c r="B98" s="157"/>
      <c r="C98" s="88"/>
      <c r="D98" s="158"/>
      <c r="E98" s="158"/>
      <c r="F98" s="158"/>
      <c r="G98" s="158"/>
      <c r="H98" s="158"/>
      <c r="I98" s="158"/>
      <c r="J98" s="157"/>
      <c r="K98" s="159"/>
    </row>
    <row r="99" spans="1:11">
      <c r="A99" s="156"/>
      <c r="B99" s="157"/>
      <c r="C99" s="88"/>
      <c r="D99" s="158"/>
      <c r="E99" s="158"/>
      <c r="F99" s="158"/>
      <c r="G99" s="158"/>
      <c r="H99" s="158"/>
      <c r="I99" s="158"/>
      <c r="J99" s="157"/>
      <c r="K99" s="159"/>
    </row>
    <row r="100" spans="1:11">
      <c r="A100" s="156"/>
      <c r="B100" s="157"/>
      <c r="C100" s="88"/>
      <c r="D100" s="158"/>
      <c r="E100" s="158"/>
      <c r="F100" s="158"/>
      <c r="G100" s="158"/>
      <c r="H100" s="158"/>
      <c r="I100" s="158"/>
      <c r="J100" s="157"/>
      <c r="K100" s="159"/>
    </row>
    <row r="101" spans="1:11">
      <c r="A101" s="156"/>
      <c r="B101" s="157"/>
      <c r="C101" s="88"/>
      <c r="D101" s="158"/>
      <c r="E101" s="158"/>
      <c r="F101" s="158"/>
      <c r="G101" s="158"/>
      <c r="H101" s="158"/>
      <c r="I101" s="158"/>
      <c r="J101" s="157"/>
      <c r="K101" s="159"/>
    </row>
    <row r="102" spans="1:11">
      <c r="A102" s="156"/>
      <c r="B102" s="157"/>
      <c r="C102" s="88"/>
      <c r="D102" s="158"/>
      <c r="E102" s="158"/>
      <c r="F102" s="158"/>
      <c r="G102" s="158"/>
      <c r="H102" s="158"/>
      <c r="I102" s="158"/>
      <c r="J102" s="157"/>
      <c r="K102" s="159"/>
    </row>
    <row r="103" spans="1:11">
      <c r="A103" s="156"/>
      <c r="B103" s="157"/>
      <c r="C103" s="88"/>
      <c r="D103" s="158"/>
      <c r="E103" s="158"/>
      <c r="F103" s="158"/>
      <c r="G103" s="158"/>
      <c r="H103" s="158"/>
      <c r="I103" s="158"/>
      <c r="J103" s="157"/>
      <c r="K103" s="159"/>
    </row>
    <row r="104" spans="1:11">
      <c r="A104" s="156"/>
      <c r="B104" s="157"/>
      <c r="C104" s="88"/>
      <c r="D104" s="158"/>
      <c r="E104" s="158"/>
      <c r="F104" s="158"/>
      <c r="G104" s="158"/>
      <c r="H104" s="158"/>
      <c r="I104" s="158"/>
      <c r="J104" s="157"/>
      <c r="K104" s="159"/>
    </row>
    <row r="105" spans="1:11">
      <c r="A105" s="156"/>
      <c r="B105" s="157"/>
      <c r="C105" s="88"/>
      <c r="D105" s="158"/>
      <c r="E105" s="158"/>
      <c r="F105" s="158"/>
      <c r="G105" s="158"/>
      <c r="H105" s="158"/>
      <c r="I105" s="158"/>
      <c r="J105" s="157"/>
      <c r="K105" s="159"/>
    </row>
    <row r="106" spans="1:11">
      <c r="A106" s="156"/>
      <c r="B106" s="157"/>
      <c r="C106" s="88"/>
      <c r="D106" s="158"/>
      <c r="E106" s="158"/>
      <c r="F106" s="158"/>
      <c r="G106" s="158"/>
      <c r="H106" s="158"/>
      <c r="I106" s="158"/>
      <c r="J106" s="157"/>
      <c r="K106" s="159"/>
    </row>
    <row r="107" spans="1:11">
      <c r="A107" s="156"/>
      <c r="B107" s="157"/>
      <c r="C107" s="88"/>
      <c r="D107" s="158"/>
      <c r="E107" s="158"/>
      <c r="F107" s="158"/>
      <c r="G107" s="158"/>
      <c r="H107" s="158"/>
      <c r="I107" s="158"/>
      <c r="J107" s="157"/>
      <c r="K107" s="159"/>
    </row>
    <row r="108" spans="1:11">
      <c r="A108" s="156"/>
      <c r="B108" s="157"/>
      <c r="C108" s="88"/>
      <c r="D108" s="158"/>
      <c r="E108" s="158"/>
      <c r="F108" s="158"/>
      <c r="G108" s="158"/>
      <c r="H108" s="158"/>
      <c r="I108" s="158"/>
      <c r="J108" s="157"/>
      <c r="K108" s="159"/>
    </row>
    <row r="109" spans="1:11">
      <c r="A109" s="156"/>
      <c r="B109" s="157"/>
      <c r="C109" s="88"/>
      <c r="D109" s="158"/>
      <c r="E109" s="158"/>
      <c r="F109" s="158"/>
      <c r="G109" s="158"/>
      <c r="H109" s="158"/>
      <c r="I109" s="158"/>
      <c r="J109" s="157"/>
      <c r="K109" s="159"/>
    </row>
    <row r="110" spans="1:11">
      <c r="A110" s="156"/>
      <c r="B110" s="157"/>
      <c r="C110" s="88"/>
      <c r="D110" s="158"/>
      <c r="E110" s="158"/>
      <c r="F110" s="158"/>
      <c r="G110" s="158"/>
      <c r="H110" s="158"/>
      <c r="I110" s="158"/>
      <c r="J110" s="157"/>
      <c r="K110" s="159"/>
    </row>
    <row r="111" spans="1:11">
      <c r="A111" s="156"/>
      <c r="B111" s="157"/>
      <c r="C111" s="88"/>
      <c r="D111" s="158"/>
      <c r="E111" s="158"/>
      <c r="F111" s="158"/>
      <c r="G111" s="158"/>
      <c r="H111" s="158"/>
      <c r="I111" s="158"/>
      <c r="J111" s="157"/>
      <c r="K111" s="159"/>
    </row>
    <row r="112" spans="1:11">
      <c r="A112" s="156"/>
      <c r="B112" s="157"/>
      <c r="C112" s="88"/>
      <c r="D112" s="158"/>
      <c r="E112" s="158"/>
      <c r="F112" s="158"/>
      <c r="G112" s="158"/>
      <c r="H112" s="158"/>
      <c r="I112" s="158"/>
      <c r="J112" s="157"/>
      <c r="K112" s="159"/>
    </row>
    <row r="113" spans="1:11">
      <c r="A113" s="156"/>
      <c r="B113" s="157"/>
      <c r="C113" s="88"/>
      <c r="D113" s="158"/>
      <c r="E113" s="158"/>
      <c r="F113" s="158"/>
      <c r="G113" s="158"/>
      <c r="H113" s="158"/>
      <c r="I113" s="158"/>
      <c r="J113" s="157"/>
      <c r="K113" s="159"/>
    </row>
    <row r="114" spans="1:11">
      <c r="A114" s="156"/>
      <c r="B114" s="157"/>
      <c r="C114" s="88"/>
      <c r="D114" s="158"/>
      <c r="E114" s="158"/>
      <c r="F114" s="158"/>
      <c r="G114" s="158"/>
      <c r="H114" s="158"/>
      <c r="I114" s="158"/>
      <c r="J114" s="157"/>
      <c r="K114" s="159"/>
    </row>
    <row r="115" spans="1:11">
      <c r="A115" s="156"/>
      <c r="B115" s="157"/>
      <c r="C115" s="88"/>
      <c r="D115" s="158"/>
      <c r="E115" s="158"/>
      <c r="F115" s="158"/>
      <c r="G115" s="158"/>
      <c r="H115" s="158"/>
      <c r="I115" s="158"/>
      <c r="J115" s="157"/>
      <c r="K115" s="159"/>
    </row>
    <row r="116" spans="1:11">
      <c r="A116" s="156"/>
      <c r="B116" s="157"/>
      <c r="C116" s="88"/>
      <c r="D116" s="158"/>
      <c r="E116" s="158"/>
      <c r="F116" s="158"/>
      <c r="G116" s="158"/>
      <c r="H116" s="158"/>
      <c r="I116" s="158"/>
      <c r="J116" s="157"/>
      <c r="K116" s="159"/>
    </row>
    <row r="117" spans="1:11">
      <c r="A117" s="156"/>
      <c r="B117" s="157"/>
      <c r="C117" s="88"/>
      <c r="D117" s="158"/>
      <c r="E117" s="158"/>
      <c r="F117" s="158"/>
      <c r="G117" s="158"/>
      <c r="H117" s="158"/>
      <c r="I117" s="158"/>
      <c r="J117" s="157"/>
      <c r="K117" s="159"/>
    </row>
    <row r="118" spans="1:11">
      <c r="A118" s="156"/>
      <c r="B118" s="157"/>
      <c r="C118" s="88"/>
      <c r="D118" s="158"/>
      <c r="E118" s="158"/>
      <c r="F118" s="158"/>
      <c r="G118" s="158"/>
      <c r="H118" s="158"/>
      <c r="I118" s="158"/>
      <c r="J118" s="157"/>
      <c r="K118" s="159"/>
    </row>
    <row r="119" spans="1:11">
      <c r="A119" s="156"/>
      <c r="B119" s="157"/>
      <c r="C119" s="88"/>
      <c r="D119" s="158"/>
      <c r="E119" s="158"/>
      <c r="F119" s="158"/>
      <c r="G119" s="158"/>
      <c r="H119" s="158"/>
      <c r="I119" s="158"/>
      <c r="J119" s="157"/>
      <c r="K119" s="159"/>
    </row>
    <row r="120" spans="1:11">
      <c r="A120" s="156"/>
      <c r="B120" s="157"/>
      <c r="C120" s="88"/>
      <c r="D120" s="158"/>
      <c r="E120" s="158"/>
      <c r="F120" s="158"/>
      <c r="G120" s="158"/>
      <c r="H120" s="158"/>
      <c r="I120" s="158"/>
      <c r="J120" s="157"/>
      <c r="K120" s="159"/>
    </row>
    <row r="121" spans="1:11">
      <c r="A121" s="156"/>
      <c r="B121" s="157"/>
      <c r="C121" s="88"/>
      <c r="D121" s="158"/>
      <c r="E121" s="158"/>
      <c r="F121" s="158"/>
      <c r="G121" s="158"/>
      <c r="H121" s="158"/>
      <c r="I121" s="158"/>
      <c r="J121" s="157"/>
      <c r="K121" s="159"/>
    </row>
    <row r="122" spans="1:11">
      <c r="A122" s="156"/>
      <c r="B122" s="157"/>
      <c r="C122" s="88"/>
      <c r="D122" s="158"/>
      <c r="E122" s="158"/>
      <c r="F122" s="158"/>
      <c r="G122" s="158"/>
      <c r="H122" s="158"/>
      <c r="I122" s="158"/>
      <c r="J122" s="157"/>
      <c r="K122" s="159"/>
    </row>
    <row r="123" spans="1:11">
      <c r="A123" s="156"/>
      <c r="B123" s="157"/>
      <c r="C123" s="88"/>
      <c r="D123" s="158"/>
      <c r="E123" s="158"/>
      <c r="F123" s="158"/>
      <c r="G123" s="158"/>
      <c r="H123" s="158"/>
      <c r="I123" s="158"/>
      <c r="J123" s="157"/>
      <c r="K123" s="159"/>
    </row>
    <row r="124" spans="1:11">
      <c r="A124" s="156"/>
      <c r="B124" s="157"/>
      <c r="C124" s="88"/>
      <c r="D124" s="158"/>
      <c r="E124" s="158"/>
      <c r="F124" s="158"/>
      <c r="G124" s="158"/>
      <c r="H124" s="158"/>
      <c r="I124" s="158"/>
      <c r="J124" s="157"/>
      <c r="K124" s="159"/>
    </row>
    <row r="125" spans="1:11">
      <c r="A125" s="156"/>
      <c r="B125" s="157"/>
      <c r="C125" s="88"/>
      <c r="D125" s="158"/>
      <c r="E125" s="158"/>
      <c r="F125" s="158"/>
      <c r="G125" s="158"/>
      <c r="H125" s="158"/>
      <c r="I125" s="158"/>
      <c r="J125" s="157"/>
      <c r="K125" s="159"/>
    </row>
    <row r="126" spans="1:11">
      <c r="A126" s="156"/>
      <c r="B126" s="157"/>
      <c r="C126" s="88"/>
      <c r="D126" s="158"/>
      <c r="E126" s="158"/>
      <c r="F126" s="158"/>
      <c r="G126" s="158"/>
      <c r="H126" s="158"/>
      <c r="I126" s="158"/>
      <c r="J126" s="157"/>
      <c r="K126" s="159"/>
    </row>
    <row r="127" spans="1:11">
      <c r="A127" s="156"/>
      <c r="B127" s="157"/>
      <c r="C127" s="88"/>
      <c r="D127" s="158"/>
      <c r="E127" s="158"/>
      <c r="F127" s="158"/>
      <c r="G127" s="158"/>
      <c r="H127" s="158"/>
      <c r="I127" s="158"/>
      <c r="J127" s="157"/>
      <c r="K127" s="159"/>
    </row>
    <row r="128" spans="1:11">
      <c r="A128" s="156"/>
      <c r="B128" s="157"/>
      <c r="C128" s="88"/>
      <c r="D128" s="158"/>
      <c r="E128" s="158"/>
      <c r="F128" s="158"/>
      <c r="G128" s="158"/>
      <c r="H128" s="158"/>
      <c r="I128" s="158"/>
      <c r="J128" s="157"/>
      <c r="K128" s="159"/>
    </row>
    <row r="129" spans="1:11">
      <c r="A129" s="156"/>
      <c r="B129" s="157"/>
      <c r="C129" s="88"/>
      <c r="D129" s="158"/>
      <c r="E129" s="158"/>
      <c r="F129" s="158"/>
      <c r="G129" s="158"/>
      <c r="H129" s="158"/>
      <c r="I129" s="158"/>
      <c r="J129" s="157"/>
      <c r="K129" s="159"/>
    </row>
    <row r="130" spans="1:11">
      <c r="A130" s="156"/>
      <c r="B130" s="157"/>
      <c r="C130" s="88"/>
      <c r="D130" s="158"/>
      <c r="E130" s="158"/>
      <c r="F130" s="158"/>
      <c r="G130" s="158"/>
      <c r="H130" s="158"/>
      <c r="I130" s="158"/>
      <c r="J130" s="157"/>
      <c r="K130" s="159"/>
    </row>
    <row r="131" spans="1:11">
      <c r="A131" s="156"/>
      <c r="B131" s="157"/>
      <c r="C131" s="88"/>
      <c r="D131" s="158"/>
      <c r="E131" s="158"/>
      <c r="F131" s="158"/>
      <c r="G131" s="158"/>
      <c r="H131" s="158"/>
      <c r="I131" s="158"/>
      <c r="J131" s="157"/>
      <c r="K131" s="159"/>
    </row>
    <row r="132" spans="1:11">
      <c r="A132" s="156"/>
      <c r="B132" s="157"/>
      <c r="C132" s="88"/>
      <c r="D132" s="158"/>
      <c r="E132" s="158"/>
      <c r="F132" s="158"/>
      <c r="G132" s="158"/>
      <c r="H132" s="158"/>
      <c r="I132" s="158"/>
      <c r="J132" s="157"/>
      <c r="K132" s="159"/>
    </row>
    <row r="133" spans="1:11">
      <c r="A133" s="156"/>
      <c r="B133" s="157"/>
      <c r="C133" s="88"/>
      <c r="D133" s="158"/>
      <c r="E133" s="158"/>
      <c r="F133" s="158"/>
      <c r="G133" s="158"/>
      <c r="H133" s="158"/>
      <c r="I133" s="158"/>
      <c r="J133" s="157"/>
      <c r="K133" s="159"/>
    </row>
    <row r="134" spans="1:11">
      <c r="A134" s="156"/>
      <c r="B134" s="157"/>
      <c r="C134" s="88"/>
      <c r="D134" s="158"/>
      <c r="E134" s="158"/>
      <c r="F134" s="158"/>
      <c r="G134" s="158"/>
      <c r="H134" s="158"/>
      <c r="I134" s="158"/>
      <c r="J134" s="157"/>
      <c r="K134" s="159"/>
    </row>
    <row r="135" spans="1:11">
      <c r="A135" s="156"/>
      <c r="B135" s="157"/>
      <c r="C135" s="88"/>
      <c r="D135" s="158"/>
      <c r="E135" s="158"/>
      <c r="F135" s="158"/>
      <c r="G135" s="158"/>
      <c r="H135" s="158"/>
      <c r="I135" s="158"/>
      <c r="J135" s="157"/>
      <c r="K135" s="159"/>
    </row>
    <row r="136" spans="1:11">
      <c r="A136" s="156"/>
      <c r="B136" s="157"/>
      <c r="C136" s="88"/>
      <c r="D136" s="158"/>
      <c r="E136" s="158"/>
      <c r="F136" s="158"/>
      <c r="G136" s="158"/>
      <c r="H136" s="158"/>
      <c r="I136" s="158"/>
      <c r="J136" s="157"/>
      <c r="K136" s="159"/>
    </row>
    <row r="137" spans="1:11">
      <c r="A137" s="156"/>
      <c r="B137" s="157"/>
      <c r="C137" s="88"/>
      <c r="D137" s="158"/>
      <c r="E137" s="158"/>
      <c r="F137" s="158"/>
      <c r="G137" s="158"/>
      <c r="H137" s="158"/>
      <c r="I137" s="158"/>
      <c r="J137" s="157"/>
      <c r="K137" s="159"/>
    </row>
    <row r="138" spans="1:11">
      <c r="A138" s="156"/>
      <c r="B138" s="157"/>
      <c r="C138" s="88"/>
      <c r="D138" s="158"/>
      <c r="E138" s="158"/>
      <c r="F138" s="158"/>
      <c r="G138" s="158"/>
      <c r="H138" s="158"/>
      <c r="I138" s="158"/>
      <c r="J138" s="157"/>
      <c r="K138" s="159"/>
    </row>
    <row r="139" spans="1:11">
      <c r="A139" s="156"/>
      <c r="B139" s="157"/>
      <c r="C139" s="88"/>
      <c r="D139" s="158"/>
      <c r="E139" s="158"/>
      <c r="F139" s="158"/>
      <c r="G139" s="158"/>
      <c r="H139" s="158"/>
      <c r="I139" s="158"/>
      <c r="J139" s="157"/>
      <c r="K139" s="159"/>
    </row>
    <row r="140" spans="1:11">
      <c r="A140" s="156"/>
      <c r="B140" s="157"/>
      <c r="C140" s="88"/>
      <c r="D140" s="158"/>
      <c r="E140" s="158"/>
      <c r="F140" s="158"/>
      <c r="G140" s="158"/>
      <c r="H140" s="158"/>
      <c r="I140" s="158"/>
      <c r="J140" s="157"/>
      <c r="K140" s="159"/>
    </row>
    <row r="141" spans="1:11">
      <c r="A141" s="156"/>
      <c r="B141" s="157"/>
      <c r="C141" s="88"/>
      <c r="D141" s="158"/>
      <c r="E141" s="158"/>
      <c r="F141" s="158"/>
      <c r="G141" s="158"/>
      <c r="H141" s="158"/>
      <c r="I141" s="158"/>
      <c r="J141" s="157"/>
      <c r="K141" s="159"/>
    </row>
    <row r="142" spans="1:11">
      <c r="A142" s="156"/>
      <c r="B142" s="157"/>
      <c r="C142" s="88"/>
      <c r="D142" s="158"/>
      <c r="E142" s="158"/>
      <c r="F142" s="158"/>
      <c r="G142" s="158"/>
      <c r="H142" s="158"/>
      <c r="I142" s="158"/>
      <c r="J142" s="157"/>
      <c r="K142" s="159"/>
    </row>
    <row r="143" spans="1:11">
      <c r="A143" s="156"/>
      <c r="B143" s="157"/>
      <c r="C143" s="88"/>
      <c r="D143" s="158"/>
      <c r="E143" s="158"/>
      <c r="F143" s="158"/>
      <c r="G143" s="158"/>
      <c r="H143" s="158"/>
      <c r="I143" s="158"/>
      <c r="J143" s="157"/>
      <c r="K143" s="159"/>
    </row>
    <row r="144" spans="1:11">
      <c r="A144" s="156"/>
      <c r="B144" s="157"/>
      <c r="C144" s="88"/>
      <c r="D144" s="158"/>
      <c r="E144" s="158"/>
      <c r="F144" s="158"/>
      <c r="G144" s="158"/>
      <c r="H144" s="158"/>
      <c r="I144" s="158"/>
      <c r="J144" s="157"/>
      <c r="K144" s="159"/>
    </row>
    <row r="145" spans="1:11">
      <c r="A145" s="156"/>
      <c r="B145" s="157"/>
      <c r="C145" s="88"/>
      <c r="D145" s="158"/>
      <c r="E145" s="158"/>
      <c r="F145" s="158"/>
      <c r="G145" s="158"/>
      <c r="H145" s="158"/>
      <c r="I145" s="158"/>
      <c r="J145" s="157"/>
      <c r="K145" s="159"/>
    </row>
    <row r="146" spans="1:11">
      <c r="A146" s="156"/>
      <c r="B146" s="157"/>
      <c r="C146" s="88"/>
      <c r="D146" s="158"/>
      <c r="E146" s="158"/>
      <c r="F146" s="158"/>
      <c r="G146" s="158"/>
      <c r="H146" s="158"/>
      <c r="I146" s="158"/>
      <c r="J146" s="157"/>
      <c r="K146" s="159"/>
    </row>
    <row r="147" spans="1:11">
      <c r="A147" s="156"/>
      <c r="B147" s="157"/>
      <c r="C147" s="88"/>
      <c r="D147" s="158"/>
      <c r="E147" s="158"/>
      <c r="F147" s="158"/>
      <c r="G147" s="158"/>
      <c r="H147" s="158"/>
      <c r="I147" s="158"/>
      <c r="J147" s="157"/>
      <c r="K147" s="159"/>
    </row>
    <row r="148" spans="1:11">
      <c r="A148" s="156"/>
      <c r="B148" s="157"/>
      <c r="C148" s="88"/>
      <c r="D148" s="158"/>
      <c r="E148" s="158"/>
      <c r="F148" s="158"/>
      <c r="G148" s="158"/>
      <c r="H148" s="158"/>
      <c r="I148" s="158"/>
      <c r="J148" s="157"/>
      <c r="K148" s="159"/>
    </row>
    <row r="149" spans="1:11">
      <c r="A149" s="156"/>
      <c r="B149" s="157"/>
      <c r="C149" s="88"/>
      <c r="D149" s="158"/>
      <c r="E149" s="158"/>
      <c r="F149" s="158"/>
      <c r="G149" s="158"/>
      <c r="H149" s="158"/>
      <c r="I149" s="158"/>
      <c r="J149" s="157"/>
      <c r="K149" s="159"/>
    </row>
    <row r="150" spans="1:11">
      <c r="A150" s="156"/>
      <c r="B150" s="157"/>
      <c r="C150" s="88"/>
      <c r="D150" s="158"/>
      <c r="E150" s="158"/>
      <c r="F150" s="158"/>
      <c r="G150" s="158"/>
      <c r="H150" s="158"/>
      <c r="I150" s="158"/>
      <c r="J150" s="157"/>
      <c r="K150" s="159"/>
    </row>
    <row r="151" spans="1:11">
      <c r="A151" s="156"/>
      <c r="B151" s="157"/>
      <c r="C151" s="88"/>
      <c r="D151" s="158"/>
      <c r="E151" s="158"/>
      <c r="F151" s="158"/>
      <c r="G151" s="158"/>
      <c r="H151" s="158"/>
      <c r="I151" s="158"/>
      <c r="J151" s="157"/>
      <c r="K151" s="159"/>
    </row>
    <row r="152" spans="1:11">
      <c r="A152" s="156"/>
      <c r="B152" s="157"/>
      <c r="C152" s="88"/>
      <c r="D152" s="158"/>
      <c r="E152" s="158"/>
      <c r="F152" s="158"/>
      <c r="G152" s="158"/>
      <c r="H152" s="158"/>
      <c r="I152" s="158"/>
      <c r="J152" s="157"/>
      <c r="K152" s="159"/>
    </row>
    <row r="153" spans="1:11">
      <c r="A153" s="156"/>
      <c r="B153" s="157"/>
      <c r="C153" s="88"/>
      <c r="D153" s="158"/>
      <c r="E153" s="158"/>
      <c r="F153" s="158"/>
      <c r="G153" s="158"/>
      <c r="H153" s="158"/>
      <c r="I153" s="158"/>
      <c r="J153" s="157"/>
      <c r="K153" s="159"/>
    </row>
    <row r="154" spans="1:11">
      <c r="A154" s="156"/>
      <c r="B154" s="157"/>
      <c r="C154" s="88"/>
      <c r="D154" s="158"/>
      <c r="E154" s="158"/>
      <c r="F154" s="158"/>
      <c r="G154" s="158"/>
      <c r="H154" s="158"/>
      <c r="I154" s="158"/>
      <c r="J154" s="157"/>
      <c r="K154" s="159"/>
    </row>
    <row r="155" spans="1:11">
      <c r="A155" s="156"/>
      <c r="B155" s="157"/>
      <c r="C155" s="88"/>
      <c r="D155" s="158"/>
      <c r="E155" s="158"/>
      <c r="F155" s="158"/>
      <c r="G155" s="158"/>
      <c r="H155" s="158"/>
      <c r="I155" s="158"/>
      <c r="J155" s="157"/>
      <c r="K155" s="159"/>
    </row>
    <row r="156" spans="1:11">
      <c r="A156" s="156"/>
      <c r="B156" s="157"/>
      <c r="C156" s="88"/>
      <c r="D156" s="158"/>
      <c r="E156" s="158"/>
      <c r="F156" s="158"/>
      <c r="G156" s="158"/>
      <c r="H156" s="158"/>
      <c r="I156" s="158"/>
      <c r="J156" s="157"/>
      <c r="K156" s="159"/>
    </row>
    <row r="157" spans="1:11">
      <c r="A157" s="156"/>
      <c r="B157" s="157"/>
      <c r="C157" s="88"/>
      <c r="D157" s="158"/>
      <c r="E157" s="158"/>
      <c r="F157" s="158"/>
      <c r="G157" s="158"/>
      <c r="H157" s="158"/>
      <c r="I157" s="158"/>
      <c r="J157" s="157"/>
      <c r="K157" s="159"/>
    </row>
    <row r="158" spans="1:11">
      <c r="A158" s="156"/>
      <c r="B158" s="157"/>
      <c r="C158" s="88"/>
      <c r="D158" s="158"/>
      <c r="E158" s="158"/>
      <c r="F158" s="158"/>
      <c r="G158" s="158"/>
      <c r="H158" s="158"/>
      <c r="I158" s="158"/>
      <c r="J158" s="157"/>
      <c r="K158" s="159"/>
    </row>
    <row r="159" spans="1:11">
      <c r="A159" s="156"/>
      <c r="B159" s="157"/>
      <c r="C159" s="88"/>
      <c r="D159" s="158"/>
      <c r="E159" s="158"/>
      <c r="F159" s="158"/>
      <c r="G159" s="158"/>
      <c r="H159" s="158"/>
      <c r="I159" s="158"/>
      <c r="J159" s="157"/>
      <c r="K159" s="159"/>
    </row>
    <row r="160" spans="1:11">
      <c r="A160" s="156"/>
      <c r="B160" s="157"/>
      <c r="C160" s="88"/>
      <c r="D160" s="158"/>
      <c r="E160" s="158"/>
      <c r="F160" s="158"/>
      <c r="G160" s="158"/>
      <c r="H160" s="158"/>
      <c r="I160" s="158"/>
      <c r="J160" s="157"/>
      <c r="K160" s="159"/>
    </row>
    <row r="161" spans="1:11">
      <c r="A161" s="156"/>
      <c r="B161" s="157"/>
      <c r="C161" s="88"/>
      <c r="D161" s="158"/>
      <c r="E161" s="158"/>
      <c r="F161" s="158"/>
      <c r="G161" s="158"/>
      <c r="H161" s="158"/>
      <c r="I161" s="158"/>
      <c r="J161" s="157"/>
      <c r="K161" s="159"/>
    </row>
    <row r="162" spans="1:11">
      <c r="A162" s="156"/>
      <c r="B162" s="157"/>
      <c r="C162" s="88"/>
      <c r="D162" s="158"/>
      <c r="E162" s="158"/>
      <c r="F162" s="158"/>
      <c r="G162" s="158"/>
      <c r="H162" s="158"/>
      <c r="I162" s="158"/>
      <c r="J162" s="157"/>
      <c r="K162" s="159"/>
    </row>
    <row r="163" spans="1:11">
      <c r="A163" s="156"/>
      <c r="B163" s="157"/>
      <c r="C163" s="88"/>
      <c r="D163" s="158"/>
      <c r="E163" s="158"/>
      <c r="F163" s="158"/>
      <c r="G163" s="158"/>
      <c r="H163" s="158"/>
      <c r="I163" s="158"/>
      <c r="J163" s="157"/>
      <c r="K163" s="159"/>
    </row>
    <row r="164" spans="1:11">
      <c r="A164" s="156"/>
      <c r="B164" s="157"/>
      <c r="C164" s="88"/>
      <c r="D164" s="158"/>
      <c r="E164" s="158"/>
      <c r="F164" s="158"/>
      <c r="G164" s="158"/>
      <c r="H164" s="158"/>
      <c r="I164" s="158"/>
      <c r="J164" s="157"/>
      <c r="K164" s="159"/>
    </row>
    <row r="165" spans="1:11">
      <c r="A165" s="156"/>
      <c r="B165" s="157"/>
      <c r="C165" s="88"/>
      <c r="D165" s="158"/>
      <c r="E165" s="158"/>
      <c r="F165" s="158"/>
      <c r="G165" s="158"/>
      <c r="H165" s="158"/>
      <c r="I165" s="158"/>
      <c r="J165" s="157"/>
      <c r="K165" s="159"/>
    </row>
    <row r="166" spans="1:11">
      <c r="A166" s="156"/>
      <c r="B166" s="157"/>
      <c r="C166" s="88"/>
      <c r="D166" s="158"/>
      <c r="E166" s="158"/>
      <c r="F166" s="158"/>
      <c r="G166" s="158"/>
      <c r="H166" s="158"/>
      <c r="I166" s="158"/>
      <c r="J166" s="157"/>
      <c r="K166" s="159"/>
    </row>
    <row r="167" spans="1:11">
      <c r="A167" s="156"/>
      <c r="B167" s="157"/>
      <c r="C167" s="88"/>
      <c r="D167" s="158"/>
      <c r="E167" s="158"/>
      <c r="F167" s="158"/>
      <c r="G167" s="158"/>
      <c r="H167" s="158"/>
      <c r="I167" s="158"/>
      <c r="J167" s="157"/>
      <c r="K167" s="159"/>
    </row>
    <row r="168" spans="1:11">
      <c r="A168" s="156"/>
      <c r="B168" s="157"/>
      <c r="C168" s="88"/>
      <c r="D168" s="158"/>
      <c r="E168" s="158"/>
      <c r="F168" s="158"/>
      <c r="G168" s="158"/>
      <c r="H168" s="158"/>
      <c r="I168" s="158"/>
      <c r="J168" s="157"/>
      <c r="K168" s="159"/>
    </row>
    <row r="169" spans="1:11">
      <c r="A169" s="156"/>
      <c r="B169" s="157"/>
      <c r="C169" s="88"/>
      <c r="D169" s="158"/>
      <c r="E169" s="158"/>
      <c r="F169" s="158"/>
      <c r="G169" s="158"/>
      <c r="H169" s="158"/>
      <c r="I169" s="158"/>
      <c r="J169" s="157"/>
      <c r="K169" s="159"/>
    </row>
    <row r="170" spans="1:11">
      <c r="A170" s="156"/>
      <c r="B170" s="157"/>
      <c r="C170" s="88"/>
      <c r="D170" s="158"/>
      <c r="E170" s="158"/>
      <c r="F170" s="158"/>
      <c r="G170" s="158"/>
      <c r="H170" s="158"/>
      <c r="I170" s="158"/>
      <c r="J170" s="157"/>
      <c r="K170" s="159"/>
    </row>
    <row r="171" spans="1:11">
      <c r="A171" s="156"/>
      <c r="B171" s="157"/>
      <c r="C171" s="88"/>
      <c r="D171" s="158"/>
      <c r="E171" s="158"/>
      <c r="F171" s="158"/>
      <c r="G171" s="158"/>
      <c r="H171" s="158"/>
      <c r="I171" s="158"/>
      <c r="J171" s="157"/>
      <c r="K171" s="159"/>
    </row>
    <row r="172" spans="1:11">
      <c r="A172" s="156"/>
      <c r="B172" s="157"/>
      <c r="C172" s="88"/>
      <c r="D172" s="158"/>
      <c r="E172" s="158"/>
      <c r="F172" s="158"/>
      <c r="G172" s="158"/>
      <c r="H172" s="158"/>
      <c r="I172" s="158"/>
      <c r="J172" s="157"/>
      <c r="K172" s="159"/>
    </row>
    <row r="173" spans="1:11">
      <c r="A173" s="156"/>
      <c r="B173" s="157"/>
      <c r="C173" s="88"/>
      <c r="D173" s="158"/>
      <c r="E173" s="158"/>
      <c r="F173" s="158"/>
      <c r="G173" s="158"/>
      <c r="H173" s="158"/>
      <c r="I173" s="158"/>
      <c r="J173" s="157"/>
      <c r="K173" s="159"/>
    </row>
    <row r="174" spans="1:11">
      <c r="A174" s="156"/>
      <c r="B174" s="157"/>
      <c r="C174" s="88"/>
      <c r="D174" s="158"/>
      <c r="E174" s="158"/>
      <c r="F174" s="158"/>
      <c r="G174" s="158"/>
      <c r="H174" s="158"/>
      <c r="I174" s="158"/>
      <c r="J174" s="157"/>
      <c r="K174" s="159"/>
    </row>
    <row r="175" spans="1:11">
      <c r="A175" s="156"/>
      <c r="B175" s="157"/>
      <c r="C175" s="88"/>
      <c r="D175" s="158"/>
      <c r="E175" s="158"/>
      <c r="F175" s="158"/>
      <c r="G175" s="158"/>
      <c r="H175" s="158"/>
      <c r="I175" s="158"/>
      <c r="J175" s="157"/>
      <c r="K175" s="159"/>
    </row>
    <row r="176" spans="1:11">
      <c r="A176" s="156"/>
      <c r="B176" s="157"/>
      <c r="C176" s="88"/>
      <c r="D176" s="158"/>
      <c r="E176" s="158"/>
      <c r="F176" s="158"/>
      <c r="G176" s="158"/>
      <c r="H176" s="158"/>
      <c r="I176" s="158"/>
      <c r="J176" s="157"/>
      <c r="K176" s="159"/>
    </row>
    <row r="177" spans="1:11">
      <c r="A177" s="156"/>
      <c r="B177" s="157"/>
      <c r="C177" s="88"/>
      <c r="D177" s="158"/>
      <c r="E177" s="158"/>
      <c r="F177" s="158"/>
      <c r="G177" s="158"/>
      <c r="H177" s="158"/>
      <c r="I177" s="158"/>
      <c r="J177" s="157"/>
      <c r="K177" s="159"/>
    </row>
    <row r="178" spans="1:11">
      <c r="A178" s="156"/>
      <c r="B178" s="157"/>
      <c r="C178" s="88"/>
      <c r="D178" s="158"/>
      <c r="E178" s="158"/>
      <c r="F178" s="158"/>
      <c r="G178" s="158"/>
      <c r="H178" s="158"/>
      <c r="I178" s="158"/>
      <c r="J178" s="157"/>
      <c r="K178" s="159"/>
    </row>
    <row r="179" spans="1:11">
      <c r="A179" s="156"/>
      <c r="B179" s="157"/>
      <c r="C179" s="88"/>
      <c r="D179" s="158"/>
      <c r="E179" s="158"/>
      <c r="F179" s="158"/>
      <c r="G179" s="158"/>
      <c r="H179" s="158"/>
      <c r="I179" s="158"/>
      <c r="J179" s="157"/>
      <c r="K179" s="159"/>
    </row>
    <row r="180" spans="1:11">
      <c r="A180" s="156"/>
      <c r="B180" s="157"/>
      <c r="C180" s="88"/>
      <c r="D180" s="158"/>
      <c r="E180" s="158"/>
      <c r="F180" s="158"/>
      <c r="G180" s="158"/>
      <c r="H180" s="158"/>
      <c r="I180" s="158"/>
      <c r="J180" s="157"/>
      <c r="K180" s="159"/>
    </row>
    <row r="181" spans="1:11">
      <c r="A181" s="156"/>
      <c r="B181" s="157"/>
      <c r="C181" s="88"/>
      <c r="D181" s="158"/>
      <c r="E181" s="158"/>
      <c r="F181" s="158"/>
      <c r="G181" s="158"/>
      <c r="H181" s="158"/>
      <c r="I181" s="158"/>
      <c r="J181" s="157"/>
      <c r="K181" s="159"/>
    </row>
    <row r="182" spans="1:11">
      <c r="A182" s="156"/>
      <c r="B182" s="157"/>
      <c r="C182" s="88"/>
      <c r="D182" s="158"/>
      <c r="E182" s="158"/>
      <c r="F182" s="158"/>
      <c r="G182" s="158"/>
      <c r="H182" s="158"/>
      <c r="I182" s="158"/>
      <c r="J182" s="157"/>
      <c r="K182" s="159"/>
    </row>
    <row r="183" spans="1:11">
      <c r="A183" s="156"/>
      <c r="B183" s="157"/>
      <c r="C183" s="88"/>
      <c r="D183" s="158"/>
      <c r="E183" s="158"/>
      <c r="F183" s="158"/>
      <c r="G183" s="158"/>
      <c r="H183" s="158"/>
      <c r="I183" s="158"/>
      <c r="J183" s="157"/>
      <c r="K183" s="159"/>
    </row>
    <row r="184" spans="1:11">
      <c r="A184" s="156"/>
      <c r="B184" s="157"/>
      <c r="C184" s="88"/>
      <c r="D184" s="158"/>
      <c r="E184" s="158"/>
      <c r="F184" s="158"/>
      <c r="G184" s="158"/>
      <c r="H184" s="158"/>
      <c r="I184" s="158"/>
      <c r="J184" s="157"/>
      <c r="K184" s="159"/>
    </row>
    <row r="185" spans="1:11">
      <c r="A185" s="156"/>
      <c r="B185" s="157"/>
      <c r="C185" s="88"/>
      <c r="D185" s="158"/>
      <c r="E185" s="158"/>
      <c r="F185" s="158"/>
      <c r="G185" s="158"/>
      <c r="H185" s="158"/>
      <c r="I185" s="158"/>
      <c r="J185" s="157"/>
      <c r="K185" s="159"/>
    </row>
    <row r="186" spans="1:11">
      <c r="A186" s="156"/>
      <c r="B186" s="157"/>
      <c r="C186" s="88"/>
      <c r="D186" s="158"/>
      <c r="E186" s="158"/>
      <c r="F186" s="158"/>
      <c r="G186" s="158"/>
      <c r="H186" s="158"/>
      <c r="I186" s="158"/>
      <c r="J186" s="157"/>
      <c r="K186" s="159"/>
    </row>
    <row r="187" spans="1:11">
      <c r="A187" s="156"/>
      <c r="B187" s="157"/>
      <c r="C187" s="88"/>
      <c r="D187" s="158"/>
      <c r="E187" s="158"/>
      <c r="F187" s="158"/>
      <c r="G187" s="158"/>
      <c r="H187" s="158"/>
      <c r="I187" s="158"/>
      <c r="J187" s="157"/>
      <c r="K187" s="159"/>
    </row>
    <row r="188" spans="1:11">
      <c r="A188" s="156"/>
      <c r="B188" s="157"/>
      <c r="C188" s="88"/>
      <c r="D188" s="158"/>
      <c r="E188" s="158"/>
      <c r="F188" s="158"/>
      <c r="G188" s="158"/>
      <c r="H188" s="158"/>
      <c r="I188" s="158"/>
      <c r="J188" s="157"/>
      <c r="K188" s="159"/>
    </row>
    <row r="189" spans="1:11">
      <c r="A189" s="156"/>
      <c r="B189" s="157"/>
      <c r="C189" s="88"/>
      <c r="D189" s="158"/>
      <c r="E189" s="158"/>
      <c r="F189" s="158"/>
      <c r="G189" s="158"/>
      <c r="H189" s="158"/>
      <c r="I189" s="158"/>
      <c r="J189" s="157"/>
      <c r="K189" s="159"/>
    </row>
    <row r="190" spans="1:11">
      <c r="A190" s="156"/>
      <c r="B190" s="157"/>
      <c r="C190" s="88"/>
      <c r="D190" s="158"/>
      <c r="E190" s="158"/>
      <c r="F190" s="158"/>
      <c r="G190" s="158"/>
      <c r="H190" s="158"/>
      <c r="I190" s="158"/>
      <c r="J190" s="157"/>
      <c r="K190" s="159"/>
    </row>
    <row r="191" spans="1:11">
      <c r="A191" s="156"/>
      <c r="B191" s="157"/>
      <c r="C191" s="88"/>
      <c r="D191" s="158"/>
      <c r="E191" s="158"/>
      <c r="F191" s="158"/>
      <c r="G191" s="158"/>
      <c r="H191" s="158"/>
      <c r="I191" s="158"/>
      <c r="J191" s="157"/>
      <c r="K191" s="159"/>
    </row>
    <row r="192" spans="1:11">
      <c r="A192" s="156"/>
      <c r="B192" s="157"/>
      <c r="C192" s="88"/>
      <c r="D192" s="158"/>
      <c r="E192" s="158"/>
      <c r="F192" s="158"/>
      <c r="G192" s="158"/>
      <c r="H192" s="158"/>
      <c r="I192" s="158"/>
      <c r="J192" s="157"/>
      <c r="K192" s="159"/>
    </row>
    <row r="193" spans="1:11">
      <c r="A193" s="156"/>
      <c r="B193" s="157"/>
      <c r="C193" s="88"/>
      <c r="D193" s="158"/>
      <c r="E193" s="158"/>
      <c r="F193" s="158"/>
      <c r="G193" s="158"/>
      <c r="H193" s="158"/>
      <c r="I193" s="158"/>
      <c r="J193" s="157"/>
      <c r="K193" s="159"/>
    </row>
    <row r="194" spans="1:11">
      <c r="A194" s="156"/>
      <c r="B194" s="157"/>
      <c r="C194" s="88"/>
      <c r="D194" s="158"/>
      <c r="E194" s="158"/>
      <c r="F194" s="158"/>
      <c r="G194" s="158"/>
      <c r="H194" s="158"/>
      <c r="I194" s="158"/>
      <c r="J194" s="157"/>
      <c r="K194" s="159"/>
    </row>
    <row r="195" spans="1:11">
      <c r="A195" s="156"/>
      <c r="B195" s="157"/>
      <c r="C195" s="88"/>
      <c r="D195" s="158"/>
      <c r="E195" s="158"/>
      <c r="F195" s="158"/>
      <c r="G195" s="158"/>
      <c r="H195" s="158"/>
      <c r="I195" s="158"/>
      <c r="J195" s="157"/>
      <c r="K195" s="159"/>
    </row>
    <row r="196" spans="1:11">
      <c r="A196" s="156"/>
      <c r="B196" s="157"/>
      <c r="C196" s="88"/>
      <c r="D196" s="158"/>
      <c r="E196" s="158"/>
      <c r="F196" s="158"/>
      <c r="G196" s="158"/>
      <c r="H196" s="158"/>
      <c r="I196" s="158"/>
      <c r="J196" s="157"/>
      <c r="K196" s="159"/>
    </row>
    <row r="197" spans="1:11">
      <c r="A197" s="156"/>
      <c r="B197" s="157"/>
      <c r="C197" s="88"/>
      <c r="D197" s="158"/>
      <c r="E197" s="158"/>
      <c r="F197" s="158"/>
      <c r="G197" s="158"/>
      <c r="H197" s="158"/>
      <c r="I197" s="158"/>
      <c r="J197" s="157"/>
      <c r="K197" s="159"/>
    </row>
    <row r="198" spans="1:11">
      <c r="A198" s="156"/>
      <c r="B198" s="157"/>
      <c r="C198" s="88"/>
      <c r="D198" s="158"/>
      <c r="E198" s="158"/>
      <c r="F198" s="158"/>
      <c r="G198" s="158"/>
      <c r="H198" s="158"/>
      <c r="I198" s="158"/>
      <c r="J198" s="157"/>
      <c r="K198" s="159"/>
    </row>
    <row r="199" spans="1:11">
      <c r="A199" s="156"/>
      <c r="B199" s="157"/>
      <c r="C199" s="88"/>
      <c r="D199" s="158"/>
      <c r="E199" s="158"/>
      <c r="F199" s="158"/>
      <c r="G199" s="158"/>
      <c r="H199" s="158"/>
      <c r="I199" s="158"/>
      <c r="J199" s="157"/>
      <c r="K199" s="159"/>
    </row>
    <row r="200" spans="1:11">
      <c r="A200" s="156"/>
      <c r="B200" s="157"/>
      <c r="C200" s="88"/>
      <c r="D200" s="158"/>
      <c r="E200" s="158"/>
      <c r="F200" s="158"/>
      <c r="G200" s="158"/>
      <c r="H200" s="158"/>
      <c r="I200" s="158"/>
      <c r="J200" s="157"/>
      <c r="K200" s="159"/>
    </row>
    <row r="201" spans="1:11">
      <c r="A201" s="156"/>
      <c r="B201" s="157"/>
      <c r="C201" s="88"/>
      <c r="D201" s="158"/>
      <c r="E201" s="158"/>
      <c r="F201" s="158"/>
      <c r="G201" s="158"/>
      <c r="H201" s="158"/>
      <c r="I201" s="158"/>
      <c r="J201" s="157"/>
      <c r="K201" s="159"/>
    </row>
    <row r="202" spans="1:11">
      <c r="A202" s="156"/>
      <c r="B202" s="157"/>
      <c r="C202" s="88"/>
      <c r="D202" s="158"/>
      <c r="E202" s="158"/>
      <c r="F202" s="158"/>
      <c r="G202" s="158"/>
      <c r="H202" s="158"/>
      <c r="I202" s="158"/>
      <c r="J202" s="157"/>
      <c r="K202" s="159"/>
    </row>
    <row r="203" spans="1:11">
      <c r="A203" s="156"/>
      <c r="B203" s="157"/>
      <c r="C203" s="88"/>
      <c r="D203" s="158"/>
      <c r="E203" s="158"/>
      <c r="F203" s="158"/>
      <c r="G203" s="158"/>
      <c r="H203" s="158"/>
      <c r="I203" s="158"/>
      <c r="J203" s="157"/>
      <c r="K203" s="159"/>
    </row>
  </sheetData>
  <autoFilter ref="A5:K17"/>
  <phoneticPr fontId="33" type="noConversion"/>
  <conditionalFormatting sqref="D19:D29 D30:I203 D6:I8">
    <cfRule type="cellIs" dxfId="75" priority="54" operator="equal">
      <formula>0</formula>
    </cfRule>
    <cfRule type="cellIs" dxfId="74" priority="55" operator="lessThan">
      <formula>2017</formula>
    </cfRule>
  </conditionalFormatting>
  <conditionalFormatting sqref="D18">
    <cfRule type="cellIs" dxfId="73" priority="38" operator="equal">
      <formula>0</formula>
    </cfRule>
    <cfRule type="cellIs" dxfId="72" priority="39" operator="lessThan">
      <formula>2017</formula>
    </cfRule>
  </conditionalFormatting>
  <conditionalFormatting sqref="D9:I17">
    <cfRule type="cellIs" dxfId="71" priority="16" operator="equal">
      <formula>0</formula>
    </cfRule>
    <cfRule type="cellIs" dxfId="70" priority="17" operator="lessThan">
      <formula>2017</formula>
    </cfRule>
  </conditionalFormatting>
  <conditionalFormatting sqref="E18:I29">
    <cfRule type="cellIs" dxfId="69" priority="34" operator="equal">
      <formula>0</formula>
    </cfRule>
    <cfRule type="cellIs" dxfId="68" priority="35" operator="lessThan">
      <formula>2017</formula>
    </cfRule>
  </conditionalFormatting>
  <conditionalFormatting sqref="F6:F203">
    <cfRule type="expression" dxfId="67" priority="10">
      <formula>$D6="Sonstige Netzerweiterungs- und Umstrukturierungsinvestitionen"</formula>
    </cfRule>
    <cfRule type="expression" dxfId="66" priority="14">
      <formula>$D6="Netzersatzinvestitionen und Sonstiges (IT, BuG, etc.)"</formula>
    </cfRule>
  </conditionalFormatting>
  <conditionalFormatting sqref="G6:G203">
    <cfRule type="expression" dxfId="65" priority="9">
      <formula>$D6="Sonstige Netzerweiterungs- und Umstrukturierungsinvestitionen"</formula>
    </cfRule>
    <cfRule type="expression" dxfId="64" priority="13">
      <formula>$D6="Netzersatzinvestitionen und Sonstiges (IT, BuG, etc.)"</formula>
    </cfRule>
  </conditionalFormatting>
  <conditionalFormatting sqref="H6:H203">
    <cfRule type="expression" dxfId="63" priority="12">
      <formula>$D6="Netzersatzinvestitionen und Sonstiges (IT, BuG, etc.)"</formula>
    </cfRule>
  </conditionalFormatting>
  <conditionalFormatting sqref="I6:I203">
    <cfRule type="expression" dxfId="62" priority="11">
      <formula>$D6="Netzersatzinvestitionen und Sonstiges (IT, BuG, etc.)"</formula>
    </cfRule>
  </conditionalFormatting>
  <conditionalFormatting sqref="C6">
    <cfRule type="cellIs" dxfId="61" priority="7" operator="equal">
      <formula>0</formula>
    </cfRule>
    <cfRule type="cellIs" dxfId="60" priority="8" operator="lessThan">
      <formula>2017</formula>
    </cfRule>
  </conditionalFormatting>
  <conditionalFormatting sqref="C7:C203">
    <cfRule type="cellIs" dxfId="59" priority="1" operator="equal">
      <formula>0</formula>
    </cfRule>
    <cfRule type="cellIs" dxfId="58" priority="2" operator="lessThan">
      <formula>2017</formula>
    </cfRule>
  </conditionalFormatting>
  <dataValidations count="3">
    <dataValidation type="list" allowBlank="1" showInputMessage="1" showErrorMessage="1" sqref="B6:B203">
      <formula1>Anlagengruppen</formula1>
    </dataValidation>
    <dataValidation type="list" errorStyle="warning" allowBlank="1" sqref="C6:C203">
      <formula1>Zeitreihe_1</formula1>
    </dataValidation>
    <dataValidation type="list" allowBlank="1" showInputMessage="1" showErrorMessage="1" sqref="D6:D203">
      <formula1>Projektart</formula1>
    </dataValidation>
  </dataValidations>
  <pageMargins left="0.7" right="0.7" top="0.78740157499999996" bottom="0.78740157499999996" header="0.3" footer="0.3"/>
  <pageSetup paperSize="9" orientation="portrait" r:id="rId1"/>
  <customProperties>
    <customPr name="EpmWorksheetKeyString_GUID" r:id="rId2"/>
  </customProperties>
  <extLst>
    <ext xmlns:x14="http://schemas.microsoft.com/office/spreadsheetml/2009/9/main" uri="{CCE6A557-97BC-4b89-ADB6-D9C93CAAB3DF}">
      <x14:dataValidations xmlns:xm="http://schemas.microsoft.com/office/excel/2006/main" count="1">
        <x14:dataValidation type="list" showInputMessage="1" showErrorMessage="1">
          <x14:formula1>
            <xm:f>A_Stammdaten!$A$74:$A$94</xm:f>
          </x14:formula1>
          <xm:sqref>A6:A203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S200"/>
  <sheetViews>
    <sheetView zoomScale="80" zoomScaleNormal="80" workbookViewId="0"/>
  </sheetViews>
  <sheetFormatPr baseColWidth="10" defaultColWidth="11.42578125" defaultRowHeight="14.25"/>
  <cols>
    <col min="1" max="1" width="14.42578125" style="24" bestFit="1" customWidth="1"/>
    <col min="2" max="2" width="64.42578125" style="24" customWidth="1"/>
    <col min="3" max="3" width="40.5703125" style="24" customWidth="1"/>
    <col min="4" max="4" width="11.42578125" style="24" customWidth="1"/>
    <col min="5" max="5" width="17.42578125" style="24" customWidth="1"/>
    <col min="6" max="6" width="20.42578125" style="24" customWidth="1"/>
    <col min="7" max="10" width="13.42578125" style="24" customWidth="1"/>
    <col min="11" max="11" width="13.42578125" style="205" customWidth="1"/>
    <col min="12" max="17" width="13.42578125" style="24" customWidth="1"/>
    <col min="18" max="18" width="64.28515625" style="24" customWidth="1"/>
    <col min="19" max="19" width="43.42578125" style="24" customWidth="1"/>
    <col min="20" max="16384" width="11.42578125" style="24"/>
  </cols>
  <sheetData>
    <row r="1" spans="1:19" ht="30.6" customHeight="1">
      <c r="A1" s="339" t="s">
        <v>280</v>
      </c>
      <c r="C1" s="164"/>
      <c r="E1" s="164"/>
      <c r="K1" s="24"/>
    </row>
    <row r="2" spans="1:19" s="103" customFormat="1" ht="24" customHeight="1">
      <c r="C2" s="199"/>
      <c r="D2" s="199"/>
      <c r="E2" s="199"/>
      <c r="G2" s="331" t="s">
        <v>130</v>
      </c>
      <c r="H2" s="332"/>
      <c r="I2" s="332"/>
      <c r="J2" s="332"/>
      <c r="K2" s="332"/>
      <c r="L2" s="332"/>
      <c r="M2" s="332"/>
      <c r="N2" s="332"/>
      <c r="O2" s="332"/>
      <c r="P2" s="332"/>
      <c r="Q2" s="332"/>
      <c r="R2" s="333"/>
    </row>
    <row r="3" spans="1:19" s="200" customFormat="1" ht="24.75" customHeight="1">
      <c r="D3" s="328" t="s">
        <v>248</v>
      </c>
      <c r="E3" s="329"/>
      <c r="F3" s="220">
        <f>SUM(D1_SAV!$I:$I,)-SUM(F6:F200)</f>
        <v>0</v>
      </c>
      <c r="G3" s="336" t="s">
        <v>132</v>
      </c>
      <c r="H3" s="336"/>
      <c r="I3" s="336"/>
      <c r="J3" s="336"/>
      <c r="K3" s="336" t="s">
        <v>133</v>
      </c>
      <c r="L3" s="336"/>
      <c r="M3" s="336"/>
      <c r="N3" s="336" t="s">
        <v>134</v>
      </c>
      <c r="O3" s="336"/>
      <c r="P3" s="336"/>
      <c r="Q3" s="336"/>
      <c r="R3" s="334" t="s">
        <v>113</v>
      </c>
    </row>
    <row r="4" spans="1:19" ht="72.75" customHeight="1">
      <c r="A4" s="325" t="s">
        <v>131</v>
      </c>
      <c r="B4" s="326"/>
      <c r="C4" s="327"/>
      <c r="D4" s="330" t="s">
        <v>136</v>
      </c>
      <c r="E4" s="329"/>
      <c r="F4" s="235" t="s">
        <v>137</v>
      </c>
      <c r="G4" s="155" t="s">
        <v>138</v>
      </c>
      <c r="H4" s="155" t="s">
        <v>139</v>
      </c>
      <c r="I4" s="155" t="s">
        <v>140</v>
      </c>
      <c r="J4" s="155" t="s">
        <v>141</v>
      </c>
      <c r="K4" s="201" t="s">
        <v>142</v>
      </c>
      <c r="L4" s="155" t="s">
        <v>143</v>
      </c>
      <c r="M4" s="155" t="s">
        <v>144</v>
      </c>
      <c r="N4" s="201" t="s">
        <v>145</v>
      </c>
      <c r="O4" s="155" t="s">
        <v>146</v>
      </c>
      <c r="P4" s="202" t="s">
        <v>147</v>
      </c>
      <c r="Q4" s="201" t="s">
        <v>148</v>
      </c>
      <c r="R4" s="334"/>
    </row>
    <row r="5" spans="1:19" ht="38.85" customHeight="1">
      <c r="A5" s="239" t="s">
        <v>244</v>
      </c>
      <c r="B5" s="240" t="s">
        <v>135</v>
      </c>
      <c r="C5" s="241" t="s">
        <v>36</v>
      </c>
      <c r="D5" s="203" t="s">
        <v>149</v>
      </c>
      <c r="E5" s="203" t="s">
        <v>150</v>
      </c>
      <c r="F5" s="203" t="s">
        <v>151</v>
      </c>
      <c r="G5" s="213" t="s">
        <v>152</v>
      </c>
      <c r="H5" s="213" t="s">
        <v>152</v>
      </c>
      <c r="I5" s="213" t="s">
        <v>153</v>
      </c>
      <c r="J5" s="213" t="s">
        <v>153</v>
      </c>
      <c r="K5" s="213" t="s">
        <v>152</v>
      </c>
      <c r="L5" s="213" t="s">
        <v>152</v>
      </c>
      <c r="M5" s="213" t="s">
        <v>153</v>
      </c>
      <c r="N5" s="214" t="s">
        <v>154</v>
      </c>
      <c r="O5" s="215" t="s">
        <v>154</v>
      </c>
      <c r="P5" s="216" t="s">
        <v>154</v>
      </c>
      <c r="Q5" s="214" t="s">
        <v>154</v>
      </c>
      <c r="R5" s="335"/>
    </row>
    <row r="6" spans="1:19" ht="14.85" customHeight="1">
      <c r="A6" s="88"/>
      <c r="B6" s="158"/>
      <c r="C6" s="158"/>
      <c r="D6" s="158"/>
      <c r="E6" s="158"/>
      <c r="F6" s="258">
        <f>IF(ISBLANK(E6),SUMIFS(D2_SAV_Netto!$J:$J,D2_SAV_Netto!$C:$C,A6,D2_SAV_Netto!$D:$D,B6,D2_SAV_Netto!$E:$E,C6),SUMIFS(D2_SAV_Netto!$J:$J,D2_SAV_Netto!$C:$C,A6,D2_SAV_Netto!$D:$D,B6,D2_SAV_Netto!$E:$E,C6,D2_SAV_Netto!$G:$G,E6))</f>
        <v>0</v>
      </c>
      <c r="G6" s="217"/>
      <c r="H6" s="217"/>
      <c r="I6" s="217"/>
      <c r="J6" s="217"/>
      <c r="K6" s="218"/>
      <c r="L6" s="217"/>
      <c r="M6" s="217"/>
      <c r="N6" s="217"/>
      <c r="O6" s="217"/>
      <c r="P6" s="217"/>
      <c r="Q6" s="217"/>
      <c r="R6" s="217"/>
    </row>
    <row r="7" spans="1:19" ht="14.85" customHeight="1">
      <c r="A7" s="88"/>
      <c r="B7" s="158"/>
      <c r="C7" s="158"/>
      <c r="D7" s="158"/>
      <c r="E7" s="158"/>
      <c r="F7" s="258">
        <f>IF(ISBLANK(E7),SUMIFS(D2_SAV_Netto!$J:$J,D2_SAV_Netto!$C:$C,A7,D2_SAV_Netto!$D:$D,B7,D2_SAV_Netto!$E:$E,C7),SUMIFS(D2_SAV_Netto!$J:$J,D2_SAV_Netto!$C:$C,A7,D2_SAV_Netto!$D:$D,B7,D2_SAV_Netto!$E:$E,C7,D2_SAV_Netto!$G:$G,E7))</f>
        <v>0</v>
      </c>
      <c r="G7" s="219"/>
      <c r="H7" s="217"/>
      <c r="I7" s="217"/>
      <c r="J7" s="217"/>
      <c r="K7" s="218"/>
      <c r="L7" s="217"/>
      <c r="M7" s="217"/>
      <c r="N7" s="217"/>
      <c r="O7" s="217"/>
      <c r="P7" s="217"/>
      <c r="Q7" s="217"/>
      <c r="R7" s="217"/>
      <c r="S7" s="204"/>
    </row>
    <row r="8" spans="1:19" ht="14.85" customHeight="1">
      <c r="A8" s="88"/>
      <c r="B8" s="158"/>
      <c r="C8" s="158"/>
      <c r="D8" s="158"/>
      <c r="E8" s="158"/>
      <c r="F8" s="258">
        <f>IF(ISBLANK(E8),SUMIFS(D2_SAV_Netto!$J:$J,D2_SAV_Netto!$C:$C,A8,D2_SAV_Netto!$D:$D,B8,D2_SAV_Netto!$E:$E,C8),SUMIFS(D2_SAV_Netto!$J:$J,D2_SAV_Netto!$C:$C,A8,D2_SAV_Netto!$D:$D,B8,D2_SAV_Netto!$E:$E,C8,D2_SAV_Netto!$G:$G,E8))</f>
        <v>0</v>
      </c>
      <c r="G8" s="217"/>
      <c r="H8" s="217"/>
      <c r="I8" s="217"/>
      <c r="J8" s="217"/>
      <c r="K8" s="218"/>
      <c r="L8" s="217"/>
      <c r="M8" s="217"/>
      <c r="N8" s="217"/>
      <c r="O8" s="217"/>
      <c r="P8" s="217"/>
      <c r="Q8" s="217"/>
      <c r="R8" s="217"/>
      <c r="S8" s="204"/>
    </row>
    <row r="9" spans="1:19" ht="14.85" customHeight="1">
      <c r="A9" s="88"/>
      <c r="B9" s="158"/>
      <c r="C9" s="158"/>
      <c r="D9" s="158"/>
      <c r="E9" s="158"/>
      <c r="F9" s="258">
        <f>IF(ISBLANK(E9),SUMIFS(D2_SAV_Netto!$J:$J,D2_SAV_Netto!$C:$C,A9,D2_SAV_Netto!$D:$D,B9,D2_SAV_Netto!$E:$E,C9),SUMIFS(D2_SAV_Netto!$J:$J,D2_SAV_Netto!$C:$C,A9,D2_SAV_Netto!$D:$D,B9,D2_SAV_Netto!$E:$E,C9,D2_SAV_Netto!$G:$G,E9))</f>
        <v>0</v>
      </c>
      <c r="G9" s="217"/>
      <c r="H9" s="217"/>
      <c r="I9" s="217"/>
      <c r="J9" s="217"/>
      <c r="K9" s="217"/>
      <c r="L9" s="217"/>
      <c r="M9" s="217"/>
      <c r="N9" s="217"/>
      <c r="O9" s="217"/>
      <c r="P9" s="217"/>
      <c r="Q9" s="217"/>
      <c r="R9" s="217"/>
    </row>
    <row r="10" spans="1:19" ht="14.85" customHeight="1">
      <c r="A10" s="88"/>
      <c r="B10" s="158"/>
      <c r="C10" s="158"/>
      <c r="D10" s="158"/>
      <c r="E10" s="158"/>
      <c r="F10" s="258">
        <f>IF(ISBLANK(E10),SUMIFS(D2_SAV_Netto!$J:$J,D2_SAV_Netto!$C:$C,A10,D2_SAV_Netto!$D:$D,B10,D2_SAV_Netto!$E:$E,C10),SUMIFS(D2_SAV_Netto!$J:$J,D2_SAV_Netto!$C:$C,A10,D2_SAV_Netto!$D:$D,B10,D2_SAV_Netto!$E:$E,C10,D2_SAV_Netto!$G:$G,E10))</f>
        <v>0</v>
      </c>
      <c r="G10" s="217"/>
      <c r="H10" s="217"/>
      <c r="I10" s="217"/>
      <c r="J10" s="217"/>
      <c r="K10" s="217"/>
      <c r="L10" s="217"/>
      <c r="M10" s="217"/>
      <c r="N10" s="217"/>
      <c r="O10" s="217"/>
      <c r="P10" s="217"/>
      <c r="Q10" s="217"/>
      <c r="R10" s="217"/>
      <c r="S10" s="204"/>
    </row>
    <row r="11" spans="1:19" ht="14.85" customHeight="1">
      <c r="A11" s="88"/>
      <c r="B11" s="158"/>
      <c r="C11" s="158"/>
      <c r="D11" s="158"/>
      <c r="E11" s="158"/>
      <c r="F11" s="258">
        <f>IF(ISBLANK(E11),SUMIFS(D2_SAV_Netto!$J:$J,D2_SAV_Netto!$C:$C,A11,D2_SAV_Netto!$D:$D,B11,D2_SAV_Netto!$E:$E,C11),SUMIFS(D2_SAV_Netto!$J:$J,D2_SAV_Netto!$C:$C,A11,D2_SAV_Netto!$D:$D,B11,D2_SAV_Netto!$E:$E,C11,D2_SAV_Netto!$G:$G,E11))</f>
        <v>0</v>
      </c>
      <c r="G11" s="217"/>
      <c r="H11" s="217"/>
      <c r="I11" s="217"/>
      <c r="J11" s="217"/>
      <c r="K11" s="217"/>
      <c r="L11" s="217"/>
      <c r="M11" s="217"/>
      <c r="N11" s="217"/>
      <c r="O11" s="217"/>
      <c r="P11" s="217"/>
      <c r="Q11" s="217"/>
      <c r="R11" s="217"/>
      <c r="S11" s="204"/>
    </row>
    <row r="12" spans="1:19" ht="14.25" customHeight="1">
      <c r="A12" s="88"/>
      <c r="B12" s="158"/>
      <c r="C12" s="158"/>
      <c r="D12" s="158"/>
      <c r="E12" s="158"/>
      <c r="F12" s="258">
        <f>IF(ISBLANK(E12),SUMIFS(D2_SAV_Netto!$J:$J,D2_SAV_Netto!$C:$C,A12,D2_SAV_Netto!$D:$D,B12,D2_SAV_Netto!$E:$E,C12),SUMIFS(D2_SAV_Netto!$J:$J,D2_SAV_Netto!$C:$C,A12,D2_SAV_Netto!$D:$D,B12,D2_SAV_Netto!$E:$E,C12,D2_SAV_Netto!$G:$G,E12))</f>
        <v>0</v>
      </c>
      <c r="G12" s="217"/>
      <c r="H12" s="217"/>
      <c r="I12" s="217"/>
      <c r="J12" s="217"/>
      <c r="K12" s="217"/>
      <c r="L12" s="217"/>
      <c r="M12" s="217"/>
      <c r="N12" s="217"/>
      <c r="O12" s="217"/>
      <c r="P12" s="217"/>
      <c r="Q12" s="217"/>
      <c r="R12" s="217"/>
      <c r="S12" s="204"/>
    </row>
    <row r="13" spans="1:19" ht="14.85" customHeight="1">
      <c r="A13" s="88"/>
      <c r="B13" s="158"/>
      <c r="C13" s="158"/>
      <c r="D13" s="158"/>
      <c r="E13" s="158"/>
      <c r="F13" s="258">
        <f>IF(ISBLANK(E13),SUMIFS(D2_SAV_Netto!$J:$J,D2_SAV_Netto!$C:$C,A13,D2_SAV_Netto!$D:$D,B13,D2_SAV_Netto!$E:$E,C13),SUMIFS(D2_SAV_Netto!$J:$J,D2_SAV_Netto!$C:$C,A13,D2_SAV_Netto!$D:$D,B13,D2_SAV_Netto!$E:$E,C13,D2_SAV_Netto!$G:$G,E13))</f>
        <v>0</v>
      </c>
      <c r="G13" s="217"/>
      <c r="H13" s="217"/>
      <c r="I13" s="217"/>
      <c r="J13" s="217"/>
      <c r="K13" s="218"/>
      <c r="L13" s="217"/>
      <c r="M13" s="217"/>
      <c r="N13" s="217"/>
      <c r="O13" s="217"/>
      <c r="P13" s="217"/>
      <c r="Q13" s="217"/>
      <c r="R13" s="217"/>
    </row>
    <row r="14" spans="1:19" ht="14.85" customHeight="1">
      <c r="A14" s="88"/>
      <c r="B14" s="158"/>
      <c r="C14" s="158"/>
      <c r="D14" s="158"/>
      <c r="E14" s="158"/>
      <c r="F14" s="258">
        <f>IF(ISBLANK(E14),SUMIFS(D2_SAV_Netto!$J:$J,D2_SAV_Netto!$C:$C,A14,D2_SAV_Netto!$D:$D,B14,D2_SAV_Netto!$E:$E,C14),SUMIFS(D2_SAV_Netto!$J:$J,D2_SAV_Netto!$C:$C,A14,D2_SAV_Netto!$D:$D,B14,D2_SAV_Netto!$E:$E,C14,D2_SAV_Netto!$G:$G,E14))</f>
        <v>0</v>
      </c>
      <c r="G14" s="217"/>
      <c r="H14" s="217"/>
      <c r="I14" s="217"/>
      <c r="J14" s="217"/>
      <c r="K14" s="218"/>
      <c r="L14" s="217"/>
      <c r="M14" s="217"/>
      <c r="N14" s="217"/>
      <c r="O14" s="217"/>
      <c r="P14" s="217"/>
      <c r="Q14" s="217"/>
      <c r="R14" s="217"/>
      <c r="S14" s="204"/>
    </row>
    <row r="15" spans="1:19" ht="14.85" customHeight="1">
      <c r="A15" s="88"/>
      <c r="B15" s="158"/>
      <c r="C15" s="158"/>
      <c r="D15" s="158"/>
      <c r="E15" s="158"/>
      <c r="F15" s="258">
        <f>IF(ISBLANK(E15),SUMIFS(D2_SAV_Netto!$J:$J,D2_SAV_Netto!$C:$C,A15,D2_SAV_Netto!$D:$D,B15,D2_SAV_Netto!$E:$E,C15),SUMIFS(D2_SAV_Netto!$J:$J,D2_SAV_Netto!$C:$C,A15,D2_SAV_Netto!$D:$D,B15,D2_SAV_Netto!$E:$E,C15,D2_SAV_Netto!$G:$G,E15))</f>
        <v>0</v>
      </c>
      <c r="G15" s="217"/>
      <c r="H15" s="217"/>
      <c r="I15" s="217"/>
      <c r="J15" s="217"/>
      <c r="K15" s="218"/>
      <c r="L15" s="217"/>
      <c r="M15" s="217"/>
      <c r="N15" s="217"/>
      <c r="O15" s="217"/>
      <c r="P15" s="217"/>
      <c r="Q15" s="217"/>
      <c r="R15" s="217"/>
      <c r="S15" s="204"/>
    </row>
    <row r="16" spans="1:19" ht="14.85" customHeight="1">
      <c r="A16" s="88"/>
      <c r="B16" s="158"/>
      <c r="C16" s="158"/>
      <c r="D16" s="158"/>
      <c r="E16" s="158"/>
      <c r="F16" s="258">
        <f>IF(ISBLANK(E16),SUMIFS(D2_SAV_Netto!$J:$J,D2_SAV_Netto!$C:$C,A16,D2_SAV_Netto!$D:$D,B16,D2_SAV_Netto!$E:$E,C16),SUMIFS(D2_SAV_Netto!$J:$J,D2_SAV_Netto!$C:$C,A16,D2_SAV_Netto!$D:$D,B16,D2_SAV_Netto!$E:$E,C16,D2_SAV_Netto!$G:$G,E16))</f>
        <v>0</v>
      </c>
      <c r="G16" s="217"/>
      <c r="H16" s="217"/>
      <c r="I16" s="217"/>
      <c r="J16" s="217"/>
      <c r="K16" s="217"/>
      <c r="L16" s="217"/>
      <c r="M16" s="217"/>
      <c r="N16" s="217"/>
      <c r="O16" s="217"/>
      <c r="P16" s="217"/>
      <c r="Q16" s="217"/>
      <c r="R16" s="217"/>
    </row>
    <row r="17" spans="1:19" ht="14.85" customHeight="1">
      <c r="A17" s="88"/>
      <c r="B17" s="158"/>
      <c r="C17" s="158"/>
      <c r="D17" s="158"/>
      <c r="E17" s="158"/>
      <c r="F17" s="258">
        <f>IF(ISBLANK(E17),SUMIFS(D2_SAV_Netto!$J:$J,D2_SAV_Netto!$C:$C,A17,D2_SAV_Netto!$D:$D,B17,D2_SAV_Netto!$E:$E,C17),SUMIFS(D2_SAV_Netto!$J:$J,D2_SAV_Netto!$C:$C,A17,D2_SAV_Netto!$D:$D,B17,D2_SAV_Netto!$E:$E,C17,D2_SAV_Netto!$G:$G,E17))</f>
        <v>0</v>
      </c>
      <c r="G17" s="217"/>
      <c r="H17" s="217"/>
      <c r="I17" s="217"/>
      <c r="J17" s="217"/>
      <c r="K17" s="217"/>
      <c r="L17" s="217"/>
      <c r="M17" s="217"/>
      <c r="N17" s="217"/>
      <c r="O17" s="217"/>
      <c r="P17" s="217"/>
      <c r="Q17" s="217"/>
      <c r="R17" s="217"/>
      <c r="S17" s="204"/>
    </row>
    <row r="18" spans="1:19" ht="14.85" customHeight="1">
      <c r="A18" s="88"/>
      <c r="B18" s="158"/>
      <c r="C18" s="158"/>
      <c r="D18" s="158"/>
      <c r="E18" s="158"/>
      <c r="F18" s="258">
        <f>IF(ISBLANK(E18),SUMIFS(D2_SAV_Netto!$J:$J,D2_SAV_Netto!$C:$C,A18,D2_SAV_Netto!$D:$D,B18,D2_SAV_Netto!$E:$E,C18),SUMIFS(D2_SAV_Netto!$J:$J,D2_SAV_Netto!$C:$C,A18,D2_SAV_Netto!$D:$D,B18,D2_SAV_Netto!$E:$E,C18,D2_SAV_Netto!$G:$G,E18))</f>
        <v>0</v>
      </c>
      <c r="G18" s="217"/>
      <c r="H18" s="217"/>
      <c r="I18" s="217"/>
      <c r="J18" s="217"/>
      <c r="K18" s="217"/>
      <c r="L18" s="217"/>
      <c r="M18" s="217"/>
      <c r="N18" s="217"/>
      <c r="O18" s="217"/>
      <c r="P18" s="217"/>
      <c r="Q18" s="217"/>
      <c r="R18" s="217"/>
      <c r="S18" s="204"/>
    </row>
    <row r="19" spans="1:19" ht="14.85" customHeight="1">
      <c r="A19" s="88"/>
      <c r="B19" s="158"/>
      <c r="C19" s="158"/>
      <c r="D19" s="158"/>
      <c r="E19" s="158"/>
      <c r="F19" s="258">
        <f>IF(ISBLANK(E19),SUMIFS(D2_SAV_Netto!$J:$J,D2_SAV_Netto!$C:$C,A19,D2_SAV_Netto!$D:$D,B19,D2_SAV_Netto!$E:$E,C19),SUMIFS(D2_SAV_Netto!$J:$J,D2_SAV_Netto!$C:$C,A19,D2_SAV_Netto!$D:$D,B19,D2_SAV_Netto!$E:$E,C19,D2_SAV_Netto!$G:$G,E19))</f>
        <v>0</v>
      </c>
      <c r="G19" s="217"/>
      <c r="H19" s="217"/>
      <c r="I19" s="217"/>
      <c r="J19" s="217"/>
      <c r="K19" s="217"/>
      <c r="L19" s="217"/>
      <c r="M19" s="217"/>
      <c r="N19" s="217"/>
      <c r="O19" s="217"/>
      <c r="P19" s="217"/>
      <c r="Q19" s="217"/>
      <c r="R19" s="217"/>
      <c r="S19" s="204"/>
    </row>
    <row r="20" spans="1:19" ht="14.85" customHeight="1">
      <c r="A20" s="88"/>
      <c r="B20" s="158"/>
      <c r="C20" s="158"/>
      <c r="D20" s="158"/>
      <c r="E20" s="158"/>
      <c r="F20" s="258">
        <f>IF(ISBLANK(E20),SUMIFS(D2_SAV_Netto!$J:$J,D2_SAV_Netto!$C:$C,A20,D2_SAV_Netto!$D:$D,B20,D2_SAV_Netto!$E:$E,C20),SUMIFS(D2_SAV_Netto!$J:$J,D2_SAV_Netto!$C:$C,A20,D2_SAV_Netto!$D:$D,B20,D2_SAV_Netto!$E:$E,C20,D2_SAV_Netto!$G:$G,E20))</f>
        <v>0</v>
      </c>
      <c r="G20" s="217"/>
      <c r="H20" s="217"/>
      <c r="I20" s="217"/>
      <c r="J20" s="217"/>
      <c r="K20" s="217"/>
      <c r="L20" s="217"/>
      <c r="M20" s="217"/>
      <c r="N20" s="217"/>
      <c r="O20" s="217"/>
      <c r="P20" s="217"/>
      <c r="Q20" s="217"/>
      <c r="R20" s="217"/>
    </row>
    <row r="21" spans="1:19" ht="14.85" customHeight="1">
      <c r="A21" s="88"/>
      <c r="B21" s="158"/>
      <c r="C21" s="158"/>
      <c r="D21" s="158"/>
      <c r="E21" s="158"/>
      <c r="F21" s="258">
        <f>IF(ISBLANK(E21),SUMIFS(D2_SAV_Netto!$J:$J,D2_SAV_Netto!$C:$C,A21,D2_SAV_Netto!$D:$D,B21,D2_SAV_Netto!$E:$E,C21),SUMIFS(D2_SAV_Netto!$J:$J,D2_SAV_Netto!$C:$C,A21,D2_SAV_Netto!$D:$D,B21,D2_SAV_Netto!$E:$E,C21,D2_SAV_Netto!$G:$G,E21))</f>
        <v>0</v>
      </c>
      <c r="G21" s="217"/>
      <c r="H21" s="217"/>
      <c r="I21" s="217"/>
      <c r="J21" s="217"/>
      <c r="K21" s="217"/>
      <c r="L21" s="217"/>
      <c r="M21" s="217"/>
      <c r="N21" s="217"/>
      <c r="O21" s="217"/>
      <c r="P21" s="217"/>
      <c r="Q21" s="217"/>
      <c r="R21" s="217"/>
      <c r="S21" s="204"/>
    </row>
    <row r="22" spans="1:19" ht="14.85" customHeight="1">
      <c r="A22" s="88"/>
      <c r="B22" s="158"/>
      <c r="C22" s="158"/>
      <c r="D22" s="158"/>
      <c r="E22" s="158"/>
      <c r="F22" s="258">
        <f>IF(ISBLANK(E22),SUMIFS(D2_SAV_Netto!$J:$J,D2_SAV_Netto!$C:$C,A22,D2_SAV_Netto!$D:$D,B22,D2_SAV_Netto!$E:$E,C22),SUMIFS(D2_SAV_Netto!$J:$J,D2_SAV_Netto!$C:$C,A22,D2_SAV_Netto!$D:$D,B22,D2_SAV_Netto!$E:$E,C22,D2_SAV_Netto!$G:$G,E22))</f>
        <v>0</v>
      </c>
      <c r="G22" s="217"/>
      <c r="H22" s="217"/>
      <c r="I22" s="217"/>
      <c r="J22" s="217"/>
      <c r="K22" s="217"/>
      <c r="L22" s="217"/>
      <c r="M22" s="217"/>
      <c r="N22" s="217"/>
      <c r="O22" s="217"/>
      <c r="P22" s="217"/>
      <c r="Q22" s="217"/>
      <c r="R22" s="217"/>
      <c r="S22" s="204"/>
    </row>
    <row r="23" spans="1:19" ht="14.85" customHeight="1">
      <c r="A23" s="88"/>
      <c r="B23" s="158"/>
      <c r="C23" s="158"/>
      <c r="D23" s="158"/>
      <c r="E23" s="158"/>
      <c r="F23" s="258">
        <f>IF(ISBLANK(E23),SUMIFS(D2_SAV_Netto!$J:$J,D2_SAV_Netto!$C:$C,A23,D2_SAV_Netto!$D:$D,B23,D2_SAV_Netto!$E:$E,C23),SUMIFS(D2_SAV_Netto!$J:$J,D2_SAV_Netto!$C:$C,A23,D2_SAV_Netto!$D:$D,B23,D2_SAV_Netto!$E:$E,C23,D2_SAV_Netto!$G:$G,E23))</f>
        <v>0</v>
      </c>
      <c r="G23" s="217"/>
      <c r="H23" s="217"/>
      <c r="I23" s="217"/>
      <c r="J23" s="217"/>
      <c r="K23" s="217"/>
      <c r="L23" s="217"/>
      <c r="M23" s="217"/>
      <c r="N23" s="217"/>
      <c r="O23" s="217"/>
      <c r="P23" s="217"/>
      <c r="Q23" s="217"/>
      <c r="R23" s="217"/>
    </row>
    <row r="24" spans="1:19" ht="14.85" customHeight="1">
      <c r="A24" s="88"/>
      <c r="B24" s="158"/>
      <c r="C24" s="158"/>
      <c r="D24" s="158"/>
      <c r="E24" s="158"/>
      <c r="F24" s="258">
        <f>IF(ISBLANK(E24),SUMIFS(D2_SAV_Netto!$J:$J,D2_SAV_Netto!$C:$C,A24,D2_SAV_Netto!$D:$D,B24,D2_SAV_Netto!$E:$E,C24),SUMIFS(D2_SAV_Netto!$J:$J,D2_SAV_Netto!$C:$C,A24,D2_SAV_Netto!$D:$D,B24,D2_SAV_Netto!$E:$E,C24,D2_SAV_Netto!$G:$G,E24))</f>
        <v>0</v>
      </c>
      <c r="G24" s="217"/>
      <c r="H24" s="217"/>
      <c r="I24" s="217"/>
      <c r="J24" s="217"/>
      <c r="K24" s="217"/>
      <c r="L24" s="217"/>
      <c r="M24" s="217"/>
      <c r="N24" s="217"/>
      <c r="O24" s="217"/>
      <c r="P24" s="217"/>
      <c r="Q24" s="217"/>
      <c r="R24" s="217"/>
      <c r="S24" s="204"/>
    </row>
    <row r="25" spans="1:19" ht="14.85" customHeight="1">
      <c r="A25" s="88"/>
      <c r="B25" s="158"/>
      <c r="C25" s="158"/>
      <c r="D25" s="158"/>
      <c r="E25" s="158"/>
      <c r="F25" s="258">
        <f>IF(ISBLANK(E25),SUMIFS(D2_SAV_Netto!$J:$J,D2_SAV_Netto!$C:$C,A25,D2_SAV_Netto!$D:$D,B25,D2_SAV_Netto!$E:$E,C25),SUMIFS(D2_SAV_Netto!$J:$J,D2_SAV_Netto!$C:$C,A25,D2_SAV_Netto!$D:$D,B25,D2_SAV_Netto!$E:$E,C25,D2_SAV_Netto!$G:$G,E25))</f>
        <v>0</v>
      </c>
      <c r="G25" s="217"/>
      <c r="H25" s="217"/>
      <c r="I25" s="217"/>
      <c r="J25" s="217"/>
      <c r="K25" s="217"/>
      <c r="L25" s="217"/>
      <c r="M25" s="217"/>
      <c r="N25" s="217"/>
      <c r="O25" s="217"/>
      <c r="P25" s="217"/>
      <c r="Q25" s="217"/>
      <c r="R25" s="217"/>
      <c r="S25" s="204"/>
    </row>
    <row r="26" spans="1:19" ht="14.85" customHeight="1">
      <c r="A26" s="88"/>
      <c r="B26" s="158"/>
      <c r="C26" s="158"/>
      <c r="D26" s="158"/>
      <c r="E26" s="158"/>
      <c r="F26" s="258">
        <f>IF(ISBLANK(E26),SUMIFS(D2_SAV_Netto!$J:$J,D2_SAV_Netto!$C:$C,A26,D2_SAV_Netto!$D:$D,B26,D2_SAV_Netto!$E:$E,C26),SUMIFS(D2_SAV_Netto!$J:$J,D2_SAV_Netto!$C:$C,A26,D2_SAV_Netto!$D:$D,B26,D2_SAV_Netto!$E:$E,C26,D2_SAV_Netto!$G:$G,E26))</f>
        <v>0</v>
      </c>
      <c r="G26" s="217"/>
      <c r="H26" s="217"/>
      <c r="I26" s="217"/>
      <c r="J26" s="217"/>
      <c r="K26" s="217"/>
      <c r="L26" s="217"/>
      <c r="M26" s="217"/>
      <c r="N26" s="217"/>
      <c r="O26" s="217"/>
      <c r="P26" s="217"/>
      <c r="Q26" s="217"/>
      <c r="R26" s="217"/>
    </row>
    <row r="27" spans="1:19" ht="14.85" customHeight="1">
      <c r="A27" s="88"/>
      <c r="B27" s="158"/>
      <c r="C27" s="158"/>
      <c r="D27" s="158"/>
      <c r="E27" s="158"/>
      <c r="F27" s="258">
        <f>IF(ISBLANK(E27),SUMIFS(D2_SAV_Netto!$J:$J,D2_SAV_Netto!$C:$C,A27,D2_SAV_Netto!$D:$D,B27,D2_SAV_Netto!$E:$E,C27),SUMIFS(D2_SAV_Netto!$J:$J,D2_SAV_Netto!$C:$C,A27,D2_SAV_Netto!$D:$D,B27,D2_SAV_Netto!$E:$E,C27,D2_SAV_Netto!$G:$G,E27))</f>
        <v>0</v>
      </c>
      <c r="G27" s="217"/>
      <c r="H27" s="217"/>
      <c r="I27" s="217"/>
      <c r="J27" s="217"/>
      <c r="K27" s="217"/>
      <c r="L27" s="217"/>
      <c r="M27" s="217"/>
      <c r="N27" s="217"/>
      <c r="O27" s="217"/>
      <c r="P27" s="217"/>
      <c r="Q27" s="217"/>
      <c r="R27" s="217"/>
      <c r="S27" s="204"/>
    </row>
    <row r="28" spans="1:19" ht="14.85" customHeight="1">
      <c r="A28" s="88"/>
      <c r="B28" s="158"/>
      <c r="C28" s="158"/>
      <c r="D28" s="158"/>
      <c r="E28" s="158"/>
      <c r="F28" s="258">
        <f>IF(ISBLANK(E28),SUMIFS(D2_SAV_Netto!$J:$J,D2_SAV_Netto!$C:$C,A28,D2_SAV_Netto!$D:$D,B28,D2_SAV_Netto!$E:$E,C28),SUMIFS(D2_SAV_Netto!$J:$J,D2_SAV_Netto!$C:$C,A28,D2_SAV_Netto!$D:$D,B28,D2_SAV_Netto!$E:$E,C28,D2_SAV_Netto!$G:$G,E28))</f>
        <v>0</v>
      </c>
      <c r="G28" s="217"/>
      <c r="H28" s="217"/>
      <c r="I28" s="217"/>
      <c r="J28" s="217"/>
      <c r="K28" s="217"/>
      <c r="L28" s="217"/>
      <c r="M28" s="217"/>
      <c r="N28" s="217"/>
      <c r="O28" s="217"/>
      <c r="P28" s="217"/>
      <c r="Q28" s="217"/>
      <c r="R28" s="217"/>
      <c r="S28" s="204"/>
    </row>
    <row r="29" spans="1:19" ht="14.85" customHeight="1">
      <c r="A29" s="88"/>
      <c r="B29" s="158"/>
      <c r="C29" s="158"/>
      <c r="D29" s="158"/>
      <c r="E29" s="158"/>
      <c r="F29" s="258">
        <f>IF(ISBLANK(E29),SUMIFS(D2_SAV_Netto!$J:$J,D2_SAV_Netto!$C:$C,A29,D2_SAV_Netto!$D:$D,B29,D2_SAV_Netto!$E:$E,C29),SUMIFS(D2_SAV_Netto!$J:$J,D2_SAV_Netto!$C:$C,A29,D2_SAV_Netto!$D:$D,B29,D2_SAV_Netto!$E:$E,C29,D2_SAV_Netto!$G:$G,E29))</f>
        <v>0</v>
      </c>
      <c r="G29" s="217"/>
      <c r="H29" s="217"/>
      <c r="I29" s="217"/>
      <c r="J29" s="217"/>
      <c r="K29" s="217"/>
      <c r="L29" s="217"/>
      <c r="M29" s="217"/>
      <c r="N29" s="217"/>
      <c r="O29" s="217"/>
      <c r="P29" s="217"/>
      <c r="Q29" s="217"/>
      <c r="R29" s="217"/>
    </row>
    <row r="30" spans="1:19" ht="14.85" customHeight="1">
      <c r="A30" s="88"/>
      <c r="B30" s="158"/>
      <c r="C30" s="158"/>
      <c r="D30" s="158"/>
      <c r="E30" s="158"/>
      <c r="F30" s="258">
        <f>IF(ISBLANK(E30),SUMIFS(D2_SAV_Netto!$J:$J,D2_SAV_Netto!$C:$C,A30,D2_SAV_Netto!$D:$D,B30,D2_SAV_Netto!$E:$E,C30),SUMIFS(D2_SAV_Netto!$J:$J,D2_SAV_Netto!$C:$C,A30,D2_SAV_Netto!$D:$D,B30,D2_SAV_Netto!$E:$E,C30,D2_SAV_Netto!$G:$G,E30))</f>
        <v>0</v>
      </c>
      <c r="G30" s="217"/>
      <c r="H30" s="217"/>
      <c r="I30" s="217"/>
      <c r="J30" s="217"/>
      <c r="K30" s="217"/>
      <c r="L30" s="217"/>
      <c r="M30" s="217"/>
      <c r="N30" s="217"/>
      <c r="O30" s="217"/>
      <c r="P30" s="217"/>
      <c r="Q30" s="217"/>
      <c r="R30" s="217"/>
      <c r="S30" s="204"/>
    </row>
    <row r="31" spans="1:19" ht="14.85" customHeight="1">
      <c r="A31" s="88"/>
      <c r="B31" s="158"/>
      <c r="C31" s="158"/>
      <c r="D31" s="158"/>
      <c r="E31" s="158"/>
      <c r="F31" s="258">
        <f>IF(ISBLANK(E31),SUMIFS(D2_SAV_Netto!$J:$J,D2_SAV_Netto!$C:$C,A31,D2_SAV_Netto!$D:$D,B31,D2_SAV_Netto!$E:$E,C31),SUMIFS(D2_SAV_Netto!$J:$J,D2_SAV_Netto!$C:$C,A31,D2_SAV_Netto!$D:$D,B31,D2_SAV_Netto!$E:$E,C31,D2_SAV_Netto!$G:$G,E31))</f>
        <v>0</v>
      </c>
      <c r="G31" s="217"/>
      <c r="H31" s="217"/>
      <c r="I31" s="217"/>
      <c r="J31" s="217"/>
      <c r="K31" s="217"/>
      <c r="L31" s="217"/>
      <c r="M31" s="217"/>
      <c r="N31" s="217"/>
      <c r="O31" s="217"/>
      <c r="P31" s="217"/>
      <c r="Q31" s="217"/>
      <c r="R31" s="217"/>
      <c r="S31" s="204"/>
    </row>
    <row r="32" spans="1:19">
      <c r="A32" s="88"/>
      <c r="B32" s="158"/>
      <c r="C32" s="158"/>
      <c r="D32" s="158"/>
      <c r="E32" s="158"/>
      <c r="F32" s="258">
        <f>IF(ISBLANK(E32),SUMIFS(D2_SAV_Netto!$J:$J,D2_SAV_Netto!$C:$C,A32,D2_SAV_Netto!$D:$D,B32,D2_SAV_Netto!$E:$E,C32),SUMIFS(D2_SAV_Netto!$J:$J,D2_SAV_Netto!$C:$C,A32,D2_SAV_Netto!$D:$D,B32,D2_SAV_Netto!$E:$E,C32,D2_SAV_Netto!$G:$G,E32))</f>
        <v>0</v>
      </c>
      <c r="G32" s="217"/>
      <c r="H32" s="217"/>
      <c r="I32" s="217"/>
      <c r="J32" s="217"/>
      <c r="K32" s="217"/>
      <c r="L32" s="217"/>
      <c r="M32" s="217"/>
      <c r="N32" s="217"/>
      <c r="O32" s="217"/>
      <c r="P32" s="217"/>
      <c r="Q32" s="217"/>
      <c r="R32" s="217"/>
    </row>
    <row r="33" spans="1:18">
      <c r="A33" s="88"/>
      <c r="B33" s="158"/>
      <c r="C33" s="158"/>
      <c r="D33" s="158"/>
      <c r="E33" s="158"/>
      <c r="F33" s="258">
        <f>IF(ISBLANK(E33),SUMIFS(D2_SAV_Netto!$J:$J,D2_SAV_Netto!$C:$C,A33,D2_SAV_Netto!$D:$D,B33,D2_SAV_Netto!$E:$E,C33),SUMIFS(D2_SAV_Netto!$J:$J,D2_SAV_Netto!$C:$C,A33,D2_SAV_Netto!$D:$D,B33,D2_SAV_Netto!$E:$E,C33,D2_SAV_Netto!$G:$G,E33))</f>
        <v>0</v>
      </c>
      <c r="G33" s="217"/>
      <c r="H33" s="217"/>
      <c r="I33" s="217"/>
      <c r="J33" s="217"/>
      <c r="K33" s="217"/>
      <c r="L33" s="217"/>
      <c r="M33" s="217"/>
      <c r="N33" s="217"/>
      <c r="O33" s="217"/>
      <c r="P33" s="217"/>
      <c r="Q33" s="217"/>
      <c r="R33" s="217"/>
    </row>
    <row r="34" spans="1:18">
      <c r="A34" s="88"/>
      <c r="B34" s="158"/>
      <c r="C34" s="158"/>
      <c r="D34" s="158"/>
      <c r="E34" s="158"/>
      <c r="F34" s="258">
        <f>IF(ISBLANK(E34),SUMIFS(D2_SAV_Netto!$J:$J,D2_SAV_Netto!$C:$C,A34,D2_SAV_Netto!$D:$D,B34,D2_SAV_Netto!$E:$E,C34),SUMIFS(D2_SAV_Netto!$J:$J,D2_SAV_Netto!$C:$C,A34,D2_SAV_Netto!$D:$D,B34,D2_SAV_Netto!$E:$E,C34,D2_SAV_Netto!$G:$G,E34))</f>
        <v>0</v>
      </c>
      <c r="G34" s="217"/>
      <c r="H34" s="217"/>
      <c r="I34" s="217"/>
      <c r="J34" s="217"/>
      <c r="K34" s="217"/>
      <c r="L34" s="217"/>
      <c r="M34" s="217"/>
      <c r="N34" s="217"/>
      <c r="O34" s="217"/>
      <c r="P34" s="217"/>
      <c r="Q34" s="217"/>
      <c r="R34" s="217"/>
    </row>
    <row r="35" spans="1:18">
      <c r="A35" s="88"/>
      <c r="B35" s="158"/>
      <c r="C35" s="158"/>
      <c r="D35" s="158"/>
      <c r="E35" s="158"/>
      <c r="F35" s="258">
        <f>IF(ISBLANK(E35),SUMIFS(D2_SAV_Netto!$J:$J,D2_SAV_Netto!$C:$C,A35,D2_SAV_Netto!$D:$D,B35,D2_SAV_Netto!$E:$E,C35),SUMIFS(D2_SAV_Netto!$J:$J,D2_SAV_Netto!$C:$C,A35,D2_SAV_Netto!$D:$D,B35,D2_SAV_Netto!$E:$E,C35,D2_SAV_Netto!$G:$G,E35))</f>
        <v>0</v>
      </c>
      <c r="G35" s="217"/>
      <c r="H35" s="217"/>
      <c r="I35" s="217"/>
      <c r="J35" s="217"/>
      <c r="K35" s="217"/>
      <c r="L35" s="217"/>
      <c r="M35" s="217"/>
      <c r="N35" s="217"/>
      <c r="O35" s="217"/>
      <c r="P35" s="217"/>
      <c r="Q35" s="217"/>
      <c r="R35" s="217"/>
    </row>
    <row r="36" spans="1:18">
      <c r="A36" s="88"/>
      <c r="B36" s="158"/>
      <c r="C36" s="158"/>
      <c r="D36" s="158"/>
      <c r="E36" s="158"/>
      <c r="F36" s="258">
        <f>IF(ISBLANK(E36),SUMIFS(D2_SAV_Netto!$J:$J,D2_SAV_Netto!$C:$C,A36,D2_SAV_Netto!$D:$D,B36,D2_SAV_Netto!$E:$E,C36),SUMIFS(D2_SAV_Netto!$J:$J,D2_SAV_Netto!$C:$C,A36,D2_SAV_Netto!$D:$D,B36,D2_SAV_Netto!$E:$E,C36,D2_SAV_Netto!$G:$G,E36))</f>
        <v>0</v>
      </c>
      <c r="G36" s="217"/>
      <c r="H36" s="217"/>
      <c r="I36" s="217"/>
      <c r="J36" s="217"/>
      <c r="K36" s="217"/>
      <c r="L36" s="217"/>
      <c r="M36" s="217"/>
      <c r="N36" s="217"/>
      <c r="O36" s="217"/>
      <c r="P36" s="217"/>
      <c r="Q36" s="217"/>
      <c r="R36" s="217"/>
    </row>
    <row r="37" spans="1:18">
      <c r="A37" s="88"/>
      <c r="B37" s="158"/>
      <c r="C37" s="158"/>
      <c r="D37" s="158"/>
      <c r="E37" s="158"/>
      <c r="F37" s="258">
        <f>IF(ISBLANK(E37),SUMIFS(D2_SAV_Netto!$J:$J,D2_SAV_Netto!$C:$C,A37,D2_SAV_Netto!$D:$D,B37,D2_SAV_Netto!$E:$E,C37),SUMIFS(D2_SAV_Netto!$J:$J,D2_SAV_Netto!$C:$C,A37,D2_SAV_Netto!$D:$D,B37,D2_SAV_Netto!$E:$E,C37,D2_SAV_Netto!$G:$G,E37))</f>
        <v>0</v>
      </c>
      <c r="G37" s="217"/>
      <c r="H37" s="217"/>
      <c r="I37" s="217"/>
      <c r="J37" s="217"/>
      <c r="K37" s="217"/>
      <c r="L37" s="217"/>
      <c r="M37" s="217"/>
      <c r="N37" s="217"/>
      <c r="O37" s="217"/>
      <c r="P37" s="217"/>
      <c r="Q37" s="217"/>
      <c r="R37" s="217"/>
    </row>
    <row r="38" spans="1:18">
      <c r="A38" s="88"/>
      <c r="B38" s="158"/>
      <c r="C38" s="158"/>
      <c r="D38" s="158"/>
      <c r="E38" s="158"/>
      <c r="F38" s="258">
        <f>IF(ISBLANK(E38),SUMIFS(D2_SAV_Netto!$J:$J,D2_SAV_Netto!$C:$C,A38,D2_SAV_Netto!$D:$D,B38,D2_SAV_Netto!$E:$E,C38),SUMIFS(D2_SAV_Netto!$J:$J,D2_SAV_Netto!$C:$C,A38,D2_SAV_Netto!$D:$D,B38,D2_SAV_Netto!$E:$E,C38,D2_SAV_Netto!$G:$G,E38))</f>
        <v>0</v>
      </c>
      <c r="G38" s="217"/>
      <c r="H38" s="217"/>
      <c r="I38" s="217"/>
      <c r="J38" s="217"/>
      <c r="K38" s="217"/>
      <c r="L38" s="217"/>
      <c r="M38" s="217"/>
      <c r="N38" s="217"/>
      <c r="O38" s="217"/>
      <c r="P38" s="217"/>
      <c r="Q38" s="217"/>
      <c r="R38" s="217"/>
    </row>
    <row r="39" spans="1:18">
      <c r="A39" s="88"/>
      <c r="B39" s="158"/>
      <c r="C39" s="158"/>
      <c r="D39" s="158"/>
      <c r="E39" s="158"/>
      <c r="F39" s="258">
        <f>IF(ISBLANK(E39),SUMIFS(D2_SAV_Netto!$J:$J,D2_SAV_Netto!$C:$C,A39,D2_SAV_Netto!$D:$D,B39,D2_SAV_Netto!$E:$E,C39),SUMIFS(D2_SAV_Netto!$J:$J,D2_SAV_Netto!$C:$C,A39,D2_SAV_Netto!$D:$D,B39,D2_SAV_Netto!$E:$E,C39,D2_SAV_Netto!$G:$G,E39))</f>
        <v>0</v>
      </c>
      <c r="G39" s="217"/>
      <c r="H39" s="217"/>
      <c r="I39" s="217"/>
      <c r="J39" s="217"/>
      <c r="K39" s="217"/>
      <c r="L39" s="217"/>
      <c r="M39" s="217"/>
      <c r="N39" s="217"/>
      <c r="O39" s="217"/>
      <c r="P39" s="217"/>
      <c r="Q39" s="217"/>
      <c r="R39" s="217"/>
    </row>
    <row r="40" spans="1:18">
      <c r="A40" s="88"/>
      <c r="B40" s="158"/>
      <c r="C40" s="158"/>
      <c r="D40" s="158"/>
      <c r="E40" s="158"/>
      <c r="F40" s="258">
        <f>IF(ISBLANK(E40),SUMIFS(D2_SAV_Netto!$J:$J,D2_SAV_Netto!$C:$C,A40,D2_SAV_Netto!$D:$D,B40,D2_SAV_Netto!$E:$E,C40),SUMIFS(D2_SAV_Netto!$J:$J,D2_SAV_Netto!$C:$C,A40,D2_SAV_Netto!$D:$D,B40,D2_SAV_Netto!$E:$E,C40,D2_SAV_Netto!$G:$G,E40))</f>
        <v>0</v>
      </c>
      <c r="G40" s="217"/>
      <c r="H40" s="217"/>
      <c r="I40" s="217"/>
      <c r="J40" s="217"/>
      <c r="K40" s="217"/>
      <c r="L40" s="217"/>
      <c r="M40" s="217"/>
      <c r="N40" s="217"/>
      <c r="O40" s="217"/>
      <c r="P40" s="217"/>
      <c r="Q40" s="217"/>
      <c r="R40" s="217"/>
    </row>
    <row r="41" spans="1:18">
      <c r="A41" s="88"/>
      <c r="B41" s="158"/>
      <c r="C41" s="158"/>
      <c r="D41" s="158"/>
      <c r="E41" s="158"/>
      <c r="F41" s="258">
        <f>IF(ISBLANK(E41),SUMIFS(D2_SAV_Netto!$J:$J,D2_SAV_Netto!$C:$C,A41,D2_SAV_Netto!$D:$D,B41,D2_SAV_Netto!$E:$E,C41),SUMIFS(D2_SAV_Netto!$J:$J,D2_SAV_Netto!$C:$C,A41,D2_SAV_Netto!$D:$D,B41,D2_SAV_Netto!$E:$E,C41,D2_SAV_Netto!$G:$G,E41))</f>
        <v>0</v>
      </c>
      <c r="G41" s="217"/>
      <c r="H41" s="217"/>
      <c r="I41" s="217"/>
      <c r="J41" s="217"/>
      <c r="K41" s="217"/>
      <c r="L41" s="217"/>
      <c r="M41" s="217"/>
      <c r="N41" s="217"/>
      <c r="O41" s="217"/>
      <c r="P41" s="217"/>
      <c r="Q41" s="217"/>
      <c r="R41" s="217"/>
    </row>
    <row r="42" spans="1:18">
      <c r="A42" s="88"/>
      <c r="B42" s="158"/>
      <c r="C42" s="158"/>
      <c r="D42" s="158"/>
      <c r="E42" s="158"/>
      <c r="F42" s="258">
        <f>IF(ISBLANK(E42),SUMIFS(D2_SAV_Netto!$J:$J,D2_SAV_Netto!$C:$C,A42,D2_SAV_Netto!$D:$D,B42,D2_SAV_Netto!$E:$E,C42),SUMIFS(D2_SAV_Netto!$J:$J,D2_SAV_Netto!$C:$C,A42,D2_SAV_Netto!$D:$D,B42,D2_SAV_Netto!$E:$E,C42,D2_SAV_Netto!$G:$G,E42))</f>
        <v>0</v>
      </c>
      <c r="G42" s="217"/>
      <c r="H42" s="217"/>
      <c r="I42" s="217"/>
      <c r="J42" s="217"/>
      <c r="K42" s="217"/>
      <c r="L42" s="217"/>
      <c r="M42" s="217"/>
      <c r="N42" s="217"/>
      <c r="O42" s="217"/>
      <c r="P42" s="217"/>
      <c r="Q42" s="217"/>
      <c r="R42" s="217"/>
    </row>
    <row r="43" spans="1:18">
      <c r="A43" s="88"/>
      <c r="B43" s="158"/>
      <c r="C43" s="158"/>
      <c r="D43" s="158"/>
      <c r="E43" s="158"/>
      <c r="F43" s="258">
        <f>IF(ISBLANK(E43),SUMIFS(D2_SAV_Netto!$J:$J,D2_SAV_Netto!$C:$C,A43,D2_SAV_Netto!$D:$D,B43,D2_SAV_Netto!$E:$E,C43),SUMIFS(D2_SAV_Netto!$J:$J,D2_SAV_Netto!$C:$C,A43,D2_SAV_Netto!$D:$D,B43,D2_SAV_Netto!$E:$E,C43,D2_SAV_Netto!$G:$G,E43))</f>
        <v>0</v>
      </c>
      <c r="G43" s="217"/>
      <c r="H43" s="217"/>
      <c r="I43" s="217"/>
      <c r="J43" s="217"/>
      <c r="K43" s="217"/>
      <c r="L43" s="217"/>
      <c r="M43" s="217"/>
      <c r="N43" s="217"/>
      <c r="O43" s="217"/>
      <c r="P43" s="217"/>
      <c r="Q43" s="217"/>
      <c r="R43" s="217"/>
    </row>
    <row r="44" spans="1:18">
      <c r="A44" s="88"/>
      <c r="B44" s="158"/>
      <c r="C44" s="158"/>
      <c r="D44" s="158"/>
      <c r="E44" s="158"/>
      <c r="F44" s="258">
        <f>IF(ISBLANK(E44),SUMIFS(D2_SAV_Netto!$J:$J,D2_SAV_Netto!$C:$C,A44,D2_SAV_Netto!$D:$D,B44,D2_SAV_Netto!$E:$E,C44),SUMIFS(D2_SAV_Netto!$J:$J,D2_SAV_Netto!$C:$C,A44,D2_SAV_Netto!$D:$D,B44,D2_SAV_Netto!$E:$E,C44,D2_SAV_Netto!$G:$G,E44))</f>
        <v>0</v>
      </c>
      <c r="G44" s="217"/>
      <c r="H44" s="217"/>
      <c r="I44" s="217"/>
      <c r="J44" s="217"/>
      <c r="K44" s="217"/>
      <c r="L44" s="217"/>
      <c r="M44" s="217"/>
      <c r="N44" s="217"/>
      <c r="O44" s="217"/>
      <c r="P44" s="217"/>
      <c r="Q44" s="217"/>
      <c r="R44" s="217"/>
    </row>
    <row r="45" spans="1:18">
      <c r="A45" s="88"/>
      <c r="B45" s="158"/>
      <c r="C45" s="158"/>
      <c r="D45" s="158"/>
      <c r="E45" s="158"/>
      <c r="F45" s="258">
        <f>IF(ISBLANK(E45),SUMIFS(D2_SAV_Netto!$J:$J,D2_SAV_Netto!$C:$C,A45,D2_SAV_Netto!$D:$D,B45,D2_SAV_Netto!$E:$E,C45),SUMIFS(D2_SAV_Netto!$J:$J,D2_SAV_Netto!$C:$C,A45,D2_SAV_Netto!$D:$D,B45,D2_SAV_Netto!$E:$E,C45,D2_SAV_Netto!$G:$G,E45))</f>
        <v>0</v>
      </c>
      <c r="G45" s="217"/>
      <c r="H45" s="217"/>
      <c r="I45" s="217"/>
      <c r="J45" s="217"/>
      <c r="K45" s="217"/>
      <c r="L45" s="217"/>
      <c r="M45" s="217"/>
      <c r="N45" s="217"/>
      <c r="O45" s="217"/>
      <c r="P45" s="217"/>
      <c r="Q45" s="217"/>
      <c r="R45" s="217"/>
    </row>
    <row r="46" spans="1:18">
      <c r="A46" s="88"/>
      <c r="B46" s="158"/>
      <c r="C46" s="158"/>
      <c r="D46" s="158"/>
      <c r="E46" s="158"/>
      <c r="F46" s="258">
        <f>IF(ISBLANK(E46),SUMIFS(D2_SAV_Netto!$J:$J,D2_SAV_Netto!$C:$C,A46,D2_SAV_Netto!$D:$D,B46,D2_SAV_Netto!$E:$E,C46),SUMIFS(D2_SAV_Netto!$J:$J,D2_SAV_Netto!$C:$C,A46,D2_SAV_Netto!$D:$D,B46,D2_SAV_Netto!$E:$E,C46,D2_SAV_Netto!$G:$G,E46))</f>
        <v>0</v>
      </c>
      <c r="G46" s="217"/>
      <c r="H46" s="217"/>
      <c r="I46" s="217"/>
      <c r="J46" s="217"/>
      <c r="K46" s="217"/>
      <c r="L46" s="217"/>
      <c r="M46" s="217"/>
      <c r="N46" s="217"/>
      <c r="O46" s="217"/>
      <c r="P46" s="217"/>
      <c r="Q46" s="217"/>
      <c r="R46" s="217"/>
    </row>
    <row r="47" spans="1:18">
      <c r="A47" s="88"/>
      <c r="B47" s="158"/>
      <c r="C47" s="158"/>
      <c r="D47" s="158"/>
      <c r="E47" s="158"/>
      <c r="F47" s="258">
        <f>IF(ISBLANK(E47),SUMIFS(D2_SAV_Netto!$J:$J,D2_SAV_Netto!$C:$C,A47,D2_SAV_Netto!$D:$D,B47,D2_SAV_Netto!$E:$E,C47),SUMIFS(D2_SAV_Netto!$J:$J,D2_SAV_Netto!$C:$C,A47,D2_SAV_Netto!$D:$D,B47,D2_SAV_Netto!$E:$E,C47,D2_SAV_Netto!$G:$G,E47))</f>
        <v>0</v>
      </c>
      <c r="G47" s="217"/>
      <c r="H47" s="217"/>
      <c r="I47" s="217"/>
      <c r="J47" s="217"/>
      <c r="K47" s="217"/>
      <c r="L47" s="217"/>
      <c r="M47" s="217"/>
      <c r="N47" s="217"/>
      <c r="O47" s="217"/>
      <c r="P47" s="217"/>
      <c r="Q47" s="217"/>
      <c r="R47" s="217"/>
    </row>
    <row r="48" spans="1:18">
      <c r="A48" s="88"/>
      <c r="B48" s="158"/>
      <c r="C48" s="158"/>
      <c r="D48" s="158"/>
      <c r="E48" s="158"/>
      <c r="F48" s="258">
        <f>IF(ISBLANK(E48),SUMIFS(D2_SAV_Netto!$J:$J,D2_SAV_Netto!$C:$C,A48,D2_SAV_Netto!$D:$D,B48,D2_SAV_Netto!$E:$E,C48),SUMIFS(D2_SAV_Netto!$J:$J,D2_SAV_Netto!$C:$C,A48,D2_SAV_Netto!$D:$D,B48,D2_SAV_Netto!$E:$E,C48,D2_SAV_Netto!$G:$G,E48))</f>
        <v>0</v>
      </c>
      <c r="G48" s="217"/>
      <c r="H48" s="217"/>
      <c r="I48" s="217"/>
      <c r="J48" s="217"/>
      <c r="K48" s="217"/>
      <c r="L48" s="217"/>
      <c r="M48" s="217"/>
      <c r="N48" s="217"/>
      <c r="O48" s="217"/>
      <c r="P48" s="217"/>
      <c r="Q48" s="217"/>
      <c r="R48" s="217"/>
    </row>
    <row r="49" spans="1:18">
      <c r="A49" s="88"/>
      <c r="B49" s="158"/>
      <c r="C49" s="158"/>
      <c r="D49" s="158"/>
      <c r="E49" s="158"/>
      <c r="F49" s="258">
        <f>IF(ISBLANK(E49),SUMIFS(D2_SAV_Netto!$J:$J,D2_SAV_Netto!$C:$C,A49,D2_SAV_Netto!$D:$D,B49,D2_SAV_Netto!$E:$E,C49),SUMIFS(D2_SAV_Netto!$J:$J,D2_SAV_Netto!$C:$C,A49,D2_SAV_Netto!$D:$D,B49,D2_SAV_Netto!$E:$E,C49,D2_SAV_Netto!$G:$G,E49))</f>
        <v>0</v>
      </c>
      <c r="G49" s="217"/>
      <c r="H49" s="217"/>
      <c r="I49" s="217"/>
      <c r="J49" s="217"/>
      <c r="K49" s="217"/>
      <c r="L49" s="217"/>
      <c r="M49" s="217"/>
      <c r="N49" s="217"/>
      <c r="O49" s="217"/>
      <c r="P49" s="217"/>
      <c r="Q49" s="217"/>
      <c r="R49" s="217"/>
    </row>
    <row r="50" spans="1:18">
      <c r="A50" s="88"/>
      <c r="B50" s="158"/>
      <c r="C50" s="158"/>
      <c r="D50" s="158"/>
      <c r="E50" s="158"/>
      <c r="F50" s="258">
        <f>IF(ISBLANK(E50),SUMIFS(D2_SAV_Netto!$J:$J,D2_SAV_Netto!$C:$C,A50,D2_SAV_Netto!$D:$D,B50,D2_SAV_Netto!$E:$E,C50),SUMIFS(D2_SAV_Netto!$J:$J,D2_SAV_Netto!$C:$C,A50,D2_SAV_Netto!$D:$D,B50,D2_SAV_Netto!$E:$E,C50,D2_SAV_Netto!$G:$G,E50))</f>
        <v>0</v>
      </c>
      <c r="G50" s="217"/>
      <c r="H50" s="217"/>
      <c r="I50" s="217"/>
      <c r="J50" s="217"/>
      <c r="K50" s="217"/>
      <c r="L50" s="217"/>
      <c r="M50" s="217"/>
      <c r="N50" s="217"/>
      <c r="O50" s="217"/>
      <c r="P50" s="217"/>
      <c r="Q50" s="217"/>
      <c r="R50" s="217"/>
    </row>
    <row r="51" spans="1:18">
      <c r="A51" s="88"/>
      <c r="B51" s="158"/>
      <c r="C51" s="158"/>
      <c r="D51" s="158"/>
      <c r="E51" s="158"/>
      <c r="F51" s="258">
        <f>IF(ISBLANK(E51),SUMIFS(D2_SAV_Netto!$J:$J,D2_SAV_Netto!$C:$C,A51,D2_SAV_Netto!$D:$D,B51,D2_SAV_Netto!$E:$E,C51),SUMIFS(D2_SAV_Netto!$J:$J,D2_SAV_Netto!$C:$C,A51,D2_SAV_Netto!$D:$D,B51,D2_SAV_Netto!$E:$E,C51,D2_SAV_Netto!$G:$G,E51))</f>
        <v>0</v>
      </c>
      <c r="G51" s="217"/>
      <c r="H51" s="217"/>
      <c r="I51" s="217"/>
      <c r="J51" s="217"/>
      <c r="K51" s="217"/>
      <c r="L51" s="217"/>
      <c r="M51" s="217"/>
      <c r="N51" s="217"/>
      <c r="O51" s="217"/>
      <c r="P51" s="217"/>
      <c r="Q51" s="217"/>
      <c r="R51" s="217"/>
    </row>
    <row r="52" spans="1:18">
      <c r="A52" s="88"/>
      <c r="B52" s="158"/>
      <c r="C52" s="158"/>
      <c r="D52" s="158"/>
      <c r="E52" s="158"/>
      <c r="F52" s="258">
        <f>IF(ISBLANK(E52),SUMIFS(D2_SAV_Netto!$J:$J,D2_SAV_Netto!$C:$C,A52,D2_SAV_Netto!$D:$D,B52,D2_SAV_Netto!$E:$E,C52),SUMIFS(D2_SAV_Netto!$J:$J,D2_SAV_Netto!$C:$C,A52,D2_SAV_Netto!$D:$D,B52,D2_SAV_Netto!$E:$E,C52,D2_SAV_Netto!$G:$G,E52))</f>
        <v>0</v>
      </c>
      <c r="G52" s="217"/>
      <c r="H52" s="217"/>
      <c r="I52" s="217"/>
      <c r="J52" s="217"/>
      <c r="K52" s="217"/>
      <c r="L52" s="217"/>
      <c r="M52" s="217"/>
      <c r="N52" s="217"/>
      <c r="O52" s="217"/>
      <c r="P52" s="217"/>
      <c r="Q52" s="217"/>
      <c r="R52" s="217"/>
    </row>
    <row r="53" spans="1:18">
      <c r="A53" s="88"/>
      <c r="B53" s="158"/>
      <c r="C53" s="158"/>
      <c r="D53" s="158"/>
      <c r="E53" s="158"/>
      <c r="F53" s="258">
        <f>IF(ISBLANK(E53),SUMIFS(D2_SAV_Netto!$J:$J,D2_SAV_Netto!$C:$C,A53,D2_SAV_Netto!$D:$D,B53,D2_SAV_Netto!$E:$E,C53),SUMIFS(D2_SAV_Netto!$J:$J,D2_SAV_Netto!$C:$C,A53,D2_SAV_Netto!$D:$D,B53,D2_SAV_Netto!$E:$E,C53,D2_SAV_Netto!$G:$G,E53))</f>
        <v>0</v>
      </c>
      <c r="G53" s="217"/>
      <c r="H53" s="217"/>
      <c r="I53" s="217"/>
      <c r="J53" s="217"/>
      <c r="K53" s="217"/>
      <c r="L53" s="217"/>
      <c r="M53" s="217"/>
      <c r="N53" s="217"/>
      <c r="O53" s="217"/>
      <c r="P53" s="217"/>
      <c r="Q53" s="217"/>
      <c r="R53" s="217"/>
    </row>
    <row r="54" spans="1:18">
      <c r="A54" s="88"/>
      <c r="B54" s="158"/>
      <c r="C54" s="158"/>
      <c r="D54" s="158"/>
      <c r="E54" s="158"/>
      <c r="F54" s="258">
        <f>IF(ISBLANK(E54),SUMIFS(D2_SAV_Netto!$J:$J,D2_SAV_Netto!$C:$C,A54,D2_SAV_Netto!$D:$D,B54,D2_SAV_Netto!$E:$E,C54),SUMIFS(D2_SAV_Netto!$J:$J,D2_SAV_Netto!$C:$C,A54,D2_SAV_Netto!$D:$D,B54,D2_SAV_Netto!$E:$E,C54,D2_SAV_Netto!$G:$G,E54))</f>
        <v>0</v>
      </c>
      <c r="G54" s="217"/>
      <c r="H54" s="217"/>
      <c r="I54" s="217"/>
      <c r="J54" s="217"/>
      <c r="K54" s="217"/>
      <c r="L54" s="217"/>
      <c r="M54" s="217"/>
      <c r="N54" s="217"/>
      <c r="O54" s="217"/>
      <c r="P54" s="217"/>
      <c r="Q54" s="217"/>
      <c r="R54" s="217"/>
    </row>
    <row r="55" spans="1:18">
      <c r="A55" s="88"/>
      <c r="B55" s="158"/>
      <c r="C55" s="158"/>
      <c r="D55" s="158"/>
      <c r="E55" s="158"/>
      <c r="F55" s="258">
        <f>IF(ISBLANK(E55),SUMIFS(D2_SAV_Netto!$J:$J,D2_SAV_Netto!$C:$C,A55,D2_SAV_Netto!$D:$D,B55,D2_SAV_Netto!$E:$E,C55),SUMIFS(D2_SAV_Netto!$J:$J,D2_SAV_Netto!$C:$C,A55,D2_SAV_Netto!$D:$D,B55,D2_SAV_Netto!$E:$E,C55,D2_SAV_Netto!$G:$G,E55))</f>
        <v>0</v>
      </c>
      <c r="G55" s="217"/>
      <c r="H55" s="217"/>
      <c r="I55" s="217"/>
      <c r="J55" s="217"/>
      <c r="K55" s="217"/>
      <c r="L55" s="217"/>
      <c r="M55" s="217"/>
      <c r="N55" s="217"/>
      <c r="O55" s="217"/>
      <c r="P55" s="217"/>
      <c r="Q55" s="217"/>
      <c r="R55" s="217"/>
    </row>
    <row r="56" spans="1:18">
      <c r="A56" s="88"/>
      <c r="B56" s="158"/>
      <c r="C56" s="158"/>
      <c r="D56" s="158"/>
      <c r="E56" s="158"/>
      <c r="F56" s="258">
        <f>IF(ISBLANK(E56),SUMIFS(D2_SAV_Netto!$J:$J,D2_SAV_Netto!$C:$C,A56,D2_SAV_Netto!$D:$D,B56,D2_SAV_Netto!$E:$E,C56),SUMIFS(D2_SAV_Netto!$J:$J,D2_SAV_Netto!$C:$C,A56,D2_SAV_Netto!$D:$D,B56,D2_SAV_Netto!$E:$E,C56,D2_SAV_Netto!$G:$G,E56))</f>
        <v>0</v>
      </c>
      <c r="G56" s="217"/>
      <c r="H56" s="217"/>
      <c r="I56" s="217"/>
      <c r="J56" s="217"/>
      <c r="K56" s="217"/>
      <c r="L56" s="217"/>
      <c r="M56" s="217"/>
      <c r="N56" s="217"/>
      <c r="O56" s="217"/>
      <c r="P56" s="217"/>
      <c r="Q56" s="217"/>
      <c r="R56" s="217"/>
    </row>
    <row r="57" spans="1:18">
      <c r="A57" s="88"/>
      <c r="B57" s="158"/>
      <c r="C57" s="158"/>
      <c r="D57" s="158"/>
      <c r="E57" s="158"/>
      <c r="F57" s="258">
        <f>IF(ISBLANK(E57),SUMIFS(D2_SAV_Netto!$J:$J,D2_SAV_Netto!$C:$C,A57,D2_SAV_Netto!$D:$D,B57,D2_SAV_Netto!$E:$E,C57),SUMIFS(D2_SAV_Netto!$J:$J,D2_SAV_Netto!$C:$C,A57,D2_SAV_Netto!$D:$D,B57,D2_SAV_Netto!$E:$E,C57,D2_SAV_Netto!$G:$G,E57))</f>
        <v>0</v>
      </c>
      <c r="G57" s="217"/>
      <c r="H57" s="217"/>
      <c r="I57" s="217"/>
      <c r="J57" s="217"/>
      <c r="K57" s="217"/>
      <c r="L57" s="217"/>
      <c r="M57" s="217"/>
      <c r="N57" s="217"/>
      <c r="O57" s="217"/>
      <c r="P57" s="217"/>
      <c r="Q57" s="217"/>
      <c r="R57" s="217"/>
    </row>
    <row r="58" spans="1:18">
      <c r="A58" s="88"/>
      <c r="B58" s="158"/>
      <c r="C58" s="158"/>
      <c r="D58" s="158"/>
      <c r="E58" s="158"/>
      <c r="F58" s="258">
        <f>IF(ISBLANK(E58),SUMIFS(D2_SAV_Netto!$J:$J,D2_SAV_Netto!$C:$C,A58,D2_SAV_Netto!$D:$D,B58,D2_SAV_Netto!$E:$E,C58),SUMIFS(D2_SAV_Netto!$J:$J,D2_SAV_Netto!$C:$C,A58,D2_SAV_Netto!$D:$D,B58,D2_SAV_Netto!$E:$E,C58,D2_SAV_Netto!$G:$G,E58))</f>
        <v>0</v>
      </c>
      <c r="G58" s="217"/>
      <c r="H58" s="217"/>
      <c r="I58" s="217"/>
      <c r="J58" s="217"/>
      <c r="K58" s="217"/>
      <c r="L58" s="217"/>
      <c r="M58" s="217"/>
      <c r="N58" s="217"/>
      <c r="O58" s="217"/>
      <c r="P58" s="217"/>
      <c r="Q58" s="217"/>
      <c r="R58" s="217"/>
    </row>
    <row r="59" spans="1:18">
      <c r="A59" s="88"/>
      <c r="B59" s="158"/>
      <c r="C59" s="158"/>
      <c r="D59" s="158"/>
      <c r="E59" s="158"/>
      <c r="F59" s="258">
        <f>IF(ISBLANK(E59),SUMIFS(D2_SAV_Netto!$J:$J,D2_SAV_Netto!$C:$C,A59,D2_SAV_Netto!$D:$D,B59,D2_SAV_Netto!$E:$E,C59),SUMIFS(D2_SAV_Netto!$J:$J,D2_SAV_Netto!$C:$C,A59,D2_SAV_Netto!$D:$D,B59,D2_SAV_Netto!$E:$E,C59,D2_SAV_Netto!$G:$G,E59))</f>
        <v>0</v>
      </c>
      <c r="G59" s="217"/>
      <c r="H59" s="217"/>
      <c r="I59" s="217"/>
      <c r="J59" s="217"/>
      <c r="K59" s="217"/>
      <c r="L59" s="217"/>
      <c r="M59" s="217"/>
      <c r="N59" s="217"/>
      <c r="O59" s="217"/>
      <c r="P59" s="217"/>
      <c r="Q59" s="217"/>
      <c r="R59" s="217"/>
    </row>
    <row r="60" spans="1:18">
      <c r="A60" s="88"/>
      <c r="B60" s="158"/>
      <c r="C60" s="158"/>
      <c r="D60" s="158"/>
      <c r="E60" s="158"/>
      <c r="F60" s="258">
        <f>IF(ISBLANK(E60),SUMIFS(D2_SAV_Netto!$J:$J,D2_SAV_Netto!$C:$C,A60,D2_SAV_Netto!$D:$D,B60,D2_SAV_Netto!$E:$E,C60),SUMIFS(D2_SAV_Netto!$J:$J,D2_SAV_Netto!$C:$C,A60,D2_SAV_Netto!$D:$D,B60,D2_SAV_Netto!$E:$E,C60,D2_SAV_Netto!$G:$G,E60))</f>
        <v>0</v>
      </c>
      <c r="G60" s="217"/>
      <c r="H60" s="217"/>
      <c r="I60" s="217"/>
      <c r="J60" s="217"/>
      <c r="K60" s="217"/>
      <c r="L60" s="217"/>
      <c r="M60" s="217"/>
      <c r="N60" s="217"/>
      <c r="O60" s="217"/>
      <c r="P60" s="217"/>
      <c r="Q60" s="217"/>
      <c r="R60" s="217"/>
    </row>
    <row r="61" spans="1:18">
      <c r="A61" s="88"/>
      <c r="B61" s="158"/>
      <c r="C61" s="158"/>
      <c r="D61" s="158"/>
      <c r="E61" s="158"/>
      <c r="F61" s="258">
        <f>IF(ISBLANK(E61),SUMIFS(D2_SAV_Netto!$J:$J,D2_SAV_Netto!$C:$C,A61,D2_SAV_Netto!$D:$D,B61,D2_SAV_Netto!$E:$E,C61),SUMIFS(D2_SAV_Netto!$J:$J,D2_SAV_Netto!$C:$C,A61,D2_SAV_Netto!$D:$D,B61,D2_SAV_Netto!$E:$E,C61,D2_SAV_Netto!$G:$G,E61))</f>
        <v>0</v>
      </c>
      <c r="G61" s="217"/>
      <c r="H61" s="217"/>
      <c r="I61" s="217"/>
      <c r="J61" s="217"/>
      <c r="K61" s="217"/>
      <c r="L61" s="217"/>
      <c r="M61" s="217"/>
      <c r="N61" s="217"/>
      <c r="O61" s="217"/>
      <c r="P61" s="217"/>
      <c r="Q61" s="217"/>
      <c r="R61" s="217"/>
    </row>
    <row r="62" spans="1:18">
      <c r="A62" s="88"/>
      <c r="B62" s="158"/>
      <c r="C62" s="158"/>
      <c r="D62" s="158"/>
      <c r="E62" s="158"/>
      <c r="F62" s="258">
        <f>IF(ISBLANK(E62),SUMIFS(D2_SAV_Netto!$J:$J,D2_SAV_Netto!$C:$C,A62,D2_SAV_Netto!$D:$D,B62,D2_SAV_Netto!$E:$E,C62),SUMIFS(D2_SAV_Netto!$J:$J,D2_SAV_Netto!$C:$C,A62,D2_SAV_Netto!$D:$D,B62,D2_SAV_Netto!$E:$E,C62,D2_SAV_Netto!$G:$G,E62))</f>
        <v>0</v>
      </c>
      <c r="G62" s="217"/>
      <c r="H62" s="217"/>
      <c r="I62" s="217"/>
      <c r="J62" s="217"/>
      <c r="K62" s="217"/>
      <c r="L62" s="217"/>
      <c r="M62" s="217"/>
      <c r="N62" s="217"/>
      <c r="O62" s="217"/>
      <c r="P62" s="217"/>
      <c r="Q62" s="217"/>
      <c r="R62" s="217"/>
    </row>
    <row r="63" spans="1:18">
      <c r="A63" s="88"/>
      <c r="B63" s="158"/>
      <c r="C63" s="158"/>
      <c r="D63" s="158"/>
      <c r="E63" s="158"/>
      <c r="F63" s="258">
        <f>IF(ISBLANK(E63),SUMIFS(D2_SAV_Netto!$J:$J,D2_SAV_Netto!$C:$C,A63,D2_SAV_Netto!$D:$D,B63,D2_SAV_Netto!$E:$E,C63),SUMIFS(D2_SAV_Netto!$J:$J,D2_SAV_Netto!$C:$C,A63,D2_SAV_Netto!$D:$D,B63,D2_SAV_Netto!$E:$E,C63,D2_SAV_Netto!$G:$G,E63))</f>
        <v>0</v>
      </c>
      <c r="G63" s="217"/>
      <c r="H63" s="217"/>
      <c r="I63" s="217"/>
      <c r="J63" s="217"/>
      <c r="K63" s="217"/>
      <c r="L63" s="217"/>
      <c r="M63" s="217"/>
      <c r="N63" s="217"/>
      <c r="O63" s="217"/>
      <c r="P63" s="217"/>
      <c r="Q63" s="217"/>
      <c r="R63" s="217"/>
    </row>
    <row r="64" spans="1:18">
      <c r="A64" s="88"/>
      <c r="B64" s="158"/>
      <c r="C64" s="158"/>
      <c r="D64" s="158"/>
      <c r="E64" s="158"/>
      <c r="F64" s="258">
        <f>IF(ISBLANK(E64),SUMIFS(D2_SAV_Netto!$J:$J,D2_SAV_Netto!$C:$C,A64,D2_SAV_Netto!$D:$D,B64,D2_SAV_Netto!$E:$E,C64),SUMIFS(D2_SAV_Netto!$J:$J,D2_SAV_Netto!$C:$C,A64,D2_SAV_Netto!$D:$D,B64,D2_SAV_Netto!$E:$E,C64,D2_SAV_Netto!$G:$G,E64))</f>
        <v>0</v>
      </c>
      <c r="G64" s="217"/>
      <c r="H64" s="217"/>
      <c r="I64" s="217"/>
      <c r="J64" s="217"/>
      <c r="K64" s="217"/>
      <c r="L64" s="217"/>
      <c r="M64" s="217"/>
      <c r="N64" s="217"/>
      <c r="O64" s="217"/>
      <c r="P64" s="217"/>
      <c r="Q64" s="217"/>
      <c r="R64" s="217"/>
    </row>
    <row r="65" spans="1:18">
      <c r="A65" s="88"/>
      <c r="B65" s="158"/>
      <c r="C65" s="158"/>
      <c r="D65" s="158"/>
      <c r="E65" s="158"/>
      <c r="F65" s="258">
        <f>IF(ISBLANK(E65),SUMIFS(D2_SAV_Netto!$J:$J,D2_SAV_Netto!$C:$C,A65,D2_SAV_Netto!$D:$D,B65,D2_SAV_Netto!$E:$E,C65),SUMIFS(D2_SAV_Netto!$J:$J,D2_SAV_Netto!$C:$C,A65,D2_SAV_Netto!$D:$D,B65,D2_SAV_Netto!$E:$E,C65,D2_SAV_Netto!$G:$G,E65))</f>
        <v>0</v>
      </c>
      <c r="G65" s="217"/>
      <c r="H65" s="217"/>
      <c r="I65" s="217"/>
      <c r="J65" s="217"/>
      <c r="K65" s="217"/>
      <c r="L65" s="217"/>
      <c r="M65" s="217"/>
      <c r="N65" s="217"/>
      <c r="O65" s="217"/>
      <c r="P65" s="217"/>
      <c r="Q65" s="217"/>
      <c r="R65" s="217"/>
    </row>
    <row r="66" spans="1:18">
      <c r="A66" s="88"/>
      <c r="B66" s="158"/>
      <c r="C66" s="158"/>
      <c r="D66" s="158"/>
      <c r="E66" s="158"/>
      <c r="F66" s="258">
        <f>IF(ISBLANK(E66),SUMIFS(D2_SAV_Netto!$J:$J,D2_SAV_Netto!$C:$C,A66,D2_SAV_Netto!$D:$D,B66,D2_SAV_Netto!$E:$E,C66),SUMIFS(D2_SAV_Netto!$J:$J,D2_SAV_Netto!$C:$C,A66,D2_SAV_Netto!$D:$D,B66,D2_SAV_Netto!$E:$E,C66,D2_SAV_Netto!$G:$G,E66))</f>
        <v>0</v>
      </c>
      <c r="G66" s="217"/>
      <c r="H66" s="217"/>
      <c r="I66" s="217"/>
      <c r="J66" s="217"/>
      <c r="K66" s="217"/>
      <c r="L66" s="217"/>
      <c r="M66" s="217"/>
      <c r="N66" s="217"/>
      <c r="O66" s="217"/>
      <c r="P66" s="217"/>
      <c r="Q66" s="217"/>
      <c r="R66" s="217"/>
    </row>
    <row r="67" spans="1:18">
      <c r="A67" s="88"/>
      <c r="B67" s="158"/>
      <c r="C67" s="158"/>
      <c r="D67" s="158"/>
      <c r="E67" s="158"/>
      <c r="F67" s="258">
        <f>IF(ISBLANK(E67),SUMIFS(D2_SAV_Netto!$J:$J,D2_SAV_Netto!$C:$C,A67,D2_SAV_Netto!$D:$D,B67,D2_SAV_Netto!$E:$E,C67),SUMIFS(D2_SAV_Netto!$J:$J,D2_SAV_Netto!$C:$C,A67,D2_SAV_Netto!$D:$D,B67,D2_SAV_Netto!$E:$E,C67,D2_SAV_Netto!$G:$G,E67))</f>
        <v>0</v>
      </c>
      <c r="G67" s="217"/>
      <c r="H67" s="217"/>
      <c r="I67" s="217"/>
      <c r="J67" s="217"/>
      <c r="K67" s="217"/>
      <c r="L67" s="217"/>
      <c r="M67" s="217"/>
      <c r="N67" s="217"/>
      <c r="O67" s="217"/>
      <c r="P67" s="217"/>
      <c r="Q67" s="217"/>
      <c r="R67" s="217"/>
    </row>
    <row r="68" spans="1:18">
      <c r="A68" s="88"/>
      <c r="B68" s="158"/>
      <c r="C68" s="158"/>
      <c r="D68" s="158"/>
      <c r="E68" s="158"/>
      <c r="F68" s="258">
        <f>IF(ISBLANK(E68),SUMIFS(D2_SAV_Netto!$J:$J,D2_SAV_Netto!$C:$C,A68,D2_SAV_Netto!$D:$D,B68,D2_SAV_Netto!$E:$E,C68),SUMIFS(D2_SAV_Netto!$J:$J,D2_SAV_Netto!$C:$C,A68,D2_SAV_Netto!$D:$D,B68,D2_SAV_Netto!$E:$E,C68,D2_SAV_Netto!$G:$G,E68))</f>
        <v>0</v>
      </c>
      <c r="G68" s="217"/>
      <c r="H68" s="217"/>
      <c r="I68" s="217"/>
      <c r="J68" s="217"/>
      <c r="K68" s="217"/>
      <c r="L68" s="217"/>
      <c r="M68" s="217"/>
      <c r="N68" s="217"/>
      <c r="O68" s="217"/>
      <c r="P68" s="217"/>
      <c r="Q68" s="217"/>
      <c r="R68" s="217"/>
    </row>
    <row r="69" spans="1:18">
      <c r="A69" s="88"/>
      <c r="B69" s="158"/>
      <c r="C69" s="158"/>
      <c r="D69" s="158"/>
      <c r="E69" s="158"/>
      <c r="F69" s="258">
        <f>IF(ISBLANK(E69),SUMIFS(D2_SAV_Netto!$J:$J,D2_SAV_Netto!$C:$C,A69,D2_SAV_Netto!$D:$D,B69,D2_SAV_Netto!$E:$E,C69),SUMIFS(D2_SAV_Netto!$J:$J,D2_SAV_Netto!$C:$C,A69,D2_SAV_Netto!$D:$D,B69,D2_SAV_Netto!$E:$E,C69,D2_SAV_Netto!$G:$G,E69))</f>
        <v>0</v>
      </c>
      <c r="G69" s="217"/>
      <c r="H69" s="217"/>
      <c r="I69" s="217"/>
      <c r="J69" s="217"/>
      <c r="K69" s="217"/>
      <c r="L69" s="217"/>
      <c r="M69" s="217"/>
      <c r="N69" s="217"/>
      <c r="O69" s="217"/>
      <c r="P69" s="217"/>
      <c r="Q69" s="217"/>
      <c r="R69" s="217"/>
    </row>
    <row r="70" spans="1:18">
      <c r="A70" s="88"/>
      <c r="B70" s="158"/>
      <c r="C70" s="158"/>
      <c r="D70" s="158"/>
      <c r="E70" s="158"/>
      <c r="F70" s="258">
        <f>IF(ISBLANK(E70),SUMIFS(D2_SAV_Netto!$J:$J,D2_SAV_Netto!$C:$C,A70,D2_SAV_Netto!$D:$D,B70,D2_SAV_Netto!$E:$E,C70),SUMIFS(D2_SAV_Netto!$J:$J,D2_SAV_Netto!$C:$C,A70,D2_SAV_Netto!$D:$D,B70,D2_SAV_Netto!$E:$E,C70,D2_SAV_Netto!$G:$G,E70))</f>
        <v>0</v>
      </c>
      <c r="G70" s="217"/>
      <c r="H70" s="217"/>
      <c r="I70" s="217"/>
      <c r="J70" s="217"/>
      <c r="K70" s="217"/>
      <c r="L70" s="217"/>
      <c r="M70" s="217"/>
      <c r="N70" s="217"/>
      <c r="O70" s="217"/>
      <c r="P70" s="217"/>
      <c r="Q70" s="217"/>
      <c r="R70" s="217"/>
    </row>
    <row r="71" spans="1:18">
      <c r="A71" s="88"/>
      <c r="B71" s="158"/>
      <c r="C71" s="158"/>
      <c r="D71" s="158"/>
      <c r="E71" s="158"/>
      <c r="F71" s="258">
        <f>IF(ISBLANK(E71),SUMIFS(D2_SAV_Netto!$J:$J,D2_SAV_Netto!$C:$C,A71,D2_SAV_Netto!$D:$D,B71,D2_SAV_Netto!$E:$E,C71),SUMIFS(D2_SAV_Netto!$J:$J,D2_SAV_Netto!$C:$C,A71,D2_SAV_Netto!$D:$D,B71,D2_SAV_Netto!$E:$E,C71,D2_SAV_Netto!$G:$G,E71))</f>
        <v>0</v>
      </c>
      <c r="G71" s="217"/>
      <c r="H71" s="217"/>
      <c r="I71" s="217"/>
      <c r="J71" s="217"/>
      <c r="K71" s="217"/>
      <c r="L71" s="217"/>
      <c r="M71" s="217"/>
      <c r="N71" s="217"/>
      <c r="O71" s="217"/>
      <c r="P71" s="217"/>
      <c r="Q71" s="217"/>
      <c r="R71" s="217"/>
    </row>
    <row r="72" spans="1:18">
      <c r="A72" s="88"/>
      <c r="B72" s="158"/>
      <c r="C72" s="158"/>
      <c r="D72" s="158"/>
      <c r="E72" s="158"/>
      <c r="F72" s="258">
        <f>IF(ISBLANK(E72),SUMIFS(D2_SAV_Netto!$J:$J,D2_SAV_Netto!$C:$C,A72,D2_SAV_Netto!$D:$D,B72,D2_SAV_Netto!$E:$E,C72),SUMIFS(D2_SAV_Netto!$J:$J,D2_SAV_Netto!$C:$C,A72,D2_SAV_Netto!$D:$D,B72,D2_SAV_Netto!$E:$E,C72,D2_SAV_Netto!$G:$G,E72))</f>
        <v>0</v>
      </c>
      <c r="G72" s="217"/>
      <c r="H72" s="217"/>
      <c r="I72" s="217"/>
      <c r="J72" s="217"/>
      <c r="K72" s="217"/>
      <c r="L72" s="217"/>
      <c r="M72" s="217"/>
      <c r="N72" s="217"/>
      <c r="O72" s="217"/>
      <c r="P72" s="217"/>
      <c r="Q72" s="217"/>
      <c r="R72" s="217"/>
    </row>
    <row r="73" spans="1:18">
      <c r="A73" s="88"/>
      <c r="B73" s="158"/>
      <c r="C73" s="158"/>
      <c r="D73" s="158"/>
      <c r="E73" s="158"/>
      <c r="F73" s="258">
        <f>IF(ISBLANK(E73),SUMIFS(D2_SAV_Netto!$J:$J,D2_SAV_Netto!$C:$C,A73,D2_SAV_Netto!$D:$D,B73,D2_SAV_Netto!$E:$E,C73),SUMIFS(D2_SAV_Netto!$J:$J,D2_SAV_Netto!$C:$C,A73,D2_SAV_Netto!$D:$D,B73,D2_SAV_Netto!$E:$E,C73,D2_SAV_Netto!$G:$G,E73))</f>
        <v>0</v>
      </c>
      <c r="G73" s="217"/>
      <c r="H73" s="217"/>
      <c r="I73" s="217"/>
      <c r="J73" s="217"/>
      <c r="K73" s="217"/>
      <c r="L73" s="217"/>
      <c r="M73" s="217"/>
      <c r="N73" s="217"/>
      <c r="O73" s="217"/>
      <c r="P73" s="217"/>
      <c r="Q73" s="217"/>
      <c r="R73" s="217"/>
    </row>
    <row r="74" spans="1:18">
      <c r="A74" s="88"/>
      <c r="B74" s="158"/>
      <c r="C74" s="158"/>
      <c r="D74" s="158"/>
      <c r="E74" s="158"/>
      <c r="F74" s="258">
        <f>IF(ISBLANK(E74),SUMIFS(D2_SAV_Netto!$J:$J,D2_SAV_Netto!$C:$C,A74,D2_SAV_Netto!$D:$D,B74,D2_SAV_Netto!$E:$E,C74),SUMIFS(D2_SAV_Netto!$J:$J,D2_SAV_Netto!$C:$C,A74,D2_SAV_Netto!$D:$D,B74,D2_SAV_Netto!$E:$E,C74,D2_SAV_Netto!$G:$G,E74))</f>
        <v>0</v>
      </c>
      <c r="G74" s="217"/>
      <c r="H74" s="217"/>
      <c r="I74" s="217"/>
      <c r="J74" s="217"/>
      <c r="K74" s="217"/>
      <c r="L74" s="217"/>
      <c r="M74" s="217"/>
      <c r="N74" s="217"/>
      <c r="O74" s="217"/>
      <c r="P74" s="217"/>
      <c r="Q74" s="217"/>
      <c r="R74" s="217"/>
    </row>
    <row r="75" spans="1:18">
      <c r="A75" s="88"/>
      <c r="B75" s="158"/>
      <c r="C75" s="158"/>
      <c r="D75" s="158"/>
      <c r="E75" s="158"/>
      <c r="F75" s="258">
        <f>IF(ISBLANK(E75),SUMIFS(D2_SAV_Netto!$J:$J,D2_SAV_Netto!$C:$C,A75,D2_SAV_Netto!$D:$D,B75,D2_SAV_Netto!$E:$E,C75),SUMIFS(D2_SAV_Netto!$J:$J,D2_SAV_Netto!$C:$C,A75,D2_SAV_Netto!$D:$D,B75,D2_SAV_Netto!$E:$E,C75,D2_SAV_Netto!$G:$G,E75))</f>
        <v>0</v>
      </c>
      <c r="G75" s="217"/>
      <c r="H75" s="217"/>
      <c r="I75" s="217"/>
      <c r="J75" s="217"/>
      <c r="K75" s="217"/>
      <c r="L75" s="217"/>
      <c r="M75" s="217"/>
      <c r="N75" s="217"/>
      <c r="O75" s="217"/>
      <c r="P75" s="217"/>
      <c r="Q75" s="217"/>
      <c r="R75" s="217"/>
    </row>
    <row r="76" spans="1:18">
      <c r="A76" s="88"/>
      <c r="B76" s="158"/>
      <c r="C76" s="158"/>
      <c r="D76" s="158"/>
      <c r="E76" s="158"/>
      <c r="F76" s="258">
        <f>IF(ISBLANK(E76),SUMIFS(D2_SAV_Netto!$J:$J,D2_SAV_Netto!$C:$C,A76,D2_SAV_Netto!$D:$D,B76,D2_SAV_Netto!$E:$E,C76),SUMIFS(D2_SAV_Netto!$J:$J,D2_SAV_Netto!$C:$C,A76,D2_SAV_Netto!$D:$D,B76,D2_SAV_Netto!$E:$E,C76,D2_SAV_Netto!$G:$G,E76))</f>
        <v>0</v>
      </c>
      <c r="G76" s="217"/>
      <c r="H76" s="217"/>
      <c r="I76" s="217"/>
      <c r="J76" s="217"/>
      <c r="K76" s="217"/>
      <c r="L76" s="217"/>
      <c r="M76" s="217"/>
      <c r="N76" s="217"/>
      <c r="O76" s="217"/>
      <c r="P76" s="217"/>
      <c r="Q76" s="217"/>
      <c r="R76" s="217"/>
    </row>
    <row r="77" spans="1:18">
      <c r="A77" s="88"/>
      <c r="B77" s="158"/>
      <c r="C77" s="158"/>
      <c r="D77" s="158"/>
      <c r="E77" s="158"/>
      <c r="F77" s="258">
        <f>IF(ISBLANK(E77),SUMIFS(D2_SAV_Netto!$J:$J,D2_SAV_Netto!$C:$C,A77,D2_SAV_Netto!$D:$D,B77,D2_SAV_Netto!$E:$E,C77),SUMIFS(D2_SAV_Netto!$J:$J,D2_SAV_Netto!$C:$C,A77,D2_SAV_Netto!$D:$D,B77,D2_SAV_Netto!$E:$E,C77,D2_SAV_Netto!$G:$G,E77))</f>
        <v>0</v>
      </c>
      <c r="G77" s="217"/>
      <c r="H77" s="217"/>
      <c r="I77" s="217"/>
      <c r="J77" s="217"/>
      <c r="K77" s="217"/>
      <c r="L77" s="217"/>
      <c r="M77" s="217"/>
      <c r="N77" s="217"/>
      <c r="O77" s="217"/>
      <c r="P77" s="217"/>
      <c r="Q77" s="217"/>
      <c r="R77" s="217"/>
    </row>
    <row r="78" spans="1:18">
      <c r="A78" s="88"/>
      <c r="B78" s="158"/>
      <c r="C78" s="158"/>
      <c r="D78" s="158"/>
      <c r="E78" s="158"/>
      <c r="F78" s="258">
        <f>IF(ISBLANK(E78),SUMIFS(D2_SAV_Netto!$J:$J,D2_SAV_Netto!$C:$C,A78,D2_SAV_Netto!$D:$D,B78,D2_SAV_Netto!$E:$E,C78),SUMIFS(D2_SAV_Netto!$J:$J,D2_SAV_Netto!$C:$C,A78,D2_SAV_Netto!$D:$D,B78,D2_SAV_Netto!$E:$E,C78,D2_SAV_Netto!$G:$G,E78))</f>
        <v>0</v>
      </c>
      <c r="G78" s="217"/>
      <c r="H78" s="217"/>
      <c r="I78" s="217"/>
      <c r="J78" s="217"/>
      <c r="K78" s="217"/>
      <c r="L78" s="217"/>
      <c r="M78" s="217"/>
      <c r="N78" s="217"/>
      <c r="O78" s="217"/>
      <c r="P78" s="217"/>
      <c r="Q78" s="217"/>
      <c r="R78" s="217"/>
    </row>
    <row r="79" spans="1:18">
      <c r="A79" s="88"/>
      <c r="B79" s="158"/>
      <c r="C79" s="158"/>
      <c r="D79" s="158"/>
      <c r="E79" s="158"/>
      <c r="F79" s="258">
        <f>IF(ISBLANK(E79),SUMIFS(D2_SAV_Netto!$J:$J,D2_SAV_Netto!$C:$C,A79,D2_SAV_Netto!$D:$D,B79,D2_SAV_Netto!$E:$E,C79),SUMIFS(D2_SAV_Netto!$J:$J,D2_SAV_Netto!$C:$C,A79,D2_SAV_Netto!$D:$D,B79,D2_SAV_Netto!$E:$E,C79,D2_SAV_Netto!$G:$G,E79))</f>
        <v>0</v>
      </c>
      <c r="G79" s="217"/>
      <c r="H79" s="217"/>
      <c r="I79" s="217"/>
      <c r="J79" s="217"/>
      <c r="K79" s="217"/>
      <c r="L79" s="217"/>
      <c r="M79" s="217"/>
      <c r="N79" s="217"/>
      <c r="O79" s="217"/>
      <c r="P79" s="217"/>
      <c r="Q79" s="217"/>
      <c r="R79" s="217"/>
    </row>
    <row r="80" spans="1:18">
      <c r="A80" s="88"/>
      <c r="B80" s="158"/>
      <c r="C80" s="158"/>
      <c r="D80" s="158"/>
      <c r="E80" s="158"/>
      <c r="F80" s="258">
        <f>IF(ISBLANK(E80),SUMIFS(D2_SAV_Netto!$J:$J,D2_SAV_Netto!$C:$C,A80,D2_SAV_Netto!$D:$D,B80,D2_SAV_Netto!$E:$E,C80),SUMIFS(D2_SAV_Netto!$J:$J,D2_SAV_Netto!$C:$C,A80,D2_SAV_Netto!$D:$D,B80,D2_SAV_Netto!$E:$E,C80,D2_SAV_Netto!$G:$G,E80))</f>
        <v>0</v>
      </c>
      <c r="G80" s="217"/>
      <c r="H80" s="217"/>
      <c r="I80" s="217"/>
      <c r="J80" s="217"/>
      <c r="K80" s="217"/>
      <c r="L80" s="217"/>
      <c r="M80" s="217"/>
      <c r="N80" s="217"/>
      <c r="O80" s="217"/>
      <c r="P80" s="217"/>
      <c r="Q80" s="217"/>
      <c r="R80" s="217"/>
    </row>
    <row r="81" spans="1:18">
      <c r="A81" s="88"/>
      <c r="B81" s="158"/>
      <c r="C81" s="158"/>
      <c r="D81" s="158"/>
      <c r="E81" s="158"/>
      <c r="F81" s="258">
        <f>IF(ISBLANK(E81),SUMIFS(D2_SAV_Netto!$J:$J,D2_SAV_Netto!$C:$C,A81,D2_SAV_Netto!$D:$D,B81,D2_SAV_Netto!$E:$E,C81),SUMIFS(D2_SAV_Netto!$J:$J,D2_SAV_Netto!$C:$C,A81,D2_SAV_Netto!$D:$D,B81,D2_SAV_Netto!$E:$E,C81,D2_SAV_Netto!$G:$G,E81))</f>
        <v>0</v>
      </c>
      <c r="G81" s="217"/>
      <c r="H81" s="217"/>
      <c r="I81" s="217"/>
      <c r="J81" s="217"/>
      <c r="K81" s="217"/>
      <c r="L81" s="217"/>
      <c r="M81" s="217"/>
      <c r="N81" s="217"/>
      <c r="O81" s="217"/>
      <c r="P81" s="217"/>
      <c r="Q81" s="217"/>
      <c r="R81" s="217"/>
    </row>
    <row r="82" spans="1:18">
      <c r="A82" s="88"/>
      <c r="B82" s="158"/>
      <c r="C82" s="158"/>
      <c r="D82" s="158"/>
      <c r="E82" s="158"/>
      <c r="F82" s="258">
        <f>IF(ISBLANK(E82),SUMIFS(D2_SAV_Netto!$J:$J,D2_SAV_Netto!$C:$C,A82,D2_SAV_Netto!$D:$D,B82,D2_SAV_Netto!$E:$E,C82),SUMIFS(D2_SAV_Netto!$J:$J,D2_SAV_Netto!$C:$C,A82,D2_SAV_Netto!$D:$D,B82,D2_SAV_Netto!$E:$E,C82,D2_SAV_Netto!$G:$G,E82))</f>
        <v>0</v>
      </c>
      <c r="G82" s="217"/>
      <c r="H82" s="217"/>
      <c r="I82" s="217"/>
      <c r="J82" s="217"/>
      <c r="K82" s="217"/>
      <c r="L82" s="217"/>
      <c r="M82" s="217"/>
      <c r="N82" s="217"/>
      <c r="O82" s="217"/>
      <c r="P82" s="217"/>
      <c r="Q82" s="217"/>
      <c r="R82" s="217"/>
    </row>
    <row r="83" spans="1:18">
      <c r="A83" s="88"/>
      <c r="B83" s="158"/>
      <c r="C83" s="158"/>
      <c r="D83" s="158"/>
      <c r="E83" s="158"/>
      <c r="F83" s="258">
        <f>IF(ISBLANK(E83),SUMIFS(D2_SAV_Netto!$J:$J,D2_SAV_Netto!$C:$C,A83,D2_SAV_Netto!$D:$D,B83,D2_SAV_Netto!$E:$E,C83),SUMIFS(D2_SAV_Netto!$J:$J,D2_SAV_Netto!$C:$C,A83,D2_SAV_Netto!$D:$D,B83,D2_SAV_Netto!$E:$E,C83,D2_SAV_Netto!$G:$G,E83))</f>
        <v>0</v>
      </c>
      <c r="G83" s="217"/>
      <c r="H83" s="217"/>
      <c r="I83" s="217"/>
      <c r="J83" s="217"/>
      <c r="K83" s="217"/>
      <c r="L83" s="217"/>
      <c r="M83" s="217"/>
      <c r="N83" s="217"/>
      <c r="O83" s="217"/>
      <c r="P83" s="217"/>
      <c r="Q83" s="217"/>
      <c r="R83" s="217"/>
    </row>
    <row r="84" spans="1:18">
      <c r="A84" s="88"/>
      <c r="B84" s="158"/>
      <c r="C84" s="158"/>
      <c r="D84" s="158"/>
      <c r="E84" s="158"/>
      <c r="F84" s="258">
        <f>IF(ISBLANK(E84),SUMIFS(D2_SAV_Netto!$J:$J,D2_SAV_Netto!$C:$C,A84,D2_SAV_Netto!$D:$D,B84,D2_SAV_Netto!$E:$E,C84),SUMIFS(D2_SAV_Netto!$J:$J,D2_SAV_Netto!$C:$C,A84,D2_SAV_Netto!$D:$D,B84,D2_SAV_Netto!$E:$E,C84,D2_SAV_Netto!$G:$G,E84))</f>
        <v>0</v>
      </c>
      <c r="G84" s="217"/>
      <c r="H84" s="217"/>
      <c r="I84" s="217"/>
      <c r="J84" s="217"/>
      <c r="K84" s="217"/>
      <c r="L84" s="217"/>
      <c r="M84" s="217"/>
      <c r="N84" s="217"/>
      <c r="O84" s="217"/>
      <c r="P84" s="217"/>
      <c r="Q84" s="217"/>
      <c r="R84" s="217"/>
    </row>
    <row r="85" spans="1:18">
      <c r="A85" s="88"/>
      <c r="B85" s="158"/>
      <c r="C85" s="158"/>
      <c r="D85" s="158"/>
      <c r="E85" s="158"/>
      <c r="F85" s="258">
        <f>IF(ISBLANK(E85),SUMIFS(D2_SAV_Netto!$J:$J,D2_SAV_Netto!$C:$C,A85,D2_SAV_Netto!$D:$D,B85,D2_SAV_Netto!$E:$E,C85),SUMIFS(D2_SAV_Netto!$J:$J,D2_SAV_Netto!$C:$C,A85,D2_SAV_Netto!$D:$D,B85,D2_SAV_Netto!$E:$E,C85,D2_SAV_Netto!$G:$G,E85))</f>
        <v>0</v>
      </c>
      <c r="G85" s="217"/>
      <c r="H85" s="217"/>
      <c r="I85" s="217"/>
      <c r="J85" s="217"/>
      <c r="K85" s="217"/>
      <c r="L85" s="217"/>
      <c r="M85" s="217"/>
      <c r="N85" s="217"/>
      <c r="O85" s="217"/>
      <c r="P85" s="217"/>
      <c r="Q85" s="217"/>
      <c r="R85" s="217"/>
    </row>
    <row r="86" spans="1:18">
      <c r="A86" s="88"/>
      <c r="B86" s="158"/>
      <c r="C86" s="158"/>
      <c r="D86" s="158"/>
      <c r="E86" s="158"/>
      <c r="F86" s="258">
        <f>IF(ISBLANK(E86),SUMIFS(D2_SAV_Netto!$J:$J,D2_SAV_Netto!$C:$C,A86,D2_SAV_Netto!$D:$D,B86,D2_SAV_Netto!$E:$E,C86),SUMIFS(D2_SAV_Netto!$J:$J,D2_SAV_Netto!$C:$C,A86,D2_SAV_Netto!$D:$D,B86,D2_SAV_Netto!$E:$E,C86,D2_SAV_Netto!$G:$G,E86))</f>
        <v>0</v>
      </c>
      <c r="G86" s="217"/>
      <c r="H86" s="217"/>
      <c r="I86" s="217"/>
      <c r="J86" s="217"/>
      <c r="K86" s="217"/>
      <c r="L86" s="217"/>
      <c r="M86" s="217"/>
      <c r="N86" s="217"/>
      <c r="O86" s="217"/>
      <c r="P86" s="217"/>
      <c r="Q86" s="217"/>
      <c r="R86" s="217"/>
    </row>
    <row r="87" spans="1:18">
      <c r="A87" s="88"/>
      <c r="B87" s="158"/>
      <c r="C87" s="158"/>
      <c r="D87" s="158"/>
      <c r="E87" s="158"/>
      <c r="F87" s="258">
        <f>IF(ISBLANK(E87),SUMIFS(D2_SAV_Netto!$J:$J,D2_SAV_Netto!$C:$C,A87,D2_SAV_Netto!$D:$D,B87,D2_SAV_Netto!$E:$E,C87),SUMIFS(D2_SAV_Netto!$J:$J,D2_SAV_Netto!$C:$C,A87,D2_SAV_Netto!$D:$D,B87,D2_SAV_Netto!$E:$E,C87,D2_SAV_Netto!$G:$G,E87))</f>
        <v>0</v>
      </c>
      <c r="G87" s="217"/>
      <c r="H87" s="217"/>
      <c r="I87" s="217"/>
      <c r="J87" s="217"/>
      <c r="K87" s="217"/>
      <c r="L87" s="217"/>
      <c r="M87" s="217"/>
      <c r="N87" s="217"/>
      <c r="O87" s="217"/>
      <c r="P87" s="217"/>
      <c r="Q87" s="217"/>
      <c r="R87" s="217"/>
    </row>
    <row r="88" spans="1:18">
      <c r="A88" s="88"/>
      <c r="B88" s="158"/>
      <c r="C88" s="158"/>
      <c r="D88" s="158"/>
      <c r="E88" s="158"/>
      <c r="F88" s="258">
        <f>IF(ISBLANK(E88),SUMIFS(D2_SAV_Netto!$J:$J,D2_SAV_Netto!$C:$C,A88,D2_SAV_Netto!$D:$D,B88,D2_SAV_Netto!$E:$E,C88),SUMIFS(D2_SAV_Netto!$J:$J,D2_SAV_Netto!$C:$C,A88,D2_SAV_Netto!$D:$D,B88,D2_SAV_Netto!$E:$E,C88,D2_SAV_Netto!$G:$G,E88))</f>
        <v>0</v>
      </c>
      <c r="G88" s="217"/>
      <c r="H88" s="217"/>
      <c r="I88" s="217"/>
      <c r="J88" s="217"/>
      <c r="K88" s="217"/>
      <c r="L88" s="217"/>
      <c r="M88" s="217"/>
      <c r="N88" s="217"/>
      <c r="O88" s="217"/>
      <c r="P88" s="217"/>
      <c r="Q88" s="217"/>
      <c r="R88" s="217"/>
    </row>
    <row r="89" spans="1:18">
      <c r="A89" s="88"/>
      <c r="B89" s="158"/>
      <c r="C89" s="158"/>
      <c r="D89" s="158"/>
      <c r="E89" s="158"/>
      <c r="F89" s="258">
        <f>IF(ISBLANK(E89),SUMIFS(D2_SAV_Netto!$J:$J,D2_SAV_Netto!$C:$C,A89,D2_SAV_Netto!$D:$D,B89,D2_SAV_Netto!$E:$E,C89),SUMIFS(D2_SAV_Netto!$J:$J,D2_SAV_Netto!$C:$C,A89,D2_SAV_Netto!$D:$D,B89,D2_SAV_Netto!$E:$E,C89,D2_SAV_Netto!$G:$G,E89))</f>
        <v>0</v>
      </c>
      <c r="G89" s="217"/>
      <c r="H89" s="217"/>
      <c r="I89" s="217"/>
      <c r="J89" s="217"/>
      <c r="K89" s="217"/>
      <c r="L89" s="217"/>
      <c r="M89" s="217"/>
      <c r="N89" s="217"/>
      <c r="O89" s="217"/>
      <c r="P89" s="217"/>
      <c r="Q89" s="217"/>
      <c r="R89" s="217"/>
    </row>
    <row r="90" spans="1:18">
      <c r="A90" s="88"/>
      <c r="B90" s="158"/>
      <c r="C90" s="158"/>
      <c r="D90" s="158"/>
      <c r="E90" s="158"/>
      <c r="F90" s="258">
        <f>IF(ISBLANK(E90),SUMIFS(D2_SAV_Netto!$J:$J,D2_SAV_Netto!$C:$C,A90,D2_SAV_Netto!$D:$D,B90,D2_SAV_Netto!$E:$E,C90),SUMIFS(D2_SAV_Netto!$J:$J,D2_SAV_Netto!$C:$C,A90,D2_SAV_Netto!$D:$D,B90,D2_SAV_Netto!$E:$E,C90,D2_SAV_Netto!$G:$G,E90))</f>
        <v>0</v>
      </c>
      <c r="G90" s="217"/>
      <c r="H90" s="217"/>
      <c r="I90" s="217"/>
      <c r="J90" s="217"/>
      <c r="K90" s="217"/>
      <c r="L90" s="217"/>
      <c r="M90" s="217"/>
      <c r="N90" s="217"/>
      <c r="O90" s="217"/>
      <c r="P90" s="217"/>
      <c r="Q90" s="217"/>
      <c r="R90" s="217"/>
    </row>
    <row r="91" spans="1:18">
      <c r="A91" s="88"/>
      <c r="B91" s="158"/>
      <c r="C91" s="158"/>
      <c r="D91" s="158"/>
      <c r="E91" s="158"/>
      <c r="F91" s="258">
        <f>IF(ISBLANK(E91),SUMIFS(D2_SAV_Netto!$J:$J,D2_SAV_Netto!$C:$C,A91,D2_SAV_Netto!$D:$D,B91,D2_SAV_Netto!$E:$E,C91),SUMIFS(D2_SAV_Netto!$J:$J,D2_SAV_Netto!$C:$C,A91,D2_SAV_Netto!$D:$D,B91,D2_SAV_Netto!$E:$E,C91,D2_SAV_Netto!$G:$G,E91))</f>
        <v>0</v>
      </c>
      <c r="G91" s="217"/>
      <c r="H91" s="217"/>
      <c r="I91" s="217"/>
      <c r="J91" s="217"/>
      <c r="K91" s="217"/>
      <c r="L91" s="217"/>
      <c r="M91" s="217"/>
      <c r="N91" s="217"/>
      <c r="O91" s="217"/>
      <c r="P91" s="217"/>
      <c r="Q91" s="217"/>
      <c r="R91" s="217"/>
    </row>
    <row r="92" spans="1:18">
      <c r="A92" s="88"/>
      <c r="B92" s="158"/>
      <c r="C92" s="158"/>
      <c r="D92" s="158"/>
      <c r="E92" s="158"/>
      <c r="F92" s="258">
        <f>IF(ISBLANK(E92),SUMIFS(D2_SAV_Netto!$J:$J,D2_SAV_Netto!$C:$C,A92,D2_SAV_Netto!$D:$D,B92,D2_SAV_Netto!$E:$E,C92),SUMIFS(D2_SAV_Netto!$J:$J,D2_SAV_Netto!$C:$C,A92,D2_SAV_Netto!$D:$D,B92,D2_SAV_Netto!$E:$E,C92,D2_SAV_Netto!$G:$G,E92))</f>
        <v>0</v>
      </c>
      <c r="G92" s="217"/>
      <c r="H92" s="217"/>
      <c r="I92" s="217"/>
      <c r="J92" s="217"/>
      <c r="K92" s="217"/>
      <c r="L92" s="217"/>
      <c r="M92" s="217"/>
      <c r="N92" s="217"/>
      <c r="O92" s="217"/>
      <c r="P92" s="217"/>
      <c r="Q92" s="217"/>
      <c r="R92" s="217"/>
    </row>
    <row r="93" spans="1:18">
      <c r="A93" s="88"/>
      <c r="B93" s="158"/>
      <c r="C93" s="158"/>
      <c r="D93" s="158"/>
      <c r="E93" s="158"/>
      <c r="F93" s="258">
        <f>IF(ISBLANK(E93),SUMIFS(D2_SAV_Netto!$J:$J,D2_SAV_Netto!$C:$C,A93,D2_SAV_Netto!$D:$D,B93,D2_SAV_Netto!$E:$E,C93),SUMIFS(D2_SAV_Netto!$J:$J,D2_SAV_Netto!$C:$C,A93,D2_SAV_Netto!$D:$D,B93,D2_SAV_Netto!$E:$E,C93,D2_SAV_Netto!$G:$G,E93))</f>
        <v>0</v>
      </c>
      <c r="G93" s="217"/>
      <c r="H93" s="217"/>
      <c r="I93" s="217"/>
      <c r="J93" s="217"/>
      <c r="K93" s="217"/>
      <c r="L93" s="217"/>
      <c r="M93" s="217"/>
      <c r="N93" s="217"/>
      <c r="O93" s="217"/>
      <c r="P93" s="217"/>
      <c r="Q93" s="217"/>
      <c r="R93" s="217"/>
    </row>
    <row r="94" spans="1:18">
      <c r="A94" s="88"/>
      <c r="B94" s="158"/>
      <c r="C94" s="158"/>
      <c r="D94" s="158"/>
      <c r="E94" s="158"/>
      <c r="F94" s="258">
        <f>IF(ISBLANK(E94),SUMIFS(D2_SAV_Netto!$J:$J,D2_SAV_Netto!$C:$C,A94,D2_SAV_Netto!$D:$D,B94,D2_SAV_Netto!$E:$E,C94),SUMIFS(D2_SAV_Netto!$J:$J,D2_SAV_Netto!$C:$C,A94,D2_SAV_Netto!$D:$D,B94,D2_SAV_Netto!$E:$E,C94,D2_SAV_Netto!$G:$G,E94))</f>
        <v>0</v>
      </c>
      <c r="G94" s="217"/>
      <c r="H94" s="217"/>
      <c r="I94" s="217"/>
      <c r="J94" s="217"/>
      <c r="K94" s="217"/>
      <c r="L94" s="217"/>
      <c r="M94" s="217"/>
      <c r="N94" s="217"/>
      <c r="O94" s="217"/>
      <c r="P94" s="217"/>
      <c r="Q94" s="217"/>
      <c r="R94" s="217"/>
    </row>
    <row r="95" spans="1:18">
      <c r="A95" s="88"/>
      <c r="B95" s="158"/>
      <c r="C95" s="158"/>
      <c r="D95" s="158"/>
      <c r="E95" s="158"/>
      <c r="F95" s="258">
        <f>IF(ISBLANK(E95),SUMIFS(D2_SAV_Netto!$J:$J,D2_SAV_Netto!$C:$C,A95,D2_SAV_Netto!$D:$D,B95,D2_SAV_Netto!$E:$E,C95),SUMIFS(D2_SAV_Netto!$J:$J,D2_SAV_Netto!$C:$C,A95,D2_SAV_Netto!$D:$D,B95,D2_SAV_Netto!$E:$E,C95,D2_SAV_Netto!$G:$G,E95))</f>
        <v>0</v>
      </c>
      <c r="G95" s="217"/>
      <c r="H95" s="217"/>
      <c r="I95" s="217"/>
      <c r="J95" s="217"/>
      <c r="K95" s="217"/>
      <c r="L95" s="217"/>
      <c r="M95" s="217"/>
      <c r="N95" s="217"/>
      <c r="O95" s="217"/>
      <c r="P95" s="217"/>
      <c r="Q95" s="217"/>
      <c r="R95" s="217"/>
    </row>
    <row r="96" spans="1:18">
      <c r="A96" s="88"/>
      <c r="B96" s="158"/>
      <c r="C96" s="158"/>
      <c r="D96" s="158"/>
      <c r="E96" s="158"/>
      <c r="F96" s="258">
        <f>IF(ISBLANK(E96),SUMIFS(D2_SAV_Netto!$J:$J,D2_SAV_Netto!$C:$C,A96,D2_SAV_Netto!$D:$D,B96,D2_SAV_Netto!$E:$E,C96),SUMIFS(D2_SAV_Netto!$J:$J,D2_SAV_Netto!$C:$C,A96,D2_SAV_Netto!$D:$D,B96,D2_SAV_Netto!$E:$E,C96,D2_SAV_Netto!$G:$G,E96))</f>
        <v>0</v>
      </c>
      <c r="G96" s="217"/>
      <c r="H96" s="217"/>
      <c r="I96" s="217"/>
      <c r="J96" s="217"/>
      <c r="K96" s="217"/>
      <c r="L96" s="217"/>
      <c r="M96" s="217"/>
      <c r="N96" s="217"/>
      <c r="O96" s="217"/>
      <c r="P96" s="217"/>
      <c r="Q96" s="217"/>
      <c r="R96" s="217"/>
    </row>
    <row r="97" spans="1:18">
      <c r="A97" s="88"/>
      <c r="B97" s="158"/>
      <c r="C97" s="158"/>
      <c r="D97" s="158"/>
      <c r="E97" s="158"/>
      <c r="F97" s="258">
        <f>IF(ISBLANK(E97),SUMIFS(D2_SAV_Netto!$J:$J,D2_SAV_Netto!$C:$C,A97,D2_SAV_Netto!$D:$D,B97,D2_SAV_Netto!$E:$E,C97),SUMIFS(D2_SAV_Netto!$J:$J,D2_SAV_Netto!$C:$C,A97,D2_SAV_Netto!$D:$D,B97,D2_SAV_Netto!$E:$E,C97,D2_SAV_Netto!$G:$G,E97))</f>
        <v>0</v>
      </c>
      <c r="G97" s="217"/>
      <c r="H97" s="217"/>
      <c r="I97" s="217"/>
      <c r="J97" s="217"/>
      <c r="K97" s="217"/>
      <c r="L97" s="217"/>
      <c r="M97" s="217"/>
      <c r="N97" s="217"/>
      <c r="O97" s="217"/>
      <c r="P97" s="217"/>
      <c r="Q97" s="217"/>
      <c r="R97" s="217"/>
    </row>
    <row r="98" spans="1:18">
      <c r="A98" s="88"/>
      <c r="B98" s="158"/>
      <c r="C98" s="158"/>
      <c r="D98" s="158"/>
      <c r="E98" s="158"/>
      <c r="F98" s="258">
        <f>IF(ISBLANK(E98),SUMIFS(D2_SAV_Netto!$J:$J,D2_SAV_Netto!$C:$C,A98,D2_SAV_Netto!$D:$D,B98,D2_SAV_Netto!$E:$E,C98),SUMIFS(D2_SAV_Netto!$J:$J,D2_SAV_Netto!$C:$C,A98,D2_SAV_Netto!$D:$D,B98,D2_SAV_Netto!$E:$E,C98,D2_SAV_Netto!$G:$G,E98))</f>
        <v>0</v>
      </c>
      <c r="G98" s="217"/>
      <c r="H98" s="217"/>
      <c r="I98" s="217"/>
      <c r="J98" s="217"/>
      <c r="K98" s="217"/>
      <c r="L98" s="217"/>
      <c r="M98" s="217"/>
      <c r="N98" s="217"/>
      <c r="O98" s="217"/>
      <c r="P98" s="217"/>
      <c r="Q98" s="217"/>
      <c r="R98" s="217"/>
    </row>
    <row r="99" spans="1:18">
      <c r="A99" s="88"/>
      <c r="B99" s="158"/>
      <c r="C99" s="158"/>
      <c r="D99" s="158"/>
      <c r="E99" s="158"/>
      <c r="F99" s="258">
        <f>IF(ISBLANK(E99),SUMIFS(D2_SAV_Netto!$J:$J,D2_SAV_Netto!$C:$C,A99,D2_SAV_Netto!$D:$D,B99,D2_SAV_Netto!$E:$E,C99),SUMIFS(D2_SAV_Netto!$J:$J,D2_SAV_Netto!$C:$C,A99,D2_SAV_Netto!$D:$D,B99,D2_SAV_Netto!$E:$E,C99,D2_SAV_Netto!$G:$G,E99))</f>
        <v>0</v>
      </c>
      <c r="G99" s="217"/>
      <c r="H99" s="217"/>
      <c r="I99" s="217"/>
      <c r="J99" s="217"/>
      <c r="K99" s="217"/>
      <c r="L99" s="217"/>
      <c r="M99" s="217"/>
      <c r="N99" s="217"/>
      <c r="O99" s="217"/>
      <c r="P99" s="217"/>
      <c r="Q99" s="217"/>
      <c r="R99" s="217"/>
    </row>
    <row r="100" spans="1:18">
      <c r="A100" s="88"/>
      <c r="B100" s="158"/>
      <c r="C100" s="158"/>
      <c r="D100" s="158"/>
      <c r="E100" s="158"/>
      <c r="F100" s="258">
        <f>IF(ISBLANK(E100),SUMIFS(D2_SAV_Netto!$J:$J,D2_SAV_Netto!$C:$C,A100,D2_SAV_Netto!$D:$D,B100,D2_SAV_Netto!$E:$E,C100),SUMIFS(D2_SAV_Netto!$J:$J,D2_SAV_Netto!$C:$C,A100,D2_SAV_Netto!$D:$D,B100,D2_SAV_Netto!$E:$E,C100,D2_SAV_Netto!$G:$G,E100))</f>
        <v>0</v>
      </c>
      <c r="G100" s="217"/>
      <c r="H100" s="217"/>
      <c r="I100" s="217"/>
      <c r="J100" s="217"/>
      <c r="K100" s="217"/>
      <c r="L100" s="217"/>
      <c r="M100" s="217"/>
      <c r="N100" s="217"/>
      <c r="O100" s="217"/>
      <c r="P100" s="217"/>
      <c r="Q100" s="217"/>
      <c r="R100" s="217"/>
    </row>
    <row r="101" spans="1:18">
      <c r="A101" s="88"/>
      <c r="B101" s="158"/>
      <c r="C101" s="158"/>
      <c r="D101" s="158"/>
      <c r="E101" s="158"/>
      <c r="F101" s="258">
        <f>IF(ISBLANK(E101),SUMIFS(D2_SAV_Netto!$J:$J,D2_SAV_Netto!$C:$C,A101,D2_SAV_Netto!$D:$D,B101,D2_SAV_Netto!$E:$E,C101),SUMIFS(D2_SAV_Netto!$J:$J,D2_SAV_Netto!$C:$C,A101,D2_SAV_Netto!$D:$D,B101,D2_SAV_Netto!$E:$E,C101,D2_SAV_Netto!$G:$G,E101))</f>
        <v>0</v>
      </c>
      <c r="G101" s="217"/>
      <c r="H101" s="217"/>
      <c r="I101" s="217"/>
      <c r="J101" s="217"/>
      <c r="K101" s="217"/>
      <c r="L101" s="217"/>
      <c r="M101" s="217"/>
      <c r="N101" s="217"/>
      <c r="O101" s="217"/>
      <c r="P101" s="217"/>
      <c r="Q101" s="217"/>
      <c r="R101" s="217"/>
    </row>
    <row r="102" spans="1:18">
      <c r="A102" s="88"/>
      <c r="B102" s="158"/>
      <c r="C102" s="158"/>
      <c r="D102" s="158"/>
      <c r="E102" s="158"/>
      <c r="F102" s="258">
        <f>IF(ISBLANK(E102),SUMIFS(D2_SAV_Netto!$J:$J,D2_SAV_Netto!$C:$C,A102,D2_SAV_Netto!$D:$D,B102,D2_SAV_Netto!$E:$E,C102),SUMIFS(D2_SAV_Netto!$J:$J,D2_SAV_Netto!$C:$C,A102,D2_SAV_Netto!$D:$D,B102,D2_SAV_Netto!$E:$E,C102,D2_SAV_Netto!$G:$G,E102))</f>
        <v>0</v>
      </c>
      <c r="G102" s="217"/>
      <c r="H102" s="217"/>
      <c r="I102" s="217"/>
      <c r="J102" s="217"/>
      <c r="K102" s="217"/>
      <c r="L102" s="217"/>
      <c r="M102" s="217"/>
      <c r="N102" s="217"/>
      <c r="O102" s="217"/>
      <c r="P102" s="217"/>
      <c r="Q102" s="217"/>
      <c r="R102" s="217"/>
    </row>
    <row r="103" spans="1:18">
      <c r="A103" s="88"/>
      <c r="B103" s="158"/>
      <c r="C103" s="158"/>
      <c r="D103" s="158"/>
      <c r="E103" s="158"/>
      <c r="F103" s="258">
        <f>IF(ISBLANK(E103),SUMIFS(D2_SAV_Netto!$J:$J,D2_SAV_Netto!$C:$C,A103,D2_SAV_Netto!$D:$D,B103,D2_SAV_Netto!$E:$E,C103),SUMIFS(D2_SAV_Netto!$J:$J,D2_SAV_Netto!$C:$C,A103,D2_SAV_Netto!$D:$D,B103,D2_SAV_Netto!$E:$E,C103,D2_SAV_Netto!$G:$G,E103))</f>
        <v>0</v>
      </c>
      <c r="G103" s="217"/>
      <c r="H103" s="217"/>
      <c r="I103" s="217"/>
      <c r="J103" s="217"/>
      <c r="K103" s="217"/>
      <c r="L103" s="217"/>
      <c r="M103" s="217"/>
      <c r="N103" s="217"/>
      <c r="O103" s="217"/>
      <c r="P103" s="217"/>
      <c r="Q103" s="217"/>
      <c r="R103" s="217"/>
    </row>
    <row r="104" spans="1:18">
      <c r="A104" s="88"/>
      <c r="B104" s="158"/>
      <c r="C104" s="158"/>
      <c r="D104" s="158"/>
      <c r="E104" s="158"/>
      <c r="F104" s="258">
        <f>IF(ISBLANK(E104),SUMIFS(D2_SAV_Netto!$J:$J,D2_SAV_Netto!$C:$C,A104,D2_SAV_Netto!$D:$D,B104,D2_SAV_Netto!$E:$E,C104),SUMIFS(D2_SAV_Netto!$J:$J,D2_SAV_Netto!$C:$C,A104,D2_SAV_Netto!$D:$D,B104,D2_SAV_Netto!$E:$E,C104,D2_SAV_Netto!$G:$G,E104))</f>
        <v>0</v>
      </c>
      <c r="G104" s="217"/>
      <c r="H104" s="217"/>
      <c r="I104" s="217"/>
      <c r="J104" s="217"/>
      <c r="K104" s="217"/>
      <c r="L104" s="217"/>
      <c r="M104" s="217"/>
      <c r="N104" s="217"/>
      <c r="O104" s="217"/>
      <c r="P104" s="217"/>
      <c r="Q104" s="217"/>
      <c r="R104" s="217"/>
    </row>
    <row r="105" spans="1:18">
      <c r="A105" s="88"/>
      <c r="B105" s="158"/>
      <c r="C105" s="158"/>
      <c r="D105" s="158"/>
      <c r="E105" s="158"/>
      <c r="F105" s="258">
        <f>IF(ISBLANK(E105),SUMIFS(D2_SAV_Netto!$J:$J,D2_SAV_Netto!$C:$C,A105,D2_SAV_Netto!$D:$D,B105,D2_SAV_Netto!$E:$E,C105),SUMIFS(D2_SAV_Netto!$J:$J,D2_SAV_Netto!$C:$C,A105,D2_SAV_Netto!$D:$D,B105,D2_SAV_Netto!$E:$E,C105,D2_SAV_Netto!$G:$G,E105))</f>
        <v>0</v>
      </c>
      <c r="G105" s="217"/>
      <c r="H105" s="217"/>
      <c r="I105" s="217"/>
      <c r="J105" s="217"/>
      <c r="K105" s="217"/>
      <c r="L105" s="217"/>
      <c r="M105" s="217"/>
      <c r="N105" s="217"/>
      <c r="O105" s="217"/>
      <c r="P105" s="217"/>
      <c r="Q105" s="217"/>
      <c r="R105" s="217"/>
    </row>
    <row r="106" spans="1:18">
      <c r="A106" s="88"/>
      <c r="B106" s="158"/>
      <c r="C106" s="158"/>
      <c r="D106" s="158"/>
      <c r="E106" s="158"/>
      <c r="F106" s="258">
        <f>IF(ISBLANK(E106),SUMIFS(D2_SAV_Netto!$J:$J,D2_SAV_Netto!$C:$C,A106,D2_SAV_Netto!$D:$D,B106,D2_SAV_Netto!$E:$E,C106),SUMIFS(D2_SAV_Netto!$J:$J,D2_SAV_Netto!$C:$C,A106,D2_SAV_Netto!$D:$D,B106,D2_SAV_Netto!$E:$E,C106,D2_SAV_Netto!$G:$G,E106))</f>
        <v>0</v>
      </c>
      <c r="G106" s="217"/>
      <c r="H106" s="217"/>
      <c r="I106" s="217"/>
      <c r="J106" s="217"/>
      <c r="K106" s="217"/>
      <c r="L106" s="217"/>
      <c r="M106" s="217"/>
      <c r="N106" s="217"/>
      <c r="O106" s="217"/>
      <c r="P106" s="217"/>
      <c r="Q106" s="217"/>
      <c r="R106" s="217"/>
    </row>
    <row r="107" spans="1:18">
      <c r="A107" s="88"/>
      <c r="B107" s="158"/>
      <c r="C107" s="158"/>
      <c r="D107" s="158"/>
      <c r="E107" s="158"/>
      <c r="F107" s="258">
        <f>IF(ISBLANK(E107),SUMIFS(D2_SAV_Netto!$J:$J,D2_SAV_Netto!$C:$C,A107,D2_SAV_Netto!$D:$D,B107,D2_SAV_Netto!$E:$E,C107),SUMIFS(D2_SAV_Netto!$J:$J,D2_SAV_Netto!$C:$C,A107,D2_SAV_Netto!$D:$D,B107,D2_SAV_Netto!$E:$E,C107,D2_SAV_Netto!$G:$G,E107))</f>
        <v>0</v>
      </c>
      <c r="G107" s="217"/>
      <c r="H107" s="217"/>
      <c r="I107" s="217"/>
      <c r="J107" s="217"/>
      <c r="K107" s="217"/>
      <c r="L107" s="217"/>
      <c r="M107" s="217"/>
      <c r="N107" s="217"/>
      <c r="O107" s="217"/>
      <c r="P107" s="217"/>
      <c r="Q107" s="217"/>
      <c r="R107" s="217"/>
    </row>
    <row r="108" spans="1:18">
      <c r="A108" s="88"/>
      <c r="B108" s="158"/>
      <c r="C108" s="158"/>
      <c r="D108" s="158"/>
      <c r="E108" s="158"/>
      <c r="F108" s="258">
        <f>IF(ISBLANK(E108),SUMIFS(D2_SAV_Netto!$J:$J,D2_SAV_Netto!$C:$C,A108,D2_SAV_Netto!$D:$D,B108,D2_SAV_Netto!$E:$E,C108),SUMIFS(D2_SAV_Netto!$J:$J,D2_SAV_Netto!$C:$C,A108,D2_SAV_Netto!$D:$D,B108,D2_SAV_Netto!$E:$E,C108,D2_SAV_Netto!$G:$G,E108))</f>
        <v>0</v>
      </c>
      <c r="G108" s="217"/>
      <c r="H108" s="217"/>
      <c r="I108" s="217"/>
      <c r="J108" s="217"/>
      <c r="K108" s="217"/>
      <c r="L108" s="217"/>
      <c r="M108" s="217"/>
      <c r="N108" s="217"/>
      <c r="O108" s="217"/>
      <c r="P108" s="217"/>
      <c r="Q108" s="217"/>
      <c r="R108" s="217"/>
    </row>
    <row r="109" spans="1:18">
      <c r="A109" s="88"/>
      <c r="B109" s="158"/>
      <c r="C109" s="158"/>
      <c r="D109" s="158"/>
      <c r="E109" s="158"/>
      <c r="F109" s="258">
        <f>IF(ISBLANK(E109),SUMIFS(D2_SAV_Netto!$J:$J,D2_SAV_Netto!$C:$C,A109,D2_SAV_Netto!$D:$D,B109,D2_SAV_Netto!$E:$E,C109),SUMIFS(D2_SAV_Netto!$J:$J,D2_SAV_Netto!$C:$C,A109,D2_SAV_Netto!$D:$D,B109,D2_SAV_Netto!$E:$E,C109,D2_SAV_Netto!$G:$G,E109))</f>
        <v>0</v>
      </c>
      <c r="G109" s="217"/>
      <c r="H109" s="217"/>
      <c r="I109" s="217"/>
      <c r="J109" s="217"/>
      <c r="K109" s="217"/>
      <c r="L109" s="217"/>
      <c r="M109" s="217"/>
      <c r="N109" s="217"/>
      <c r="O109" s="217"/>
      <c r="P109" s="217"/>
      <c r="Q109" s="217"/>
      <c r="R109" s="217"/>
    </row>
    <row r="110" spans="1:18">
      <c r="A110" s="88"/>
      <c r="B110" s="158"/>
      <c r="C110" s="158"/>
      <c r="D110" s="158"/>
      <c r="E110" s="158"/>
      <c r="F110" s="258">
        <f>IF(ISBLANK(E110),SUMIFS(D2_SAV_Netto!$J:$J,D2_SAV_Netto!$C:$C,A110,D2_SAV_Netto!$D:$D,B110,D2_SAV_Netto!$E:$E,C110),SUMIFS(D2_SAV_Netto!$J:$J,D2_SAV_Netto!$C:$C,A110,D2_SAV_Netto!$D:$D,B110,D2_SAV_Netto!$E:$E,C110,D2_SAV_Netto!$G:$G,E110))</f>
        <v>0</v>
      </c>
      <c r="G110" s="217"/>
      <c r="H110" s="217"/>
      <c r="I110" s="217"/>
      <c r="J110" s="217"/>
      <c r="K110" s="217"/>
      <c r="L110" s="217"/>
      <c r="M110" s="217"/>
      <c r="N110" s="217"/>
      <c r="O110" s="217"/>
      <c r="P110" s="217"/>
      <c r="Q110" s="217"/>
      <c r="R110" s="217"/>
    </row>
    <row r="111" spans="1:18">
      <c r="A111" s="88"/>
      <c r="B111" s="158"/>
      <c r="C111" s="158"/>
      <c r="D111" s="158"/>
      <c r="E111" s="158"/>
      <c r="F111" s="258">
        <f>IF(ISBLANK(E111),SUMIFS(D2_SAV_Netto!$J:$J,D2_SAV_Netto!$C:$C,A111,D2_SAV_Netto!$D:$D,B111,D2_SAV_Netto!$E:$E,C111),SUMIFS(D2_SAV_Netto!$J:$J,D2_SAV_Netto!$C:$C,A111,D2_SAV_Netto!$D:$D,B111,D2_SAV_Netto!$E:$E,C111,D2_SAV_Netto!$G:$G,E111))</f>
        <v>0</v>
      </c>
      <c r="G111" s="217"/>
      <c r="H111" s="217"/>
      <c r="I111" s="217"/>
      <c r="J111" s="217"/>
      <c r="K111" s="217"/>
      <c r="L111" s="217"/>
      <c r="M111" s="217"/>
      <c r="N111" s="217"/>
      <c r="O111" s="217"/>
      <c r="P111" s="217"/>
      <c r="Q111" s="217"/>
      <c r="R111" s="217"/>
    </row>
    <row r="112" spans="1:18">
      <c r="A112" s="88"/>
      <c r="B112" s="158"/>
      <c r="C112" s="158"/>
      <c r="D112" s="158"/>
      <c r="E112" s="158"/>
      <c r="F112" s="258">
        <f>IF(ISBLANK(E112),SUMIFS(D2_SAV_Netto!$J:$J,D2_SAV_Netto!$C:$C,A112,D2_SAV_Netto!$D:$D,B112,D2_SAV_Netto!$E:$E,C112),SUMIFS(D2_SAV_Netto!$J:$J,D2_SAV_Netto!$C:$C,A112,D2_SAV_Netto!$D:$D,B112,D2_SAV_Netto!$E:$E,C112,D2_SAV_Netto!$G:$G,E112))</f>
        <v>0</v>
      </c>
      <c r="G112" s="217"/>
      <c r="H112" s="217"/>
      <c r="I112" s="217"/>
      <c r="J112" s="217"/>
      <c r="K112" s="217"/>
      <c r="L112" s="217"/>
      <c r="M112" s="217"/>
      <c r="N112" s="217"/>
      <c r="O112" s="217"/>
      <c r="P112" s="217"/>
      <c r="Q112" s="217"/>
      <c r="R112" s="217"/>
    </row>
    <row r="113" spans="1:18">
      <c r="A113" s="88"/>
      <c r="B113" s="158"/>
      <c r="C113" s="158"/>
      <c r="D113" s="158"/>
      <c r="E113" s="158"/>
      <c r="F113" s="258">
        <f>IF(ISBLANK(E113),SUMIFS(D2_SAV_Netto!$J:$J,D2_SAV_Netto!$C:$C,A113,D2_SAV_Netto!$D:$D,B113,D2_SAV_Netto!$E:$E,C113),SUMIFS(D2_SAV_Netto!$J:$J,D2_SAV_Netto!$C:$C,A113,D2_SAV_Netto!$D:$D,B113,D2_SAV_Netto!$E:$E,C113,D2_SAV_Netto!$G:$G,E113))</f>
        <v>0</v>
      </c>
      <c r="G113" s="217"/>
      <c r="H113" s="217"/>
      <c r="I113" s="217"/>
      <c r="J113" s="217"/>
      <c r="K113" s="217"/>
      <c r="L113" s="217"/>
      <c r="M113" s="217"/>
      <c r="N113" s="217"/>
      <c r="O113" s="217"/>
      <c r="P113" s="217"/>
      <c r="Q113" s="217"/>
      <c r="R113" s="217"/>
    </row>
    <row r="114" spans="1:18">
      <c r="A114" s="88"/>
      <c r="B114" s="158"/>
      <c r="C114" s="158"/>
      <c r="D114" s="158"/>
      <c r="E114" s="158"/>
      <c r="F114" s="258">
        <f>IF(ISBLANK(E114),SUMIFS(D2_SAV_Netto!$J:$J,D2_SAV_Netto!$C:$C,A114,D2_SAV_Netto!$D:$D,B114,D2_SAV_Netto!$E:$E,C114),SUMIFS(D2_SAV_Netto!$J:$J,D2_SAV_Netto!$C:$C,A114,D2_SAV_Netto!$D:$D,B114,D2_SAV_Netto!$E:$E,C114,D2_SAV_Netto!$G:$G,E114))</f>
        <v>0</v>
      </c>
      <c r="G114" s="217"/>
      <c r="H114" s="217"/>
      <c r="I114" s="217"/>
      <c r="J114" s="217"/>
      <c r="K114" s="217"/>
      <c r="L114" s="217"/>
      <c r="M114" s="217"/>
      <c r="N114" s="217"/>
      <c r="O114" s="217"/>
      <c r="P114" s="217"/>
      <c r="Q114" s="217"/>
      <c r="R114" s="217"/>
    </row>
    <row r="115" spans="1:18">
      <c r="A115" s="88"/>
      <c r="B115" s="158"/>
      <c r="C115" s="158"/>
      <c r="D115" s="158"/>
      <c r="E115" s="158"/>
      <c r="F115" s="258">
        <f>IF(ISBLANK(E115),SUMIFS(D2_SAV_Netto!$J:$J,D2_SAV_Netto!$C:$C,A115,D2_SAV_Netto!$D:$D,B115,D2_SAV_Netto!$E:$E,C115),SUMIFS(D2_SAV_Netto!$J:$J,D2_SAV_Netto!$C:$C,A115,D2_SAV_Netto!$D:$D,B115,D2_SAV_Netto!$E:$E,C115,D2_SAV_Netto!$G:$G,E115))</f>
        <v>0</v>
      </c>
      <c r="G115" s="217"/>
      <c r="H115" s="217"/>
      <c r="I115" s="217"/>
      <c r="J115" s="217"/>
      <c r="K115" s="217"/>
      <c r="L115" s="217"/>
      <c r="M115" s="217"/>
      <c r="N115" s="217"/>
      <c r="O115" s="217"/>
      <c r="P115" s="217"/>
      <c r="Q115" s="217"/>
      <c r="R115" s="217"/>
    </row>
    <row r="116" spans="1:18">
      <c r="A116" s="88"/>
      <c r="B116" s="158"/>
      <c r="C116" s="158"/>
      <c r="D116" s="158"/>
      <c r="E116" s="158"/>
      <c r="F116" s="258">
        <f>IF(ISBLANK(E116),SUMIFS(D2_SAV_Netto!$J:$J,D2_SAV_Netto!$C:$C,A116,D2_SAV_Netto!$D:$D,B116,D2_SAV_Netto!$E:$E,C116),SUMIFS(D2_SAV_Netto!$J:$J,D2_SAV_Netto!$C:$C,A116,D2_SAV_Netto!$D:$D,B116,D2_SAV_Netto!$E:$E,C116,D2_SAV_Netto!$G:$G,E116))</f>
        <v>0</v>
      </c>
      <c r="G116" s="217"/>
      <c r="H116" s="217"/>
      <c r="I116" s="217"/>
      <c r="J116" s="217"/>
      <c r="K116" s="217"/>
      <c r="L116" s="217"/>
      <c r="M116" s="217"/>
      <c r="N116" s="217"/>
      <c r="O116" s="217"/>
      <c r="P116" s="217"/>
      <c r="Q116" s="217"/>
      <c r="R116" s="217"/>
    </row>
    <row r="117" spans="1:18">
      <c r="A117" s="88"/>
      <c r="B117" s="158"/>
      <c r="C117" s="158"/>
      <c r="D117" s="158"/>
      <c r="E117" s="158"/>
      <c r="F117" s="258">
        <f>IF(ISBLANK(E117),SUMIFS(D2_SAV_Netto!$J:$J,D2_SAV_Netto!$C:$C,A117,D2_SAV_Netto!$D:$D,B117,D2_SAV_Netto!$E:$E,C117),SUMIFS(D2_SAV_Netto!$J:$J,D2_SAV_Netto!$C:$C,A117,D2_SAV_Netto!$D:$D,B117,D2_SAV_Netto!$E:$E,C117,D2_SAV_Netto!$G:$G,E117))</f>
        <v>0</v>
      </c>
      <c r="G117" s="217"/>
      <c r="H117" s="217"/>
      <c r="I117" s="217"/>
      <c r="J117" s="217"/>
      <c r="K117" s="217"/>
      <c r="L117" s="217"/>
      <c r="M117" s="217"/>
      <c r="N117" s="217"/>
      <c r="O117" s="217"/>
      <c r="P117" s="217"/>
      <c r="Q117" s="217"/>
      <c r="R117" s="217"/>
    </row>
    <row r="118" spans="1:18">
      <c r="A118" s="88"/>
      <c r="B118" s="158"/>
      <c r="C118" s="158"/>
      <c r="D118" s="158"/>
      <c r="E118" s="158"/>
      <c r="F118" s="258">
        <f>IF(ISBLANK(E118),SUMIFS(D2_SAV_Netto!$J:$J,D2_SAV_Netto!$C:$C,A118,D2_SAV_Netto!$D:$D,B118,D2_SAV_Netto!$E:$E,C118),SUMIFS(D2_SAV_Netto!$J:$J,D2_SAV_Netto!$C:$C,A118,D2_SAV_Netto!$D:$D,B118,D2_SAV_Netto!$E:$E,C118,D2_SAV_Netto!$G:$G,E118))</f>
        <v>0</v>
      </c>
      <c r="G118" s="217"/>
      <c r="H118" s="217"/>
      <c r="I118" s="217"/>
      <c r="J118" s="217"/>
      <c r="K118" s="217"/>
      <c r="L118" s="217"/>
      <c r="M118" s="217"/>
      <c r="N118" s="217"/>
      <c r="O118" s="217"/>
      <c r="P118" s="217"/>
      <c r="Q118" s="217"/>
      <c r="R118" s="217"/>
    </row>
    <row r="119" spans="1:18">
      <c r="A119" s="88"/>
      <c r="B119" s="158"/>
      <c r="C119" s="158"/>
      <c r="D119" s="158"/>
      <c r="E119" s="158"/>
      <c r="F119" s="258">
        <f>IF(ISBLANK(E119),SUMIFS(D2_SAV_Netto!$J:$J,D2_SAV_Netto!$C:$C,A119,D2_SAV_Netto!$D:$D,B119,D2_SAV_Netto!$E:$E,C119),SUMIFS(D2_SAV_Netto!$J:$J,D2_SAV_Netto!$C:$C,A119,D2_SAV_Netto!$D:$D,B119,D2_SAV_Netto!$E:$E,C119,D2_SAV_Netto!$G:$G,E119))</f>
        <v>0</v>
      </c>
      <c r="G119" s="217"/>
      <c r="H119" s="217"/>
      <c r="I119" s="217"/>
      <c r="J119" s="217"/>
      <c r="K119" s="217"/>
      <c r="L119" s="217"/>
      <c r="M119" s="217"/>
      <c r="N119" s="217"/>
      <c r="O119" s="217"/>
      <c r="P119" s="217"/>
      <c r="Q119" s="217"/>
      <c r="R119" s="217"/>
    </row>
    <row r="120" spans="1:18">
      <c r="A120" s="88"/>
      <c r="B120" s="158"/>
      <c r="C120" s="158"/>
      <c r="D120" s="158"/>
      <c r="E120" s="158"/>
      <c r="F120" s="258">
        <f>IF(ISBLANK(E120),SUMIFS(D2_SAV_Netto!$J:$J,D2_SAV_Netto!$C:$C,A120,D2_SAV_Netto!$D:$D,B120,D2_SAV_Netto!$E:$E,C120),SUMIFS(D2_SAV_Netto!$J:$J,D2_SAV_Netto!$C:$C,A120,D2_SAV_Netto!$D:$D,B120,D2_SAV_Netto!$E:$E,C120,D2_SAV_Netto!$G:$G,E120))</f>
        <v>0</v>
      </c>
      <c r="G120" s="217"/>
      <c r="H120" s="217"/>
      <c r="I120" s="217"/>
      <c r="J120" s="217"/>
      <c r="K120" s="217"/>
      <c r="L120" s="217"/>
      <c r="M120" s="217"/>
      <c r="N120" s="217"/>
      <c r="O120" s="217"/>
      <c r="P120" s="217"/>
      <c r="Q120" s="217"/>
      <c r="R120" s="217"/>
    </row>
    <row r="121" spans="1:18">
      <c r="A121" s="88"/>
      <c r="B121" s="158"/>
      <c r="C121" s="158"/>
      <c r="D121" s="158"/>
      <c r="E121" s="158"/>
      <c r="F121" s="258">
        <f>IF(ISBLANK(E121),SUMIFS(D2_SAV_Netto!$J:$J,D2_SAV_Netto!$C:$C,A121,D2_SAV_Netto!$D:$D,B121,D2_SAV_Netto!$E:$E,C121),SUMIFS(D2_SAV_Netto!$J:$J,D2_SAV_Netto!$C:$C,A121,D2_SAV_Netto!$D:$D,B121,D2_SAV_Netto!$E:$E,C121,D2_SAV_Netto!$G:$G,E121))</f>
        <v>0</v>
      </c>
      <c r="G121" s="217"/>
      <c r="H121" s="217"/>
      <c r="I121" s="217"/>
      <c r="J121" s="217"/>
      <c r="K121" s="217"/>
      <c r="L121" s="217"/>
      <c r="M121" s="217"/>
      <c r="N121" s="217"/>
      <c r="O121" s="217"/>
      <c r="P121" s="217"/>
      <c r="Q121" s="217"/>
      <c r="R121" s="217"/>
    </row>
    <row r="122" spans="1:18">
      <c r="A122" s="88"/>
      <c r="B122" s="158"/>
      <c r="C122" s="158"/>
      <c r="D122" s="158"/>
      <c r="E122" s="158"/>
      <c r="F122" s="258">
        <f>IF(ISBLANK(E122),SUMIFS(D2_SAV_Netto!$J:$J,D2_SAV_Netto!$C:$C,A122,D2_SAV_Netto!$D:$D,B122,D2_SAV_Netto!$E:$E,C122),SUMIFS(D2_SAV_Netto!$J:$J,D2_SAV_Netto!$C:$C,A122,D2_SAV_Netto!$D:$D,B122,D2_SAV_Netto!$E:$E,C122,D2_SAV_Netto!$G:$G,E122))</f>
        <v>0</v>
      </c>
      <c r="G122" s="217"/>
      <c r="H122" s="217"/>
      <c r="I122" s="217"/>
      <c r="J122" s="217"/>
      <c r="K122" s="217"/>
      <c r="L122" s="217"/>
      <c r="M122" s="217"/>
      <c r="N122" s="217"/>
      <c r="O122" s="217"/>
      <c r="P122" s="217"/>
      <c r="Q122" s="217"/>
      <c r="R122" s="217"/>
    </row>
    <row r="123" spans="1:18">
      <c r="A123" s="88"/>
      <c r="B123" s="158"/>
      <c r="C123" s="158"/>
      <c r="D123" s="158"/>
      <c r="E123" s="158"/>
      <c r="F123" s="258">
        <f>IF(ISBLANK(E123),SUMIFS(D2_SAV_Netto!$J:$J,D2_SAV_Netto!$C:$C,A123,D2_SAV_Netto!$D:$D,B123,D2_SAV_Netto!$E:$E,C123),SUMIFS(D2_SAV_Netto!$J:$J,D2_SAV_Netto!$C:$C,A123,D2_SAV_Netto!$D:$D,B123,D2_SAV_Netto!$E:$E,C123,D2_SAV_Netto!$G:$G,E123))</f>
        <v>0</v>
      </c>
      <c r="G123" s="217"/>
      <c r="H123" s="217"/>
      <c r="I123" s="217"/>
      <c r="J123" s="217"/>
      <c r="K123" s="217"/>
      <c r="L123" s="217"/>
      <c r="M123" s="217"/>
      <c r="N123" s="217"/>
      <c r="O123" s="217"/>
      <c r="P123" s="217"/>
      <c r="Q123" s="217"/>
      <c r="R123" s="217"/>
    </row>
    <row r="124" spans="1:18">
      <c r="A124" s="88"/>
      <c r="B124" s="158"/>
      <c r="C124" s="158"/>
      <c r="D124" s="158"/>
      <c r="E124" s="158"/>
      <c r="F124" s="258">
        <f>IF(ISBLANK(E124),SUMIFS(D2_SAV_Netto!$J:$J,D2_SAV_Netto!$C:$C,A124,D2_SAV_Netto!$D:$D,B124,D2_SAV_Netto!$E:$E,C124),SUMIFS(D2_SAV_Netto!$J:$J,D2_SAV_Netto!$C:$C,A124,D2_SAV_Netto!$D:$D,B124,D2_SAV_Netto!$E:$E,C124,D2_SAV_Netto!$G:$G,E124))</f>
        <v>0</v>
      </c>
      <c r="G124" s="217"/>
      <c r="H124" s="217"/>
      <c r="I124" s="217"/>
      <c r="J124" s="217"/>
      <c r="K124" s="217"/>
      <c r="L124" s="217"/>
      <c r="M124" s="217"/>
      <c r="N124" s="217"/>
      <c r="O124" s="217"/>
      <c r="P124" s="217"/>
      <c r="Q124" s="217"/>
      <c r="R124" s="217"/>
    </row>
    <row r="125" spans="1:18">
      <c r="A125" s="88"/>
      <c r="B125" s="158"/>
      <c r="C125" s="158"/>
      <c r="D125" s="158"/>
      <c r="E125" s="158"/>
      <c r="F125" s="258">
        <f>IF(ISBLANK(E125),SUMIFS(D2_SAV_Netto!$J:$J,D2_SAV_Netto!$C:$C,A125,D2_SAV_Netto!$D:$D,B125,D2_SAV_Netto!$E:$E,C125),SUMIFS(D2_SAV_Netto!$J:$J,D2_SAV_Netto!$C:$C,A125,D2_SAV_Netto!$D:$D,B125,D2_SAV_Netto!$E:$E,C125,D2_SAV_Netto!$G:$G,E125))</f>
        <v>0</v>
      </c>
      <c r="G125" s="217"/>
      <c r="H125" s="217"/>
      <c r="I125" s="217"/>
      <c r="J125" s="217"/>
      <c r="K125" s="217"/>
      <c r="L125" s="217"/>
      <c r="M125" s="217"/>
      <c r="N125" s="217"/>
      <c r="O125" s="217"/>
      <c r="P125" s="217"/>
      <c r="Q125" s="217"/>
      <c r="R125" s="217"/>
    </row>
    <row r="126" spans="1:18">
      <c r="A126" s="88"/>
      <c r="B126" s="158"/>
      <c r="C126" s="158"/>
      <c r="D126" s="158"/>
      <c r="E126" s="158"/>
      <c r="F126" s="258">
        <f>IF(ISBLANK(E126),SUMIFS(D2_SAV_Netto!$J:$J,D2_SAV_Netto!$C:$C,A126,D2_SAV_Netto!$D:$D,B126,D2_SAV_Netto!$E:$E,C126),SUMIFS(D2_SAV_Netto!$J:$J,D2_SAV_Netto!$C:$C,A126,D2_SAV_Netto!$D:$D,B126,D2_SAV_Netto!$E:$E,C126,D2_SAV_Netto!$G:$G,E126))</f>
        <v>0</v>
      </c>
      <c r="G126" s="217"/>
      <c r="H126" s="217"/>
      <c r="I126" s="217"/>
      <c r="J126" s="217"/>
      <c r="K126" s="217"/>
      <c r="L126" s="217"/>
      <c r="M126" s="217"/>
      <c r="N126" s="217"/>
      <c r="O126" s="217"/>
      <c r="P126" s="217"/>
      <c r="Q126" s="217"/>
      <c r="R126" s="217"/>
    </row>
    <row r="127" spans="1:18">
      <c r="A127" s="88"/>
      <c r="B127" s="158"/>
      <c r="C127" s="158"/>
      <c r="D127" s="158"/>
      <c r="E127" s="158"/>
      <c r="F127" s="258">
        <f>IF(ISBLANK(E127),SUMIFS(D2_SAV_Netto!$J:$J,D2_SAV_Netto!$C:$C,A127,D2_SAV_Netto!$D:$D,B127,D2_SAV_Netto!$E:$E,C127),SUMIFS(D2_SAV_Netto!$J:$J,D2_SAV_Netto!$C:$C,A127,D2_SAV_Netto!$D:$D,B127,D2_SAV_Netto!$E:$E,C127,D2_SAV_Netto!$G:$G,E127))</f>
        <v>0</v>
      </c>
      <c r="G127" s="217"/>
      <c r="H127" s="217"/>
      <c r="I127" s="217"/>
      <c r="J127" s="217"/>
      <c r="K127" s="217"/>
      <c r="L127" s="217"/>
      <c r="M127" s="217"/>
      <c r="N127" s="217"/>
      <c r="O127" s="217"/>
      <c r="P127" s="217"/>
      <c r="Q127" s="217"/>
      <c r="R127" s="217"/>
    </row>
    <row r="128" spans="1:18">
      <c r="A128" s="88"/>
      <c r="B128" s="158"/>
      <c r="C128" s="158"/>
      <c r="D128" s="158"/>
      <c r="E128" s="158"/>
      <c r="F128" s="258">
        <f>IF(ISBLANK(E128),SUMIFS(D2_SAV_Netto!$J:$J,D2_SAV_Netto!$C:$C,A128,D2_SAV_Netto!$D:$D,B128,D2_SAV_Netto!$E:$E,C128),SUMIFS(D2_SAV_Netto!$J:$J,D2_SAV_Netto!$C:$C,A128,D2_SAV_Netto!$D:$D,B128,D2_SAV_Netto!$E:$E,C128,D2_SAV_Netto!$G:$G,E128))</f>
        <v>0</v>
      </c>
      <c r="G128" s="217"/>
      <c r="H128" s="217"/>
      <c r="I128" s="217"/>
      <c r="J128" s="217"/>
      <c r="K128" s="217"/>
      <c r="L128" s="217"/>
      <c r="M128" s="217"/>
      <c r="N128" s="217"/>
      <c r="O128" s="217"/>
      <c r="P128" s="217"/>
      <c r="Q128" s="217"/>
      <c r="R128" s="217"/>
    </row>
    <row r="129" spans="1:18">
      <c r="A129" s="88"/>
      <c r="B129" s="158"/>
      <c r="C129" s="158"/>
      <c r="D129" s="158"/>
      <c r="E129" s="158"/>
      <c r="F129" s="258">
        <f>IF(ISBLANK(E129),SUMIFS(D2_SAV_Netto!$J:$J,D2_SAV_Netto!$C:$C,A129,D2_SAV_Netto!$D:$D,B129,D2_SAV_Netto!$E:$E,C129),SUMIFS(D2_SAV_Netto!$J:$J,D2_SAV_Netto!$C:$C,A129,D2_SAV_Netto!$D:$D,B129,D2_SAV_Netto!$E:$E,C129,D2_SAV_Netto!$G:$G,E129))</f>
        <v>0</v>
      </c>
      <c r="G129" s="217"/>
      <c r="H129" s="217"/>
      <c r="I129" s="217"/>
      <c r="J129" s="217"/>
      <c r="K129" s="217"/>
      <c r="L129" s="217"/>
      <c r="M129" s="217"/>
      <c r="N129" s="217"/>
      <c r="O129" s="217"/>
      <c r="P129" s="217"/>
      <c r="Q129" s="217"/>
      <c r="R129" s="217"/>
    </row>
    <row r="130" spans="1:18">
      <c r="A130" s="88"/>
      <c r="B130" s="158"/>
      <c r="C130" s="158"/>
      <c r="D130" s="158"/>
      <c r="E130" s="158"/>
      <c r="F130" s="258">
        <f>IF(ISBLANK(E130),SUMIFS(D2_SAV_Netto!$J:$J,D2_SAV_Netto!$C:$C,A130,D2_SAV_Netto!$D:$D,B130,D2_SAV_Netto!$E:$E,C130),SUMIFS(D2_SAV_Netto!$J:$J,D2_SAV_Netto!$C:$C,A130,D2_SAV_Netto!$D:$D,B130,D2_SAV_Netto!$E:$E,C130,D2_SAV_Netto!$G:$G,E130))</f>
        <v>0</v>
      </c>
      <c r="G130" s="217"/>
      <c r="H130" s="217"/>
      <c r="I130" s="217"/>
      <c r="J130" s="217"/>
      <c r="K130" s="217"/>
      <c r="L130" s="217"/>
      <c r="M130" s="217"/>
      <c r="N130" s="217"/>
      <c r="O130" s="217"/>
      <c r="P130" s="217"/>
      <c r="Q130" s="217"/>
      <c r="R130" s="217"/>
    </row>
    <row r="131" spans="1:18">
      <c r="A131" s="88"/>
      <c r="B131" s="158"/>
      <c r="C131" s="158"/>
      <c r="D131" s="158"/>
      <c r="E131" s="158"/>
      <c r="F131" s="258">
        <f>IF(ISBLANK(E131),SUMIFS(D2_SAV_Netto!$J:$J,D2_SAV_Netto!$C:$C,A131,D2_SAV_Netto!$D:$D,B131,D2_SAV_Netto!$E:$E,C131),SUMIFS(D2_SAV_Netto!$J:$J,D2_SAV_Netto!$C:$C,A131,D2_SAV_Netto!$D:$D,B131,D2_SAV_Netto!$E:$E,C131,D2_SAV_Netto!$G:$G,E131))</f>
        <v>0</v>
      </c>
      <c r="G131" s="217"/>
      <c r="H131" s="217"/>
      <c r="I131" s="217"/>
      <c r="J131" s="217"/>
      <c r="K131" s="217"/>
      <c r="L131" s="217"/>
      <c r="M131" s="217"/>
      <c r="N131" s="217"/>
      <c r="O131" s="217"/>
      <c r="P131" s="217"/>
      <c r="Q131" s="217"/>
      <c r="R131" s="217"/>
    </row>
    <row r="132" spans="1:18">
      <c r="A132" s="88"/>
      <c r="B132" s="158"/>
      <c r="C132" s="158"/>
      <c r="D132" s="158"/>
      <c r="E132" s="158"/>
      <c r="F132" s="258">
        <f>IF(ISBLANK(E132),SUMIFS(D2_SAV_Netto!$J:$J,D2_SAV_Netto!$C:$C,A132,D2_SAV_Netto!$D:$D,B132,D2_SAV_Netto!$E:$E,C132),SUMIFS(D2_SAV_Netto!$J:$J,D2_SAV_Netto!$C:$C,A132,D2_SAV_Netto!$D:$D,B132,D2_SAV_Netto!$E:$E,C132,D2_SAV_Netto!$G:$G,E132))</f>
        <v>0</v>
      </c>
      <c r="G132" s="217"/>
      <c r="H132" s="217"/>
      <c r="I132" s="217"/>
      <c r="J132" s="217"/>
      <c r="K132" s="217"/>
      <c r="L132" s="217"/>
      <c r="M132" s="217"/>
      <c r="N132" s="217"/>
      <c r="O132" s="217"/>
      <c r="P132" s="217"/>
      <c r="Q132" s="217"/>
      <c r="R132" s="217"/>
    </row>
    <row r="133" spans="1:18">
      <c r="A133" s="88"/>
      <c r="B133" s="158"/>
      <c r="C133" s="158"/>
      <c r="D133" s="158"/>
      <c r="E133" s="158"/>
      <c r="F133" s="258">
        <f>IF(ISBLANK(E133),SUMIFS(D2_SAV_Netto!$J:$J,D2_SAV_Netto!$C:$C,A133,D2_SAV_Netto!$D:$D,B133,D2_SAV_Netto!$E:$E,C133),SUMIFS(D2_SAV_Netto!$J:$J,D2_SAV_Netto!$C:$C,A133,D2_SAV_Netto!$D:$D,B133,D2_SAV_Netto!$E:$E,C133,D2_SAV_Netto!$G:$G,E133))</f>
        <v>0</v>
      </c>
      <c r="G133" s="217"/>
      <c r="H133" s="217"/>
      <c r="I133" s="217"/>
      <c r="J133" s="217"/>
      <c r="K133" s="217"/>
      <c r="L133" s="217"/>
      <c r="M133" s="217"/>
      <c r="N133" s="217"/>
      <c r="O133" s="217"/>
      <c r="P133" s="217"/>
      <c r="Q133" s="217"/>
      <c r="R133" s="217"/>
    </row>
    <row r="134" spans="1:18">
      <c r="A134" s="88"/>
      <c r="B134" s="158"/>
      <c r="C134" s="158"/>
      <c r="D134" s="158"/>
      <c r="E134" s="158"/>
      <c r="F134" s="258">
        <f>IF(ISBLANK(E134),SUMIFS(D2_SAV_Netto!$J:$J,D2_SAV_Netto!$C:$C,A134,D2_SAV_Netto!$D:$D,B134,D2_SAV_Netto!$E:$E,C134),SUMIFS(D2_SAV_Netto!$J:$J,D2_SAV_Netto!$C:$C,A134,D2_SAV_Netto!$D:$D,B134,D2_SAV_Netto!$E:$E,C134,D2_SAV_Netto!$G:$G,E134))</f>
        <v>0</v>
      </c>
      <c r="G134" s="217"/>
      <c r="H134" s="217"/>
      <c r="I134" s="217"/>
      <c r="J134" s="217"/>
      <c r="K134" s="217"/>
      <c r="L134" s="217"/>
      <c r="M134" s="217"/>
      <c r="N134" s="217"/>
      <c r="O134" s="217"/>
      <c r="P134" s="217"/>
      <c r="Q134" s="217"/>
      <c r="R134" s="217"/>
    </row>
    <row r="135" spans="1:18">
      <c r="A135" s="88"/>
      <c r="B135" s="158"/>
      <c r="C135" s="158"/>
      <c r="D135" s="158"/>
      <c r="E135" s="158"/>
      <c r="F135" s="258">
        <f>IF(ISBLANK(E135),SUMIFS(D2_SAV_Netto!$J:$J,D2_SAV_Netto!$C:$C,A135,D2_SAV_Netto!$D:$D,B135,D2_SAV_Netto!$E:$E,C135),SUMIFS(D2_SAV_Netto!$J:$J,D2_SAV_Netto!$C:$C,A135,D2_SAV_Netto!$D:$D,B135,D2_SAV_Netto!$E:$E,C135,D2_SAV_Netto!$G:$G,E135))</f>
        <v>0</v>
      </c>
      <c r="G135" s="217"/>
      <c r="H135" s="217"/>
      <c r="I135" s="217"/>
      <c r="J135" s="217"/>
      <c r="K135" s="217"/>
      <c r="L135" s="217"/>
      <c r="M135" s="217"/>
      <c r="N135" s="217"/>
      <c r="O135" s="217"/>
      <c r="P135" s="217"/>
      <c r="Q135" s="217"/>
      <c r="R135" s="217"/>
    </row>
    <row r="136" spans="1:18">
      <c r="A136" s="88"/>
      <c r="B136" s="158"/>
      <c r="C136" s="158"/>
      <c r="D136" s="158"/>
      <c r="E136" s="158"/>
      <c r="F136" s="258">
        <f>IF(ISBLANK(E136),SUMIFS(D2_SAV_Netto!$J:$J,D2_SAV_Netto!$C:$C,A136,D2_SAV_Netto!$D:$D,B136,D2_SAV_Netto!$E:$E,C136),SUMIFS(D2_SAV_Netto!$J:$J,D2_SAV_Netto!$C:$C,A136,D2_SAV_Netto!$D:$D,B136,D2_SAV_Netto!$E:$E,C136,D2_SAV_Netto!$G:$G,E136))</f>
        <v>0</v>
      </c>
      <c r="G136" s="217"/>
      <c r="H136" s="217"/>
      <c r="I136" s="217"/>
      <c r="J136" s="217"/>
      <c r="K136" s="217"/>
      <c r="L136" s="217"/>
      <c r="M136" s="217"/>
      <c r="N136" s="217"/>
      <c r="O136" s="217"/>
      <c r="P136" s="217"/>
      <c r="Q136" s="217"/>
      <c r="R136" s="217"/>
    </row>
    <row r="137" spans="1:18">
      <c r="A137" s="88"/>
      <c r="B137" s="158"/>
      <c r="C137" s="158"/>
      <c r="D137" s="158"/>
      <c r="E137" s="158"/>
      <c r="F137" s="258">
        <f>IF(ISBLANK(E137),SUMIFS(D2_SAV_Netto!$J:$J,D2_SAV_Netto!$C:$C,A137,D2_SAV_Netto!$D:$D,B137,D2_SAV_Netto!$E:$E,C137),SUMIFS(D2_SAV_Netto!$J:$J,D2_SAV_Netto!$C:$C,A137,D2_SAV_Netto!$D:$D,B137,D2_SAV_Netto!$E:$E,C137,D2_SAV_Netto!$G:$G,E137))</f>
        <v>0</v>
      </c>
      <c r="G137" s="217"/>
      <c r="H137" s="217"/>
      <c r="I137" s="217"/>
      <c r="J137" s="217"/>
      <c r="K137" s="217"/>
      <c r="L137" s="217"/>
      <c r="M137" s="217"/>
      <c r="N137" s="217"/>
      <c r="O137" s="217"/>
      <c r="P137" s="217"/>
      <c r="Q137" s="217"/>
      <c r="R137" s="217"/>
    </row>
    <row r="138" spans="1:18">
      <c r="A138" s="88"/>
      <c r="B138" s="158"/>
      <c r="C138" s="158"/>
      <c r="D138" s="158"/>
      <c r="E138" s="158"/>
      <c r="F138" s="258">
        <f>IF(ISBLANK(E138),SUMIFS(D2_SAV_Netto!$J:$J,D2_SAV_Netto!$C:$C,A138,D2_SAV_Netto!$D:$D,B138,D2_SAV_Netto!$E:$E,C138),SUMIFS(D2_SAV_Netto!$J:$J,D2_SAV_Netto!$C:$C,A138,D2_SAV_Netto!$D:$D,B138,D2_SAV_Netto!$E:$E,C138,D2_SAV_Netto!$G:$G,E138))</f>
        <v>0</v>
      </c>
      <c r="G138" s="217"/>
      <c r="H138" s="217"/>
      <c r="I138" s="217"/>
      <c r="J138" s="217"/>
      <c r="K138" s="217"/>
      <c r="L138" s="217"/>
      <c r="M138" s="217"/>
      <c r="N138" s="217"/>
      <c r="O138" s="217"/>
      <c r="P138" s="217"/>
      <c r="Q138" s="217"/>
      <c r="R138" s="217"/>
    </row>
    <row r="139" spans="1:18">
      <c r="A139" s="88"/>
      <c r="B139" s="158"/>
      <c r="C139" s="158"/>
      <c r="D139" s="158"/>
      <c r="E139" s="158"/>
      <c r="F139" s="258">
        <f>IF(ISBLANK(E139),SUMIFS(D2_SAV_Netto!$J:$J,D2_SAV_Netto!$C:$C,A139,D2_SAV_Netto!$D:$D,B139,D2_SAV_Netto!$E:$E,C139),SUMIFS(D2_SAV_Netto!$J:$J,D2_SAV_Netto!$C:$C,A139,D2_SAV_Netto!$D:$D,B139,D2_SAV_Netto!$E:$E,C139,D2_SAV_Netto!$G:$G,E139))</f>
        <v>0</v>
      </c>
      <c r="G139" s="217"/>
      <c r="H139" s="217"/>
      <c r="I139" s="217"/>
      <c r="J139" s="217"/>
      <c r="K139" s="217"/>
      <c r="L139" s="217"/>
      <c r="M139" s="217"/>
      <c r="N139" s="217"/>
      <c r="O139" s="217"/>
      <c r="P139" s="217"/>
      <c r="Q139" s="217"/>
      <c r="R139" s="217"/>
    </row>
    <row r="140" spans="1:18">
      <c r="A140" s="88"/>
      <c r="B140" s="158"/>
      <c r="C140" s="158"/>
      <c r="D140" s="158"/>
      <c r="E140" s="158"/>
      <c r="F140" s="258">
        <f>IF(ISBLANK(E140),SUMIFS(D2_SAV_Netto!$J:$J,D2_SAV_Netto!$C:$C,A140,D2_SAV_Netto!$D:$D,B140,D2_SAV_Netto!$E:$E,C140),SUMIFS(D2_SAV_Netto!$J:$J,D2_SAV_Netto!$C:$C,A140,D2_SAV_Netto!$D:$D,B140,D2_SAV_Netto!$E:$E,C140,D2_SAV_Netto!$G:$G,E140))</f>
        <v>0</v>
      </c>
      <c r="G140" s="217"/>
      <c r="H140" s="217"/>
      <c r="I140" s="217"/>
      <c r="J140" s="217"/>
      <c r="K140" s="217"/>
      <c r="L140" s="217"/>
      <c r="M140" s="217"/>
      <c r="N140" s="217"/>
      <c r="O140" s="217"/>
      <c r="P140" s="217"/>
      <c r="Q140" s="217"/>
      <c r="R140" s="217"/>
    </row>
    <row r="141" spans="1:18">
      <c r="A141" s="88"/>
      <c r="B141" s="158"/>
      <c r="C141" s="158"/>
      <c r="D141" s="158"/>
      <c r="E141" s="158"/>
      <c r="F141" s="258">
        <f>IF(ISBLANK(E141),SUMIFS(D2_SAV_Netto!$J:$J,D2_SAV_Netto!$C:$C,A141,D2_SAV_Netto!$D:$D,B141,D2_SAV_Netto!$E:$E,C141),SUMIFS(D2_SAV_Netto!$J:$J,D2_SAV_Netto!$C:$C,A141,D2_SAV_Netto!$D:$D,B141,D2_SAV_Netto!$E:$E,C141,D2_SAV_Netto!$G:$G,E141))</f>
        <v>0</v>
      </c>
      <c r="G141" s="217"/>
      <c r="H141" s="217"/>
      <c r="I141" s="217"/>
      <c r="J141" s="217"/>
      <c r="K141" s="217"/>
      <c r="L141" s="217"/>
      <c r="M141" s="217"/>
      <c r="N141" s="217"/>
      <c r="O141" s="217"/>
      <c r="P141" s="217"/>
      <c r="Q141" s="217"/>
      <c r="R141" s="217"/>
    </row>
    <row r="142" spans="1:18">
      <c r="A142" s="88"/>
      <c r="B142" s="158"/>
      <c r="C142" s="158"/>
      <c r="D142" s="158"/>
      <c r="E142" s="158"/>
      <c r="F142" s="258">
        <f>IF(ISBLANK(E142),SUMIFS(D2_SAV_Netto!$J:$J,D2_SAV_Netto!$C:$C,A142,D2_SAV_Netto!$D:$D,B142,D2_SAV_Netto!$E:$E,C142),SUMIFS(D2_SAV_Netto!$J:$J,D2_SAV_Netto!$C:$C,A142,D2_SAV_Netto!$D:$D,B142,D2_SAV_Netto!$E:$E,C142,D2_SAV_Netto!$G:$G,E142))</f>
        <v>0</v>
      </c>
      <c r="G142" s="217"/>
      <c r="H142" s="217"/>
      <c r="I142" s="217"/>
      <c r="J142" s="217"/>
      <c r="K142" s="217"/>
      <c r="L142" s="217"/>
      <c r="M142" s="217"/>
      <c r="N142" s="217"/>
      <c r="O142" s="217"/>
      <c r="P142" s="217"/>
      <c r="Q142" s="217"/>
      <c r="R142" s="217"/>
    </row>
    <row r="143" spans="1:18">
      <c r="A143" s="88"/>
      <c r="B143" s="158"/>
      <c r="C143" s="158"/>
      <c r="D143" s="158"/>
      <c r="E143" s="158"/>
      <c r="F143" s="258">
        <f>IF(ISBLANK(E143),SUMIFS(D2_SAV_Netto!$J:$J,D2_SAV_Netto!$C:$C,A143,D2_SAV_Netto!$D:$D,B143,D2_SAV_Netto!$E:$E,C143),SUMIFS(D2_SAV_Netto!$J:$J,D2_SAV_Netto!$C:$C,A143,D2_SAV_Netto!$D:$D,B143,D2_SAV_Netto!$E:$E,C143,D2_SAV_Netto!$G:$G,E143))</f>
        <v>0</v>
      </c>
      <c r="G143" s="217"/>
      <c r="H143" s="217"/>
      <c r="I143" s="217"/>
      <c r="J143" s="217"/>
      <c r="K143" s="217"/>
      <c r="L143" s="217"/>
      <c r="M143" s="217"/>
      <c r="N143" s="217"/>
      <c r="O143" s="217"/>
      <c r="P143" s="217"/>
      <c r="Q143" s="217"/>
      <c r="R143" s="217"/>
    </row>
    <row r="144" spans="1:18">
      <c r="A144" s="88"/>
      <c r="B144" s="158"/>
      <c r="C144" s="158"/>
      <c r="D144" s="158"/>
      <c r="E144" s="158"/>
      <c r="F144" s="258">
        <f>IF(ISBLANK(E144),SUMIFS(D2_SAV_Netto!$J:$J,D2_SAV_Netto!$C:$C,A144,D2_SAV_Netto!$D:$D,B144,D2_SAV_Netto!$E:$E,C144),SUMIFS(D2_SAV_Netto!$J:$J,D2_SAV_Netto!$C:$C,A144,D2_SAV_Netto!$D:$D,B144,D2_SAV_Netto!$E:$E,C144,D2_SAV_Netto!$G:$G,E144))</f>
        <v>0</v>
      </c>
      <c r="G144" s="217"/>
      <c r="H144" s="217"/>
      <c r="I144" s="217"/>
      <c r="J144" s="217"/>
      <c r="K144" s="217"/>
      <c r="L144" s="217"/>
      <c r="M144" s="217"/>
      <c r="N144" s="217"/>
      <c r="O144" s="217"/>
      <c r="P144" s="217"/>
      <c r="Q144" s="217"/>
      <c r="R144" s="217"/>
    </row>
    <row r="145" spans="1:18">
      <c r="A145" s="88"/>
      <c r="B145" s="158"/>
      <c r="C145" s="158"/>
      <c r="D145" s="158"/>
      <c r="E145" s="158"/>
      <c r="F145" s="258">
        <f>IF(ISBLANK(E145),SUMIFS(D2_SAV_Netto!$J:$J,D2_SAV_Netto!$C:$C,A145,D2_SAV_Netto!$D:$D,B145,D2_SAV_Netto!$E:$E,C145),SUMIFS(D2_SAV_Netto!$J:$J,D2_SAV_Netto!$C:$C,A145,D2_SAV_Netto!$D:$D,B145,D2_SAV_Netto!$E:$E,C145,D2_SAV_Netto!$G:$G,E145))</f>
        <v>0</v>
      </c>
      <c r="G145" s="217"/>
      <c r="H145" s="217"/>
      <c r="I145" s="217"/>
      <c r="J145" s="217"/>
      <c r="K145" s="217"/>
      <c r="L145" s="217"/>
      <c r="M145" s="217"/>
      <c r="N145" s="217"/>
      <c r="O145" s="217"/>
      <c r="P145" s="217"/>
      <c r="Q145" s="217"/>
      <c r="R145" s="217"/>
    </row>
    <row r="146" spans="1:18">
      <c r="A146" s="88"/>
      <c r="B146" s="158"/>
      <c r="C146" s="158"/>
      <c r="D146" s="158"/>
      <c r="E146" s="158"/>
      <c r="F146" s="258">
        <f>IF(ISBLANK(E146),SUMIFS(D2_SAV_Netto!$J:$J,D2_SAV_Netto!$C:$C,A146,D2_SAV_Netto!$D:$D,B146,D2_SAV_Netto!$E:$E,C146),SUMIFS(D2_SAV_Netto!$J:$J,D2_SAV_Netto!$C:$C,A146,D2_SAV_Netto!$D:$D,B146,D2_SAV_Netto!$E:$E,C146,D2_SAV_Netto!$G:$G,E146))</f>
        <v>0</v>
      </c>
      <c r="G146" s="217"/>
      <c r="H146" s="217"/>
      <c r="I146" s="217"/>
      <c r="J146" s="217"/>
      <c r="K146" s="217"/>
      <c r="L146" s="217"/>
      <c r="M146" s="217"/>
      <c r="N146" s="217"/>
      <c r="O146" s="217"/>
      <c r="P146" s="217"/>
      <c r="Q146" s="217"/>
      <c r="R146" s="217"/>
    </row>
    <row r="147" spans="1:18">
      <c r="A147" s="88"/>
      <c r="B147" s="158"/>
      <c r="C147" s="158"/>
      <c r="D147" s="158"/>
      <c r="E147" s="158"/>
      <c r="F147" s="258">
        <f>IF(ISBLANK(E147),SUMIFS(D2_SAV_Netto!$J:$J,D2_SAV_Netto!$C:$C,A147,D2_SAV_Netto!$D:$D,B147,D2_SAV_Netto!$E:$E,C147),SUMIFS(D2_SAV_Netto!$J:$J,D2_SAV_Netto!$C:$C,A147,D2_SAV_Netto!$D:$D,B147,D2_SAV_Netto!$E:$E,C147,D2_SAV_Netto!$G:$G,E147))</f>
        <v>0</v>
      </c>
      <c r="G147" s="217"/>
      <c r="H147" s="217"/>
      <c r="I147" s="217"/>
      <c r="J147" s="217"/>
      <c r="K147" s="217"/>
      <c r="L147" s="217"/>
      <c r="M147" s="217"/>
      <c r="N147" s="217"/>
      <c r="O147" s="217"/>
      <c r="P147" s="217"/>
      <c r="Q147" s="217"/>
      <c r="R147" s="217"/>
    </row>
    <row r="148" spans="1:18">
      <c r="A148" s="88"/>
      <c r="B148" s="158"/>
      <c r="C148" s="158"/>
      <c r="D148" s="158"/>
      <c r="E148" s="158"/>
      <c r="F148" s="258">
        <f>IF(ISBLANK(E148),SUMIFS(D2_SAV_Netto!$J:$J,D2_SAV_Netto!$C:$C,A148,D2_SAV_Netto!$D:$D,B148,D2_SAV_Netto!$E:$E,C148),SUMIFS(D2_SAV_Netto!$J:$J,D2_SAV_Netto!$C:$C,A148,D2_SAV_Netto!$D:$D,B148,D2_SAV_Netto!$E:$E,C148,D2_SAV_Netto!$G:$G,E148))</f>
        <v>0</v>
      </c>
      <c r="G148" s="217"/>
      <c r="H148" s="217"/>
      <c r="I148" s="217"/>
      <c r="J148" s="217"/>
      <c r="K148" s="217"/>
      <c r="L148" s="217"/>
      <c r="M148" s="217"/>
      <c r="N148" s="217"/>
      <c r="O148" s="217"/>
      <c r="P148" s="217"/>
      <c r="Q148" s="217"/>
      <c r="R148" s="217"/>
    </row>
    <row r="149" spans="1:18">
      <c r="A149" s="88"/>
      <c r="B149" s="158"/>
      <c r="C149" s="158"/>
      <c r="D149" s="158"/>
      <c r="E149" s="158"/>
      <c r="F149" s="258">
        <f>IF(ISBLANK(E149),SUMIFS(D2_SAV_Netto!$J:$J,D2_SAV_Netto!$C:$C,A149,D2_SAV_Netto!$D:$D,B149,D2_SAV_Netto!$E:$E,C149),SUMIFS(D2_SAV_Netto!$J:$J,D2_SAV_Netto!$C:$C,A149,D2_SAV_Netto!$D:$D,B149,D2_SAV_Netto!$E:$E,C149,D2_SAV_Netto!$G:$G,E149))</f>
        <v>0</v>
      </c>
      <c r="G149" s="217"/>
      <c r="H149" s="217"/>
      <c r="I149" s="217"/>
      <c r="J149" s="217"/>
      <c r="K149" s="217"/>
      <c r="L149" s="217"/>
      <c r="M149" s="217"/>
      <c r="N149" s="217"/>
      <c r="O149" s="217"/>
      <c r="P149" s="217"/>
      <c r="Q149" s="217"/>
      <c r="R149" s="217"/>
    </row>
    <row r="150" spans="1:18">
      <c r="A150" s="88"/>
      <c r="B150" s="158"/>
      <c r="C150" s="158"/>
      <c r="D150" s="158"/>
      <c r="E150" s="158"/>
      <c r="F150" s="258">
        <f>IF(ISBLANK(E150),SUMIFS(D2_SAV_Netto!$J:$J,D2_SAV_Netto!$C:$C,A150,D2_SAV_Netto!$D:$D,B150,D2_SAV_Netto!$E:$E,C150),SUMIFS(D2_SAV_Netto!$J:$J,D2_SAV_Netto!$C:$C,A150,D2_SAV_Netto!$D:$D,B150,D2_SAV_Netto!$E:$E,C150,D2_SAV_Netto!$G:$G,E150))</f>
        <v>0</v>
      </c>
      <c r="G150" s="217"/>
      <c r="H150" s="217"/>
      <c r="I150" s="217"/>
      <c r="J150" s="217"/>
      <c r="K150" s="217"/>
      <c r="L150" s="217"/>
      <c r="M150" s="217"/>
      <c r="N150" s="217"/>
      <c r="O150" s="217"/>
      <c r="P150" s="217"/>
      <c r="Q150" s="217"/>
      <c r="R150" s="217"/>
    </row>
    <row r="151" spans="1:18">
      <c r="A151" s="88"/>
      <c r="B151" s="158"/>
      <c r="C151" s="158"/>
      <c r="D151" s="158"/>
      <c r="E151" s="158"/>
      <c r="F151" s="258">
        <f>IF(ISBLANK(E151),SUMIFS(D2_SAV_Netto!$J:$J,D2_SAV_Netto!$C:$C,A151,D2_SAV_Netto!$D:$D,B151,D2_SAV_Netto!$E:$E,C151),SUMIFS(D2_SAV_Netto!$J:$J,D2_SAV_Netto!$C:$C,A151,D2_SAV_Netto!$D:$D,B151,D2_SAV_Netto!$E:$E,C151,D2_SAV_Netto!$G:$G,E151))</f>
        <v>0</v>
      </c>
      <c r="G151" s="217"/>
      <c r="H151" s="217"/>
      <c r="I151" s="217"/>
      <c r="J151" s="217"/>
      <c r="K151" s="217"/>
      <c r="L151" s="217"/>
      <c r="M151" s="217"/>
      <c r="N151" s="217"/>
      <c r="O151" s="217"/>
      <c r="P151" s="217"/>
      <c r="Q151" s="217"/>
      <c r="R151" s="217"/>
    </row>
    <row r="152" spans="1:18">
      <c r="A152" s="88"/>
      <c r="B152" s="158"/>
      <c r="C152" s="158"/>
      <c r="D152" s="158"/>
      <c r="E152" s="158"/>
      <c r="F152" s="258">
        <f>IF(ISBLANK(E152),SUMIFS(D2_SAV_Netto!$J:$J,D2_SAV_Netto!$C:$C,A152,D2_SAV_Netto!$D:$D,B152,D2_SAV_Netto!$E:$E,C152),SUMIFS(D2_SAV_Netto!$J:$J,D2_SAV_Netto!$C:$C,A152,D2_SAV_Netto!$D:$D,B152,D2_SAV_Netto!$E:$E,C152,D2_SAV_Netto!$G:$G,E152))</f>
        <v>0</v>
      </c>
      <c r="G152" s="217"/>
      <c r="H152" s="217"/>
      <c r="I152" s="217"/>
      <c r="J152" s="217"/>
      <c r="K152" s="217"/>
      <c r="L152" s="217"/>
      <c r="M152" s="217"/>
      <c r="N152" s="217"/>
      <c r="O152" s="217"/>
      <c r="P152" s="217"/>
      <c r="Q152" s="217"/>
      <c r="R152" s="217"/>
    </row>
    <row r="153" spans="1:18">
      <c r="A153" s="88"/>
      <c r="B153" s="158"/>
      <c r="C153" s="158"/>
      <c r="D153" s="158"/>
      <c r="E153" s="158"/>
      <c r="F153" s="258">
        <f>IF(ISBLANK(E153),SUMIFS(D2_SAV_Netto!$J:$J,D2_SAV_Netto!$C:$C,A153,D2_SAV_Netto!$D:$D,B153,D2_SAV_Netto!$E:$E,C153),SUMIFS(D2_SAV_Netto!$J:$J,D2_SAV_Netto!$C:$C,A153,D2_SAV_Netto!$D:$D,B153,D2_SAV_Netto!$E:$E,C153,D2_SAV_Netto!$G:$G,E153))</f>
        <v>0</v>
      </c>
      <c r="G153" s="217"/>
      <c r="H153" s="217"/>
      <c r="I153" s="217"/>
      <c r="J153" s="217"/>
      <c r="K153" s="217"/>
      <c r="L153" s="217"/>
      <c r="M153" s="217"/>
      <c r="N153" s="217"/>
      <c r="O153" s="217"/>
      <c r="P153" s="217"/>
      <c r="Q153" s="217"/>
      <c r="R153" s="217"/>
    </row>
    <row r="154" spans="1:18">
      <c r="A154" s="88"/>
      <c r="B154" s="158"/>
      <c r="C154" s="158"/>
      <c r="D154" s="158"/>
      <c r="E154" s="158"/>
      <c r="F154" s="258">
        <f>IF(ISBLANK(E154),SUMIFS(D2_SAV_Netto!$J:$J,D2_SAV_Netto!$C:$C,A154,D2_SAV_Netto!$D:$D,B154,D2_SAV_Netto!$E:$E,C154),SUMIFS(D2_SAV_Netto!$J:$J,D2_SAV_Netto!$C:$C,A154,D2_SAV_Netto!$D:$D,B154,D2_SAV_Netto!$E:$E,C154,D2_SAV_Netto!$G:$G,E154))</f>
        <v>0</v>
      </c>
      <c r="G154" s="217"/>
      <c r="H154" s="217"/>
      <c r="I154" s="217"/>
      <c r="J154" s="217"/>
      <c r="K154" s="217"/>
      <c r="L154" s="217"/>
      <c r="M154" s="217"/>
      <c r="N154" s="217"/>
      <c r="O154" s="217"/>
      <c r="P154" s="217"/>
      <c r="Q154" s="217"/>
      <c r="R154" s="217"/>
    </row>
    <row r="155" spans="1:18">
      <c r="A155" s="88"/>
      <c r="B155" s="158"/>
      <c r="C155" s="158"/>
      <c r="D155" s="158"/>
      <c r="E155" s="158"/>
      <c r="F155" s="258">
        <f>IF(ISBLANK(E155),SUMIFS(D2_SAV_Netto!$J:$J,D2_SAV_Netto!$C:$C,A155,D2_SAV_Netto!$D:$D,B155,D2_SAV_Netto!$E:$E,C155),SUMIFS(D2_SAV_Netto!$J:$J,D2_SAV_Netto!$C:$C,A155,D2_SAV_Netto!$D:$D,B155,D2_SAV_Netto!$E:$E,C155,D2_SAV_Netto!$G:$G,E155))</f>
        <v>0</v>
      </c>
      <c r="G155" s="217"/>
      <c r="H155" s="217"/>
      <c r="I155" s="217"/>
      <c r="J155" s="217"/>
      <c r="K155" s="217"/>
      <c r="L155" s="217"/>
      <c r="M155" s="217"/>
      <c r="N155" s="217"/>
      <c r="O155" s="217"/>
      <c r="P155" s="217"/>
      <c r="Q155" s="217"/>
      <c r="R155" s="217"/>
    </row>
    <row r="156" spans="1:18">
      <c r="A156" s="88"/>
      <c r="B156" s="158"/>
      <c r="C156" s="158"/>
      <c r="D156" s="158"/>
      <c r="E156" s="158"/>
      <c r="F156" s="258">
        <f>IF(ISBLANK(E156),SUMIFS(D2_SAV_Netto!$J:$J,D2_SAV_Netto!$C:$C,A156,D2_SAV_Netto!$D:$D,B156,D2_SAV_Netto!$E:$E,C156),SUMIFS(D2_SAV_Netto!$J:$J,D2_SAV_Netto!$C:$C,A156,D2_SAV_Netto!$D:$D,B156,D2_SAV_Netto!$E:$E,C156,D2_SAV_Netto!$G:$G,E156))</f>
        <v>0</v>
      </c>
      <c r="G156" s="217"/>
      <c r="H156" s="217"/>
      <c r="I156" s="217"/>
      <c r="J156" s="217"/>
      <c r="K156" s="217"/>
      <c r="L156" s="217"/>
      <c r="M156" s="217"/>
      <c r="N156" s="217"/>
      <c r="O156" s="217"/>
      <c r="P156" s="217"/>
      <c r="Q156" s="217"/>
      <c r="R156" s="217"/>
    </row>
    <row r="157" spans="1:18">
      <c r="A157" s="88"/>
      <c r="B157" s="158"/>
      <c r="C157" s="158"/>
      <c r="D157" s="158"/>
      <c r="E157" s="158"/>
      <c r="F157" s="258">
        <f>IF(ISBLANK(E157),SUMIFS(D2_SAV_Netto!$J:$J,D2_SAV_Netto!$C:$C,A157,D2_SAV_Netto!$D:$D,B157,D2_SAV_Netto!$E:$E,C157),SUMIFS(D2_SAV_Netto!$J:$J,D2_SAV_Netto!$C:$C,A157,D2_SAV_Netto!$D:$D,B157,D2_SAV_Netto!$E:$E,C157,D2_SAV_Netto!$G:$G,E157))</f>
        <v>0</v>
      </c>
      <c r="G157" s="217"/>
      <c r="H157" s="217"/>
      <c r="I157" s="217"/>
      <c r="J157" s="217"/>
      <c r="K157" s="217"/>
      <c r="L157" s="217"/>
      <c r="M157" s="217"/>
      <c r="N157" s="217"/>
      <c r="O157" s="217"/>
      <c r="P157" s="217"/>
      <c r="Q157" s="217"/>
      <c r="R157" s="217"/>
    </row>
    <row r="158" spans="1:18">
      <c r="A158" s="88"/>
      <c r="B158" s="158"/>
      <c r="C158" s="158"/>
      <c r="D158" s="158"/>
      <c r="E158" s="158"/>
      <c r="F158" s="258">
        <f>IF(ISBLANK(E158),SUMIFS(D2_SAV_Netto!$J:$J,D2_SAV_Netto!$C:$C,A158,D2_SAV_Netto!$D:$D,B158,D2_SAV_Netto!$E:$E,C158),SUMIFS(D2_SAV_Netto!$J:$J,D2_SAV_Netto!$C:$C,A158,D2_SAV_Netto!$D:$D,B158,D2_SAV_Netto!$E:$E,C158,D2_SAV_Netto!$G:$G,E158))</f>
        <v>0</v>
      </c>
      <c r="G158" s="217"/>
      <c r="H158" s="217"/>
      <c r="I158" s="217"/>
      <c r="J158" s="217"/>
      <c r="K158" s="217"/>
      <c r="L158" s="217"/>
      <c r="M158" s="217"/>
      <c r="N158" s="217"/>
      <c r="O158" s="217"/>
      <c r="P158" s="217"/>
      <c r="Q158" s="217"/>
      <c r="R158" s="217"/>
    </row>
    <row r="159" spans="1:18">
      <c r="A159" s="88"/>
      <c r="B159" s="158"/>
      <c r="C159" s="158"/>
      <c r="D159" s="158"/>
      <c r="E159" s="158"/>
      <c r="F159" s="258">
        <f>IF(ISBLANK(E159),SUMIFS(D2_SAV_Netto!$J:$J,D2_SAV_Netto!$C:$C,A159,D2_SAV_Netto!$D:$D,B159,D2_SAV_Netto!$E:$E,C159),SUMIFS(D2_SAV_Netto!$J:$J,D2_SAV_Netto!$C:$C,A159,D2_SAV_Netto!$D:$D,B159,D2_SAV_Netto!$E:$E,C159,D2_SAV_Netto!$G:$G,E159))</f>
        <v>0</v>
      </c>
      <c r="G159" s="217"/>
      <c r="H159" s="217"/>
      <c r="I159" s="217"/>
      <c r="J159" s="217"/>
      <c r="K159" s="217"/>
      <c r="L159" s="217"/>
      <c r="M159" s="217"/>
      <c r="N159" s="217"/>
      <c r="O159" s="217"/>
      <c r="P159" s="217"/>
      <c r="Q159" s="217"/>
      <c r="R159" s="217"/>
    </row>
    <row r="160" spans="1:18">
      <c r="A160" s="88"/>
      <c r="B160" s="158"/>
      <c r="C160" s="158"/>
      <c r="D160" s="158"/>
      <c r="E160" s="158"/>
      <c r="F160" s="258">
        <f>IF(ISBLANK(E160),SUMIFS(D2_SAV_Netto!$J:$J,D2_SAV_Netto!$C:$C,A160,D2_SAV_Netto!$D:$D,B160,D2_SAV_Netto!$E:$E,C160),SUMIFS(D2_SAV_Netto!$J:$J,D2_SAV_Netto!$C:$C,A160,D2_SAV_Netto!$D:$D,B160,D2_SAV_Netto!$E:$E,C160,D2_SAV_Netto!$G:$G,E160))</f>
        <v>0</v>
      </c>
      <c r="G160" s="217"/>
      <c r="H160" s="217"/>
      <c r="I160" s="217"/>
      <c r="J160" s="217"/>
      <c r="K160" s="217"/>
      <c r="L160" s="217"/>
      <c r="M160" s="217"/>
      <c r="N160" s="217"/>
      <c r="O160" s="217"/>
      <c r="P160" s="217"/>
      <c r="Q160" s="217"/>
      <c r="R160" s="217"/>
    </row>
    <row r="161" spans="1:18">
      <c r="A161" s="88"/>
      <c r="B161" s="158"/>
      <c r="C161" s="158"/>
      <c r="D161" s="158"/>
      <c r="E161" s="158"/>
      <c r="F161" s="258">
        <f>IF(ISBLANK(E161),SUMIFS(D2_SAV_Netto!$J:$J,D2_SAV_Netto!$C:$C,A161,D2_SAV_Netto!$D:$D,B161,D2_SAV_Netto!$E:$E,C161),SUMIFS(D2_SAV_Netto!$J:$J,D2_SAV_Netto!$C:$C,A161,D2_SAV_Netto!$D:$D,B161,D2_SAV_Netto!$E:$E,C161,D2_SAV_Netto!$G:$G,E161))</f>
        <v>0</v>
      </c>
      <c r="G161" s="217"/>
      <c r="H161" s="217"/>
      <c r="I161" s="217"/>
      <c r="J161" s="217"/>
      <c r="K161" s="217"/>
      <c r="L161" s="217"/>
      <c r="M161" s="217"/>
      <c r="N161" s="217"/>
      <c r="O161" s="217"/>
      <c r="P161" s="217"/>
      <c r="Q161" s="217"/>
      <c r="R161" s="217"/>
    </row>
    <row r="162" spans="1:18">
      <c r="A162" s="88"/>
      <c r="B162" s="158"/>
      <c r="C162" s="158"/>
      <c r="D162" s="158"/>
      <c r="E162" s="158"/>
      <c r="F162" s="258">
        <f>IF(ISBLANK(E162),SUMIFS(D2_SAV_Netto!$J:$J,D2_SAV_Netto!$C:$C,A162,D2_SAV_Netto!$D:$D,B162,D2_SAV_Netto!$E:$E,C162),SUMIFS(D2_SAV_Netto!$J:$J,D2_SAV_Netto!$C:$C,A162,D2_SAV_Netto!$D:$D,B162,D2_SAV_Netto!$E:$E,C162,D2_SAV_Netto!$G:$G,E162))</f>
        <v>0</v>
      </c>
      <c r="G162" s="217"/>
      <c r="H162" s="217"/>
      <c r="I162" s="217"/>
      <c r="J162" s="217"/>
      <c r="K162" s="217"/>
      <c r="L162" s="217"/>
      <c r="M162" s="217"/>
      <c r="N162" s="217"/>
      <c r="O162" s="217"/>
      <c r="P162" s="217"/>
      <c r="Q162" s="217"/>
      <c r="R162" s="217"/>
    </row>
    <row r="163" spans="1:18">
      <c r="A163" s="88"/>
      <c r="B163" s="158"/>
      <c r="C163" s="158"/>
      <c r="D163" s="158"/>
      <c r="E163" s="158"/>
      <c r="F163" s="258">
        <f>IF(ISBLANK(E163),SUMIFS(D2_SAV_Netto!$J:$J,D2_SAV_Netto!$C:$C,A163,D2_SAV_Netto!$D:$D,B163,D2_SAV_Netto!$E:$E,C163),SUMIFS(D2_SAV_Netto!$J:$J,D2_SAV_Netto!$C:$C,A163,D2_SAV_Netto!$D:$D,B163,D2_SAV_Netto!$E:$E,C163,D2_SAV_Netto!$G:$G,E163))</f>
        <v>0</v>
      </c>
      <c r="G163" s="217"/>
      <c r="H163" s="217"/>
      <c r="I163" s="217"/>
      <c r="J163" s="217"/>
      <c r="K163" s="217"/>
      <c r="L163" s="217"/>
      <c r="M163" s="217"/>
      <c r="N163" s="217"/>
      <c r="O163" s="217"/>
      <c r="P163" s="217"/>
      <c r="Q163" s="217"/>
      <c r="R163" s="217"/>
    </row>
    <row r="164" spans="1:18">
      <c r="A164" s="88"/>
      <c r="B164" s="158"/>
      <c r="C164" s="158"/>
      <c r="D164" s="158"/>
      <c r="E164" s="158"/>
      <c r="F164" s="258">
        <f>IF(ISBLANK(E164),SUMIFS(D2_SAV_Netto!$J:$J,D2_SAV_Netto!$C:$C,A164,D2_SAV_Netto!$D:$D,B164,D2_SAV_Netto!$E:$E,C164),SUMIFS(D2_SAV_Netto!$J:$J,D2_SAV_Netto!$C:$C,A164,D2_SAV_Netto!$D:$D,B164,D2_SAV_Netto!$E:$E,C164,D2_SAV_Netto!$G:$G,E164))</f>
        <v>0</v>
      </c>
      <c r="G164" s="217"/>
      <c r="H164" s="217"/>
      <c r="I164" s="217"/>
      <c r="J164" s="217"/>
      <c r="K164" s="217"/>
      <c r="L164" s="217"/>
      <c r="M164" s="217"/>
      <c r="N164" s="217"/>
      <c r="O164" s="217"/>
      <c r="P164" s="217"/>
      <c r="Q164" s="217"/>
      <c r="R164" s="217"/>
    </row>
    <row r="165" spans="1:18">
      <c r="A165" s="88"/>
      <c r="B165" s="158"/>
      <c r="C165" s="158"/>
      <c r="D165" s="158"/>
      <c r="E165" s="158"/>
      <c r="F165" s="258">
        <f>IF(ISBLANK(E165),SUMIFS(D2_SAV_Netto!$J:$J,D2_SAV_Netto!$C:$C,A165,D2_SAV_Netto!$D:$D,B165,D2_SAV_Netto!$E:$E,C165),SUMIFS(D2_SAV_Netto!$J:$J,D2_SAV_Netto!$C:$C,A165,D2_SAV_Netto!$D:$D,B165,D2_SAV_Netto!$E:$E,C165,D2_SAV_Netto!$G:$G,E165))</f>
        <v>0</v>
      </c>
      <c r="G165" s="217"/>
      <c r="H165" s="217"/>
      <c r="I165" s="217"/>
      <c r="J165" s="217"/>
      <c r="K165" s="217"/>
      <c r="L165" s="217"/>
      <c r="M165" s="217"/>
      <c r="N165" s="217"/>
      <c r="O165" s="217"/>
      <c r="P165" s="217"/>
      <c r="Q165" s="217"/>
      <c r="R165" s="217"/>
    </row>
    <row r="166" spans="1:18">
      <c r="A166" s="88"/>
      <c r="B166" s="158"/>
      <c r="C166" s="158"/>
      <c r="D166" s="158"/>
      <c r="E166" s="158"/>
      <c r="F166" s="258">
        <f>IF(ISBLANK(E166),SUMIFS(D2_SAV_Netto!$J:$J,D2_SAV_Netto!$C:$C,A166,D2_SAV_Netto!$D:$D,B166,D2_SAV_Netto!$E:$E,C166),SUMIFS(D2_SAV_Netto!$J:$J,D2_SAV_Netto!$C:$C,A166,D2_SAV_Netto!$D:$D,B166,D2_SAV_Netto!$E:$E,C166,D2_SAV_Netto!$G:$G,E166))</f>
        <v>0</v>
      </c>
      <c r="G166" s="217"/>
      <c r="H166" s="217"/>
      <c r="I166" s="217"/>
      <c r="J166" s="217"/>
      <c r="K166" s="217"/>
      <c r="L166" s="217"/>
      <c r="M166" s="217"/>
      <c r="N166" s="217"/>
      <c r="O166" s="217"/>
      <c r="P166" s="217"/>
      <c r="Q166" s="217"/>
      <c r="R166" s="217"/>
    </row>
    <row r="167" spans="1:18">
      <c r="A167" s="88"/>
      <c r="B167" s="158"/>
      <c r="C167" s="158"/>
      <c r="D167" s="158"/>
      <c r="E167" s="158"/>
      <c r="F167" s="258">
        <f>IF(ISBLANK(E167),SUMIFS(D2_SAV_Netto!$J:$J,D2_SAV_Netto!$C:$C,A167,D2_SAV_Netto!$D:$D,B167,D2_SAV_Netto!$E:$E,C167),SUMIFS(D2_SAV_Netto!$J:$J,D2_SAV_Netto!$C:$C,A167,D2_SAV_Netto!$D:$D,B167,D2_SAV_Netto!$E:$E,C167,D2_SAV_Netto!$G:$G,E167))</f>
        <v>0</v>
      </c>
      <c r="G167" s="217"/>
      <c r="H167" s="217"/>
      <c r="I167" s="217"/>
      <c r="J167" s="217"/>
      <c r="K167" s="217"/>
      <c r="L167" s="217"/>
      <c r="M167" s="217"/>
      <c r="N167" s="217"/>
      <c r="O167" s="217"/>
      <c r="P167" s="217"/>
      <c r="Q167" s="217"/>
      <c r="R167" s="217"/>
    </row>
    <row r="168" spans="1:18">
      <c r="A168" s="88"/>
      <c r="B168" s="158"/>
      <c r="C168" s="158"/>
      <c r="D168" s="158"/>
      <c r="E168" s="158"/>
      <c r="F168" s="258">
        <f>IF(ISBLANK(E168),SUMIFS(D2_SAV_Netto!$J:$J,D2_SAV_Netto!$C:$C,A168,D2_SAV_Netto!$D:$D,B168,D2_SAV_Netto!$E:$E,C168),SUMIFS(D2_SAV_Netto!$J:$J,D2_SAV_Netto!$C:$C,A168,D2_SAV_Netto!$D:$D,B168,D2_SAV_Netto!$E:$E,C168,D2_SAV_Netto!$G:$G,E168))</f>
        <v>0</v>
      </c>
      <c r="G168" s="217"/>
      <c r="H168" s="217"/>
      <c r="I168" s="217"/>
      <c r="J168" s="217"/>
      <c r="K168" s="217"/>
      <c r="L168" s="217"/>
      <c r="M168" s="217"/>
      <c r="N168" s="217"/>
      <c r="O168" s="217"/>
      <c r="P168" s="217"/>
      <c r="Q168" s="217"/>
      <c r="R168" s="217"/>
    </row>
    <row r="169" spans="1:18">
      <c r="A169" s="88"/>
      <c r="B169" s="158"/>
      <c r="C169" s="158"/>
      <c r="D169" s="158"/>
      <c r="E169" s="158"/>
      <c r="F169" s="258">
        <f>IF(ISBLANK(E169),SUMIFS(D2_SAV_Netto!$J:$J,D2_SAV_Netto!$C:$C,A169,D2_SAV_Netto!$D:$D,B169,D2_SAV_Netto!$E:$E,C169),SUMIFS(D2_SAV_Netto!$J:$J,D2_SAV_Netto!$C:$C,A169,D2_SAV_Netto!$D:$D,B169,D2_SAV_Netto!$E:$E,C169,D2_SAV_Netto!$G:$G,E169))</f>
        <v>0</v>
      </c>
      <c r="G169" s="217"/>
      <c r="H169" s="217"/>
      <c r="I169" s="217"/>
      <c r="J169" s="217"/>
      <c r="K169" s="217"/>
      <c r="L169" s="217"/>
      <c r="M169" s="217"/>
      <c r="N169" s="217"/>
      <c r="O169" s="217"/>
      <c r="P169" s="217"/>
      <c r="Q169" s="217"/>
      <c r="R169" s="217"/>
    </row>
    <row r="170" spans="1:18">
      <c r="A170" s="88"/>
      <c r="B170" s="158"/>
      <c r="C170" s="158"/>
      <c r="D170" s="158"/>
      <c r="E170" s="158"/>
      <c r="F170" s="258">
        <f>IF(ISBLANK(E170),SUMIFS(D2_SAV_Netto!$J:$J,D2_SAV_Netto!$C:$C,A170,D2_SAV_Netto!$D:$D,B170,D2_SAV_Netto!$E:$E,C170),SUMIFS(D2_SAV_Netto!$J:$J,D2_SAV_Netto!$C:$C,A170,D2_SAV_Netto!$D:$D,B170,D2_SAV_Netto!$E:$E,C170,D2_SAV_Netto!$G:$G,E170))</f>
        <v>0</v>
      </c>
      <c r="G170" s="217"/>
      <c r="H170" s="217"/>
      <c r="I170" s="217"/>
      <c r="J170" s="217"/>
      <c r="K170" s="217"/>
      <c r="L170" s="217"/>
      <c r="M170" s="217"/>
      <c r="N170" s="217"/>
      <c r="O170" s="217"/>
      <c r="P170" s="217"/>
      <c r="Q170" s="217"/>
      <c r="R170" s="217"/>
    </row>
    <row r="171" spans="1:18">
      <c r="A171" s="88"/>
      <c r="B171" s="158"/>
      <c r="C171" s="158"/>
      <c r="D171" s="158"/>
      <c r="E171" s="158"/>
      <c r="F171" s="258">
        <f>IF(ISBLANK(E171),SUMIFS(D2_SAV_Netto!$J:$J,D2_SAV_Netto!$C:$C,A171,D2_SAV_Netto!$D:$D,B171,D2_SAV_Netto!$E:$E,C171),SUMIFS(D2_SAV_Netto!$J:$J,D2_SAV_Netto!$C:$C,A171,D2_SAV_Netto!$D:$D,B171,D2_SAV_Netto!$E:$E,C171,D2_SAV_Netto!$G:$G,E171))</f>
        <v>0</v>
      </c>
      <c r="G171" s="217"/>
      <c r="H171" s="217"/>
      <c r="I171" s="217"/>
      <c r="J171" s="217"/>
      <c r="K171" s="217"/>
      <c r="L171" s="217"/>
      <c r="M171" s="217"/>
      <c r="N171" s="217"/>
      <c r="O171" s="217"/>
      <c r="P171" s="217"/>
      <c r="Q171" s="217"/>
      <c r="R171" s="217"/>
    </row>
    <row r="172" spans="1:18">
      <c r="A172" s="88"/>
      <c r="B172" s="158"/>
      <c r="C172" s="158"/>
      <c r="D172" s="158"/>
      <c r="E172" s="158"/>
      <c r="F172" s="258">
        <f>IF(ISBLANK(E172),SUMIFS(D2_SAV_Netto!$J:$J,D2_SAV_Netto!$C:$C,A172,D2_SAV_Netto!$D:$D,B172,D2_SAV_Netto!$E:$E,C172),SUMIFS(D2_SAV_Netto!$J:$J,D2_SAV_Netto!$C:$C,A172,D2_SAV_Netto!$D:$D,B172,D2_SAV_Netto!$E:$E,C172,D2_SAV_Netto!$G:$G,E172))</f>
        <v>0</v>
      </c>
      <c r="G172" s="217"/>
      <c r="H172" s="217"/>
      <c r="I172" s="217"/>
      <c r="J172" s="217"/>
      <c r="K172" s="217"/>
      <c r="L172" s="217"/>
      <c r="M172" s="217"/>
      <c r="N172" s="217"/>
      <c r="O172" s="217"/>
      <c r="P172" s="217"/>
      <c r="Q172" s="217"/>
      <c r="R172" s="217"/>
    </row>
    <row r="173" spans="1:18">
      <c r="A173" s="88"/>
      <c r="B173" s="158"/>
      <c r="C173" s="158"/>
      <c r="D173" s="158"/>
      <c r="E173" s="158"/>
      <c r="F173" s="258">
        <f>IF(ISBLANK(E173),SUMIFS(D2_SAV_Netto!$J:$J,D2_SAV_Netto!$C:$C,A173,D2_SAV_Netto!$D:$D,B173,D2_SAV_Netto!$E:$E,C173),SUMIFS(D2_SAV_Netto!$J:$J,D2_SAV_Netto!$C:$C,A173,D2_SAV_Netto!$D:$D,B173,D2_SAV_Netto!$E:$E,C173,D2_SAV_Netto!$G:$G,E173))</f>
        <v>0</v>
      </c>
      <c r="G173" s="217"/>
      <c r="H173" s="217"/>
      <c r="I173" s="217"/>
      <c r="J173" s="217"/>
      <c r="K173" s="217"/>
      <c r="L173" s="217"/>
      <c r="M173" s="217"/>
      <c r="N173" s="217"/>
      <c r="O173" s="217"/>
      <c r="P173" s="217"/>
      <c r="Q173" s="217"/>
      <c r="R173" s="217"/>
    </row>
    <row r="174" spans="1:18">
      <c r="A174" s="88"/>
      <c r="B174" s="158"/>
      <c r="C174" s="158"/>
      <c r="D174" s="158"/>
      <c r="E174" s="158"/>
      <c r="F174" s="258">
        <f>IF(ISBLANK(E174),SUMIFS(D2_SAV_Netto!$J:$J,D2_SAV_Netto!$C:$C,A174,D2_SAV_Netto!$D:$D,B174,D2_SAV_Netto!$E:$E,C174),SUMIFS(D2_SAV_Netto!$J:$J,D2_SAV_Netto!$C:$C,A174,D2_SAV_Netto!$D:$D,B174,D2_SAV_Netto!$E:$E,C174,D2_SAV_Netto!$G:$G,E174))</f>
        <v>0</v>
      </c>
      <c r="G174" s="217"/>
      <c r="H174" s="217"/>
      <c r="I174" s="217"/>
      <c r="J174" s="217"/>
      <c r="K174" s="217"/>
      <c r="L174" s="217"/>
      <c r="M174" s="217"/>
      <c r="N174" s="217"/>
      <c r="O174" s="217"/>
      <c r="P174" s="217"/>
      <c r="Q174" s="217"/>
      <c r="R174" s="217"/>
    </row>
    <row r="175" spans="1:18">
      <c r="A175" s="88"/>
      <c r="B175" s="158"/>
      <c r="C175" s="158"/>
      <c r="D175" s="158"/>
      <c r="E175" s="158"/>
      <c r="F175" s="258">
        <f>IF(ISBLANK(E175),SUMIFS(D2_SAV_Netto!$J:$J,D2_SAV_Netto!$C:$C,A175,D2_SAV_Netto!$D:$D,B175,D2_SAV_Netto!$E:$E,C175),SUMIFS(D2_SAV_Netto!$J:$J,D2_SAV_Netto!$C:$C,A175,D2_SAV_Netto!$D:$D,B175,D2_SAV_Netto!$E:$E,C175,D2_SAV_Netto!$G:$G,E175))</f>
        <v>0</v>
      </c>
      <c r="G175" s="217"/>
      <c r="H175" s="217"/>
      <c r="I175" s="217"/>
      <c r="J175" s="217"/>
      <c r="K175" s="217"/>
      <c r="L175" s="217"/>
      <c r="M175" s="217"/>
      <c r="N175" s="217"/>
      <c r="O175" s="217"/>
      <c r="P175" s="217"/>
      <c r="Q175" s="217"/>
      <c r="R175" s="217"/>
    </row>
    <row r="176" spans="1:18">
      <c r="A176" s="88"/>
      <c r="B176" s="158"/>
      <c r="C176" s="158"/>
      <c r="D176" s="158"/>
      <c r="E176" s="158"/>
      <c r="F176" s="258">
        <f>IF(ISBLANK(E176),SUMIFS(D2_SAV_Netto!$J:$J,D2_SAV_Netto!$C:$C,A176,D2_SAV_Netto!$D:$D,B176,D2_SAV_Netto!$E:$E,C176),SUMIFS(D2_SAV_Netto!$J:$J,D2_SAV_Netto!$C:$C,A176,D2_SAV_Netto!$D:$D,B176,D2_SAV_Netto!$E:$E,C176,D2_SAV_Netto!$G:$G,E176))</f>
        <v>0</v>
      </c>
      <c r="G176" s="217"/>
      <c r="H176" s="217"/>
      <c r="I176" s="217"/>
      <c r="J176" s="217"/>
      <c r="K176" s="217"/>
      <c r="L176" s="217"/>
      <c r="M176" s="217"/>
      <c r="N176" s="217"/>
      <c r="O176" s="217"/>
      <c r="P176" s="217"/>
      <c r="Q176" s="217"/>
      <c r="R176" s="217"/>
    </row>
    <row r="177" spans="1:18">
      <c r="A177" s="88"/>
      <c r="B177" s="158"/>
      <c r="C177" s="158"/>
      <c r="D177" s="158"/>
      <c r="E177" s="158"/>
      <c r="F177" s="258">
        <f>IF(ISBLANK(E177),SUMIFS(D2_SAV_Netto!$J:$J,D2_SAV_Netto!$C:$C,A177,D2_SAV_Netto!$D:$D,B177,D2_SAV_Netto!$E:$E,C177),SUMIFS(D2_SAV_Netto!$J:$J,D2_SAV_Netto!$C:$C,A177,D2_SAV_Netto!$D:$D,B177,D2_SAV_Netto!$E:$E,C177,D2_SAV_Netto!$G:$G,E177))</f>
        <v>0</v>
      </c>
      <c r="G177" s="217"/>
      <c r="H177" s="217"/>
      <c r="I177" s="217"/>
      <c r="J177" s="217"/>
      <c r="K177" s="217"/>
      <c r="L177" s="217"/>
      <c r="M177" s="217"/>
      <c r="N177" s="217"/>
      <c r="O177" s="217"/>
      <c r="P177" s="217"/>
      <c r="Q177" s="217"/>
      <c r="R177" s="217"/>
    </row>
    <row r="178" spans="1:18">
      <c r="A178" s="88"/>
      <c r="B178" s="158"/>
      <c r="C178" s="158"/>
      <c r="D178" s="158"/>
      <c r="E178" s="158"/>
      <c r="F178" s="258">
        <f>IF(ISBLANK(E178),SUMIFS(D2_SAV_Netto!$J:$J,D2_SAV_Netto!$C:$C,A178,D2_SAV_Netto!$D:$D,B178,D2_SAV_Netto!$E:$E,C178),SUMIFS(D2_SAV_Netto!$J:$J,D2_SAV_Netto!$C:$C,A178,D2_SAV_Netto!$D:$D,B178,D2_SAV_Netto!$E:$E,C178,D2_SAV_Netto!$G:$G,E178))</f>
        <v>0</v>
      </c>
      <c r="G178" s="217"/>
      <c r="H178" s="217"/>
      <c r="I178" s="217"/>
      <c r="J178" s="217"/>
      <c r="K178" s="217"/>
      <c r="L178" s="217"/>
      <c r="M178" s="217"/>
      <c r="N178" s="217"/>
      <c r="O178" s="217"/>
      <c r="P178" s="217"/>
      <c r="Q178" s="217"/>
      <c r="R178" s="217"/>
    </row>
    <row r="179" spans="1:18">
      <c r="A179" s="88"/>
      <c r="B179" s="158"/>
      <c r="C179" s="158"/>
      <c r="D179" s="158"/>
      <c r="E179" s="158"/>
      <c r="F179" s="258">
        <f>IF(ISBLANK(E179),SUMIFS(D2_SAV_Netto!$J:$J,D2_SAV_Netto!$C:$C,A179,D2_SAV_Netto!$D:$D,B179,D2_SAV_Netto!$E:$E,C179),SUMIFS(D2_SAV_Netto!$J:$J,D2_SAV_Netto!$C:$C,A179,D2_SAV_Netto!$D:$D,B179,D2_SAV_Netto!$E:$E,C179,D2_SAV_Netto!$G:$G,E179))</f>
        <v>0</v>
      </c>
      <c r="G179" s="217"/>
      <c r="H179" s="217"/>
      <c r="I179" s="217"/>
      <c r="J179" s="217"/>
      <c r="K179" s="217"/>
      <c r="L179" s="217"/>
      <c r="M179" s="217"/>
      <c r="N179" s="217"/>
      <c r="O179" s="217"/>
      <c r="P179" s="217"/>
      <c r="Q179" s="217"/>
      <c r="R179" s="217"/>
    </row>
    <row r="180" spans="1:18">
      <c r="A180" s="88"/>
      <c r="B180" s="158"/>
      <c r="C180" s="158"/>
      <c r="D180" s="158"/>
      <c r="E180" s="158"/>
      <c r="F180" s="258">
        <f>IF(ISBLANK(E180),SUMIFS(D2_SAV_Netto!$J:$J,D2_SAV_Netto!$C:$C,A180,D2_SAV_Netto!$D:$D,B180,D2_SAV_Netto!$E:$E,C180),SUMIFS(D2_SAV_Netto!$J:$J,D2_SAV_Netto!$C:$C,A180,D2_SAV_Netto!$D:$D,B180,D2_SAV_Netto!$E:$E,C180,D2_SAV_Netto!$G:$G,E180))</f>
        <v>0</v>
      </c>
      <c r="G180" s="217"/>
      <c r="H180" s="217"/>
      <c r="I180" s="217"/>
      <c r="J180" s="217"/>
      <c r="K180" s="217"/>
      <c r="L180" s="217"/>
      <c r="M180" s="217"/>
      <c r="N180" s="217"/>
      <c r="O180" s="217"/>
      <c r="P180" s="217"/>
      <c r="Q180" s="217"/>
      <c r="R180" s="217"/>
    </row>
    <row r="181" spans="1:18">
      <c r="A181" s="88"/>
      <c r="B181" s="158"/>
      <c r="C181" s="158"/>
      <c r="D181" s="158"/>
      <c r="E181" s="158"/>
      <c r="F181" s="258">
        <f>IF(ISBLANK(E181),SUMIFS(D2_SAV_Netto!$J:$J,D2_SAV_Netto!$C:$C,A181,D2_SAV_Netto!$D:$D,B181,D2_SAV_Netto!$E:$E,C181),SUMIFS(D2_SAV_Netto!$J:$J,D2_SAV_Netto!$C:$C,A181,D2_SAV_Netto!$D:$D,B181,D2_SAV_Netto!$E:$E,C181,D2_SAV_Netto!$G:$G,E181))</f>
        <v>0</v>
      </c>
      <c r="G181" s="217"/>
      <c r="H181" s="217"/>
      <c r="I181" s="217"/>
      <c r="J181" s="217"/>
      <c r="K181" s="217"/>
      <c r="L181" s="217"/>
      <c r="M181" s="217"/>
      <c r="N181" s="217"/>
      <c r="O181" s="217"/>
      <c r="P181" s="217"/>
      <c r="Q181" s="217"/>
      <c r="R181" s="217"/>
    </row>
    <row r="182" spans="1:18">
      <c r="A182" s="88"/>
      <c r="B182" s="158"/>
      <c r="C182" s="158"/>
      <c r="D182" s="158"/>
      <c r="E182" s="158"/>
      <c r="F182" s="258">
        <f>IF(ISBLANK(E182),SUMIFS(D2_SAV_Netto!$J:$J,D2_SAV_Netto!$C:$C,A182,D2_SAV_Netto!$D:$D,B182,D2_SAV_Netto!$E:$E,C182),SUMIFS(D2_SAV_Netto!$J:$J,D2_SAV_Netto!$C:$C,A182,D2_SAV_Netto!$D:$D,B182,D2_SAV_Netto!$E:$E,C182,D2_SAV_Netto!$G:$G,E182))</f>
        <v>0</v>
      </c>
      <c r="G182" s="217"/>
      <c r="H182" s="217"/>
      <c r="I182" s="217"/>
      <c r="J182" s="217"/>
      <c r="K182" s="217"/>
      <c r="L182" s="217"/>
      <c r="M182" s="217"/>
      <c r="N182" s="217"/>
      <c r="O182" s="217"/>
      <c r="P182" s="217"/>
      <c r="Q182" s="217"/>
      <c r="R182" s="217"/>
    </row>
    <row r="183" spans="1:18">
      <c r="A183" s="88"/>
      <c r="B183" s="158"/>
      <c r="C183" s="158"/>
      <c r="D183" s="158"/>
      <c r="E183" s="158"/>
      <c r="F183" s="258">
        <f>IF(ISBLANK(E183),SUMIFS(D2_SAV_Netto!$J:$J,D2_SAV_Netto!$C:$C,A183,D2_SAV_Netto!$D:$D,B183,D2_SAV_Netto!$E:$E,C183),SUMIFS(D2_SAV_Netto!$J:$J,D2_SAV_Netto!$C:$C,A183,D2_SAV_Netto!$D:$D,B183,D2_SAV_Netto!$E:$E,C183,D2_SAV_Netto!$G:$G,E183))</f>
        <v>0</v>
      </c>
      <c r="G183" s="217"/>
      <c r="H183" s="217"/>
      <c r="I183" s="217"/>
      <c r="J183" s="217"/>
      <c r="K183" s="217"/>
      <c r="L183" s="217"/>
      <c r="M183" s="217"/>
      <c r="N183" s="217"/>
      <c r="O183" s="217"/>
      <c r="P183" s="217"/>
      <c r="Q183" s="217"/>
      <c r="R183" s="217"/>
    </row>
    <row r="184" spans="1:18">
      <c r="A184" s="88"/>
      <c r="B184" s="158"/>
      <c r="C184" s="158"/>
      <c r="D184" s="158"/>
      <c r="E184" s="158"/>
      <c r="F184" s="258">
        <f>IF(ISBLANK(E184),SUMIFS(D2_SAV_Netto!$J:$J,D2_SAV_Netto!$C:$C,A184,D2_SAV_Netto!$D:$D,B184,D2_SAV_Netto!$E:$E,C184),SUMIFS(D2_SAV_Netto!$J:$J,D2_SAV_Netto!$C:$C,A184,D2_SAV_Netto!$D:$D,B184,D2_SAV_Netto!$E:$E,C184,D2_SAV_Netto!$G:$G,E184))</f>
        <v>0</v>
      </c>
      <c r="G184" s="217"/>
      <c r="H184" s="217"/>
      <c r="I184" s="217"/>
      <c r="J184" s="217"/>
      <c r="K184" s="217"/>
      <c r="L184" s="217"/>
      <c r="M184" s="217"/>
      <c r="N184" s="217"/>
      <c r="O184" s="217"/>
      <c r="P184" s="217"/>
      <c r="Q184" s="217"/>
      <c r="R184" s="217"/>
    </row>
    <row r="185" spans="1:18">
      <c r="A185" s="88"/>
      <c r="B185" s="158"/>
      <c r="C185" s="158"/>
      <c r="D185" s="158"/>
      <c r="E185" s="158"/>
      <c r="F185" s="258">
        <f>IF(ISBLANK(E185),SUMIFS(D2_SAV_Netto!$J:$J,D2_SAV_Netto!$C:$C,A185,D2_SAV_Netto!$D:$D,B185,D2_SAV_Netto!$E:$E,C185),SUMIFS(D2_SAV_Netto!$J:$J,D2_SAV_Netto!$C:$C,A185,D2_SAV_Netto!$D:$D,B185,D2_SAV_Netto!$E:$E,C185,D2_SAV_Netto!$G:$G,E185))</f>
        <v>0</v>
      </c>
      <c r="G185" s="217"/>
      <c r="H185" s="217"/>
      <c r="I185" s="217"/>
      <c r="J185" s="217"/>
      <c r="K185" s="217"/>
      <c r="L185" s="217"/>
      <c r="M185" s="217"/>
      <c r="N185" s="217"/>
      <c r="O185" s="217"/>
      <c r="P185" s="217"/>
      <c r="Q185" s="217"/>
      <c r="R185" s="217"/>
    </row>
    <row r="186" spans="1:18">
      <c r="A186" s="88"/>
      <c r="B186" s="158"/>
      <c r="C186" s="158"/>
      <c r="D186" s="158"/>
      <c r="E186" s="158"/>
      <c r="F186" s="258">
        <f>IF(ISBLANK(E186),SUMIFS(D2_SAV_Netto!$J:$J,D2_SAV_Netto!$C:$C,A186,D2_SAV_Netto!$D:$D,B186,D2_SAV_Netto!$E:$E,C186),SUMIFS(D2_SAV_Netto!$J:$J,D2_SAV_Netto!$C:$C,A186,D2_SAV_Netto!$D:$D,B186,D2_SAV_Netto!$E:$E,C186,D2_SAV_Netto!$G:$G,E186))</f>
        <v>0</v>
      </c>
      <c r="G186" s="217"/>
      <c r="H186" s="217"/>
      <c r="I186" s="217"/>
      <c r="J186" s="217"/>
      <c r="K186" s="217"/>
      <c r="L186" s="217"/>
      <c r="M186" s="217"/>
      <c r="N186" s="217"/>
      <c r="O186" s="217"/>
      <c r="P186" s="217"/>
      <c r="Q186" s="217"/>
      <c r="R186" s="217"/>
    </row>
    <row r="187" spans="1:18">
      <c r="A187" s="88"/>
      <c r="B187" s="158"/>
      <c r="C187" s="158"/>
      <c r="D187" s="158"/>
      <c r="E187" s="158"/>
      <c r="F187" s="258">
        <f>IF(ISBLANK(E187),SUMIFS(D2_SAV_Netto!$J:$J,D2_SAV_Netto!$C:$C,A187,D2_SAV_Netto!$D:$D,B187,D2_SAV_Netto!$E:$E,C187),SUMIFS(D2_SAV_Netto!$J:$J,D2_SAV_Netto!$C:$C,A187,D2_SAV_Netto!$D:$D,B187,D2_SAV_Netto!$E:$E,C187,D2_SAV_Netto!$G:$G,E187))</f>
        <v>0</v>
      </c>
      <c r="G187" s="217"/>
      <c r="H187" s="217"/>
      <c r="I187" s="217"/>
      <c r="J187" s="217"/>
      <c r="K187" s="217"/>
      <c r="L187" s="217"/>
      <c r="M187" s="217"/>
      <c r="N187" s="217"/>
      <c r="O187" s="217"/>
      <c r="P187" s="217"/>
      <c r="Q187" s="217"/>
      <c r="R187" s="217"/>
    </row>
    <row r="188" spans="1:18">
      <c r="A188" s="88"/>
      <c r="B188" s="158"/>
      <c r="C188" s="158"/>
      <c r="D188" s="158"/>
      <c r="E188" s="158"/>
      <c r="F188" s="258">
        <f>IF(ISBLANK(E188),SUMIFS(D2_SAV_Netto!$J:$J,D2_SAV_Netto!$C:$C,A188,D2_SAV_Netto!$D:$D,B188,D2_SAV_Netto!$E:$E,C188),SUMIFS(D2_SAV_Netto!$J:$J,D2_SAV_Netto!$C:$C,A188,D2_SAV_Netto!$D:$D,B188,D2_SAV_Netto!$E:$E,C188,D2_SAV_Netto!$G:$G,E188))</f>
        <v>0</v>
      </c>
      <c r="G188" s="217"/>
      <c r="H188" s="217"/>
      <c r="I188" s="217"/>
      <c r="J188" s="217"/>
      <c r="K188" s="217"/>
      <c r="L188" s="217"/>
      <c r="M188" s="217"/>
      <c r="N188" s="217"/>
      <c r="O188" s="217"/>
      <c r="P188" s="217"/>
      <c r="Q188" s="217"/>
      <c r="R188" s="217"/>
    </row>
    <row r="189" spans="1:18">
      <c r="A189" s="88"/>
      <c r="B189" s="158"/>
      <c r="C189" s="158"/>
      <c r="D189" s="158"/>
      <c r="E189" s="158"/>
      <c r="F189" s="258">
        <f>IF(ISBLANK(E189),SUMIFS(D2_SAV_Netto!$J:$J,D2_SAV_Netto!$C:$C,A189,D2_SAV_Netto!$D:$D,B189,D2_SAV_Netto!$E:$E,C189),SUMIFS(D2_SAV_Netto!$J:$J,D2_SAV_Netto!$C:$C,A189,D2_SAV_Netto!$D:$D,B189,D2_SAV_Netto!$E:$E,C189,D2_SAV_Netto!$G:$G,E189))</f>
        <v>0</v>
      </c>
      <c r="G189" s="217"/>
      <c r="H189" s="217"/>
      <c r="I189" s="217"/>
      <c r="J189" s="217"/>
      <c r="K189" s="217"/>
      <c r="L189" s="217"/>
      <c r="M189" s="217"/>
      <c r="N189" s="217"/>
      <c r="O189" s="217"/>
      <c r="P189" s="217"/>
      <c r="Q189" s="217"/>
      <c r="R189" s="217"/>
    </row>
    <row r="190" spans="1:18">
      <c r="A190" s="88"/>
      <c r="B190" s="158"/>
      <c r="C190" s="158"/>
      <c r="D190" s="158"/>
      <c r="E190" s="158"/>
      <c r="F190" s="258">
        <f>IF(ISBLANK(E190),SUMIFS(D2_SAV_Netto!$J:$J,D2_SAV_Netto!$C:$C,A190,D2_SAV_Netto!$D:$D,B190,D2_SAV_Netto!$E:$E,C190),SUMIFS(D2_SAV_Netto!$J:$J,D2_SAV_Netto!$C:$C,A190,D2_SAV_Netto!$D:$D,B190,D2_SAV_Netto!$E:$E,C190,D2_SAV_Netto!$G:$G,E190))</f>
        <v>0</v>
      </c>
      <c r="G190" s="217"/>
      <c r="H190" s="217"/>
      <c r="I190" s="217"/>
      <c r="J190" s="217"/>
      <c r="K190" s="217"/>
      <c r="L190" s="217"/>
      <c r="M190" s="217"/>
      <c r="N190" s="217"/>
      <c r="O190" s="217"/>
      <c r="P190" s="217"/>
      <c r="Q190" s="217"/>
      <c r="R190" s="217"/>
    </row>
    <row r="191" spans="1:18">
      <c r="A191" s="88"/>
      <c r="B191" s="158"/>
      <c r="C191" s="158"/>
      <c r="D191" s="158"/>
      <c r="E191" s="158"/>
      <c r="F191" s="258">
        <f>IF(ISBLANK(E191),SUMIFS(D2_SAV_Netto!$J:$J,D2_SAV_Netto!$C:$C,A191,D2_SAV_Netto!$D:$D,B191,D2_SAV_Netto!$E:$E,C191),SUMIFS(D2_SAV_Netto!$J:$J,D2_SAV_Netto!$C:$C,A191,D2_SAV_Netto!$D:$D,B191,D2_SAV_Netto!$E:$E,C191,D2_SAV_Netto!$G:$G,E191))</f>
        <v>0</v>
      </c>
      <c r="G191" s="217"/>
      <c r="H191" s="217"/>
      <c r="I191" s="217"/>
      <c r="J191" s="217"/>
      <c r="K191" s="217"/>
      <c r="L191" s="217"/>
      <c r="M191" s="217"/>
      <c r="N191" s="217"/>
      <c r="O191" s="217"/>
      <c r="P191" s="217"/>
      <c r="Q191" s="217"/>
      <c r="R191" s="217"/>
    </row>
    <row r="192" spans="1:18">
      <c r="A192" s="88"/>
      <c r="B192" s="158"/>
      <c r="C192" s="158"/>
      <c r="D192" s="158"/>
      <c r="E192" s="158"/>
      <c r="F192" s="258">
        <f>IF(ISBLANK(E192),SUMIFS(D2_SAV_Netto!$J:$J,D2_SAV_Netto!$C:$C,A192,D2_SAV_Netto!$D:$D,B192,D2_SAV_Netto!$E:$E,C192),SUMIFS(D2_SAV_Netto!$J:$J,D2_SAV_Netto!$C:$C,A192,D2_SAV_Netto!$D:$D,B192,D2_SAV_Netto!$E:$E,C192,D2_SAV_Netto!$G:$G,E192))</f>
        <v>0</v>
      </c>
      <c r="G192" s="217"/>
      <c r="H192" s="217"/>
      <c r="I192" s="217"/>
      <c r="J192" s="217"/>
      <c r="K192" s="217"/>
      <c r="L192" s="217"/>
      <c r="M192" s="217"/>
      <c r="N192" s="217"/>
      <c r="O192" s="217"/>
      <c r="P192" s="217"/>
      <c r="Q192" s="217"/>
      <c r="R192" s="217"/>
    </row>
    <row r="193" spans="1:18">
      <c r="A193" s="88"/>
      <c r="B193" s="158"/>
      <c r="C193" s="158"/>
      <c r="D193" s="158"/>
      <c r="E193" s="158"/>
      <c r="F193" s="258">
        <f>IF(ISBLANK(E193),SUMIFS(D2_SAV_Netto!$J:$J,D2_SAV_Netto!$C:$C,A193,D2_SAV_Netto!$D:$D,B193,D2_SAV_Netto!$E:$E,C193),SUMIFS(D2_SAV_Netto!$J:$J,D2_SAV_Netto!$C:$C,A193,D2_SAV_Netto!$D:$D,B193,D2_SAV_Netto!$E:$E,C193,D2_SAV_Netto!$G:$G,E193))</f>
        <v>0</v>
      </c>
      <c r="G193" s="217"/>
      <c r="H193" s="217"/>
      <c r="I193" s="217"/>
      <c r="J193" s="217"/>
      <c r="K193" s="217"/>
      <c r="L193" s="217"/>
      <c r="M193" s="217"/>
      <c r="N193" s="217"/>
      <c r="O193" s="217"/>
      <c r="P193" s="217"/>
      <c r="Q193" s="217"/>
      <c r="R193" s="217"/>
    </row>
    <row r="194" spans="1:18">
      <c r="A194" s="88"/>
      <c r="B194" s="158"/>
      <c r="C194" s="158"/>
      <c r="D194" s="158"/>
      <c r="E194" s="158"/>
      <c r="F194" s="258">
        <f>IF(ISBLANK(E194),SUMIFS(D2_SAV_Netto!$J:$J,D2_SAV_Netto!$C:$C,A194,D2_SAV_Netto!$D:$D,B194,D2_SAV_Netto!$E:$E,C194),SUMIFS(D2_SAV_Netto!$J:$J,D2_SAV_Netto!$C:$C,A194,D2_SAV_Netto!$D:$D,B194,D2_SAV_Netto!$E:$E,C194,D2_SAV_Netto!$G:$G,E194))</f>
        <v>0</v>
      </c>
      <c r="G194" s="217"/>
      <c r="H194" s="217"/>
      <c r="I194" s="217"/>
      <c r="J194" s="217"/>
      <c r="K194" s="217"/>
      <c r="L194" s="217"/>
      <c r="M194" s="217"/>
      <c r="N194" s="217"/>
      <c r="O194" s="217"/>
      <c r="P194" s="217"/>
      <c r="Q194" s="217"/>
      <c r="R194" s="217"/>
    </row>
    <row r="195" spans="1:18">
      <c r="A195" s="88"/>
      <c r="B195" s="158"/>
      <c r="C195" s="158"/>
      <c r="D195" s="158"/>
      <c r="E195" s="158"/>
      <c r="F195" s="258">
        <f>IF(ISBLANK(E195),SUMIFS(D2_SAV_Netto!$J:$J,D2_SAV_Netto!$C:$C,A195,D2_SAV_Netto!$D:$D,B195,D2_SAV_Netto!$E:$E,C195),SUMIFS(D2_SAV_Netto!$J:$J,D2_SAV_Netto!$C:$C,A195,D2_SAV_Netto!$D:$D,B195,D2_SAV_Netto!$E:$E,C195,D2_SAV_Netto!$G:$G,E195))</f>
        <v>0</v>
      </c>
      <c r="G195" s="217"/>
      <c r="H195" s="217"/>
      <c r="I195" s="217"/>
      <c r="J195" s="217"/>
      <c r="K195" s="217"/>
      <c r="L195" s="217"/>
      <c r="M195" s="217"/>
      <c r="N195" s="217"/>
      <c r="O195" s="217"/>
      <c r="P195" s="217"/>
      <c r="Q195" s="217"/>
      <c r="R195" s="217"/>
    </row>
    <row r="196" spans="1:18">
      <c r="A196" s="88"/>
      <c r="B196" s="158"/>
      <c r="C196" s="158"/>
      <c r="D196" s="158"/>
      <c r="E196" s="158"/>
      <c r="F196" s="258">
        <f>IF(ISBLANK(E196),SUMIFS(D2_SAV_Netto!$J:$J,D2_SAV_Netto!$C:$C,A196,D2_SAV_Netto!$D:$D,B196,D2_SAV_Netto!$E:$E,C196),SUMIFS(D2_SAV_Netto!$J:$J,D2_SAV_Netto!$C:$C,A196,D2_SAV_Netto!$D:$D,B196,D2_SAV_Netto!$E:$E,C196,D2_SAV_Netto!$G:$G,E196))</f>
        <v>0</v>
      </c>
      <c r="G196" s="217"/>
      <c r="H196" s="217"/>
      <c r="I196" s="217"/>
      <c r="J196" s="217"/>
      <c r="K196" s="217"/>
      <c r="L196" s="217"/>
      <c r="M196" s="217"/>
      <c r="N196" s="217"/>
      <c r="O196" s="217"/>
      <c r="P196" s="217"/>
      <c r="Q196" s="217"/>
      <c r="R196" s="217"/>
    </row>
    <row r="197" spans="1:18">
      <c r="A197" s="88"/>
      <c r="B197" s="158"/>
      <c r="C197" s="158"/>
      <c r="D197" s="158"/>
      <c r="E197" s="158"/>
      <c r="F197" s="258">
        <f>IF(ISBLANK(E197),SUMIFS(D2_SAV_Netto!$J:$J,D2_SAV_Netto!$C:$C,A197,D2_SAV_Netto!$D:$D,B197,D2_SAV_Netto!$E:$E,C197),SUMIFS(D2_SAV_Netto!$J:$J,D2_SAV_Netto!$C:$C,A197,D2_SAV_Netto!$D:$D,B197,D2_SAV_Netto!$E:$E,C197,D2_SAV_Netto!$G:$G,E197))</f>
        <v>0</v>
      </c>
      <c r="G197" s="217"/>
      <c r="H197" s="217"/>
      <c r="I197" s="217"/>
      <c r="J197" s="217"/>
      <c r="K197" s="217"/>
      <c r="L197" s="217"/>
      <c r="M197" s="217"/>
      <c r="N197" s="217"/>
      <c r="O197" s="217"/>
      <c r="P197" s="217"/>
      <c r="Q197" s="217"/>
      <c r="R197" s="217"/>
    </row>
    <row r="198" spans="1:18">
      <c r="A198" s="88"/>
      <c r="B198" s="158"/>
      <c r="C198" s="158"/>
      <c r="D198" s="158"/>
      <c r="E198" s="158"/>
      <c r="F198" s="258">
        <f>IF(ISBLANK(E198),SUMIFS(D2_SAV_Netto!$J:$J,D2_SAV_Netto!$C:$C,A198,D2_SAV_Netto!$D:$D,B198,D2_SAV_Netto!$E:$E,C198),SUMIFS(D2_SAV_Netto!$J:$J,D2_SAV_Netto!$C:$C,A198,D2_SAV_Netto!$D:$D,B198,D2_SAV_Netto!$E:$E,C198,D2_SAV_Netto!$G:$G,E198))</f>
        <v>0</v>
      </c>
      <c r="G198" s="217"/>
      <c r="H198" s="217"/>
      <c r="I198" s="217"/>
      <c r="J198" s="217"/>
      <c r="K198" s="217"/>
      <c r="L198" s="217"/>
      <c r="M198" s="217"/>
      <c r="N198" s="217"/>
      <c r="O198" s="217"/>
      <c r="P198" s="217"/>
      <c r="Q198" s="217"/>
      <c r="R198" s="217"/>
    </row>
    <row r="199" spans="1:18">
      <c r="A199" s="88"/>
      <c r="B199" s="158"/>
      <c r="C199" s="158"/>
      <c r="D199" s="158"/>
      <c r="E199" s="158"/>
      <c r="F199" s="258">
        <f>IF(ISBLANK(E199),SUMIFS(D2_SAV_Netto!$J:$J,D2_SAV_Netto!$C:$C,A199,D2_SAV_Netto!$D:$D,B199,D2_SAV_Netto!$E:$E,C199),SUMIFS(D2_SAV_Netto!$J:$J,D2_SAV_Netto!$C:$C,A199,D2_SAV_Netto!$D:$D,B199,D2_SAV_Netto!$E:$E,C199,D2_SAV_Netto!$G:$G,E199))</f>
        <v>0</v>
      </c>
      <c r="G199" s="217"/>
      <c r="H199" s="217"/>
      <c r="I199" s="217"/>
      <c r="J199" s="217"/>
      <c r="K199" s="217"/>
      <c r="L199" s="217"/>
      <c r="M199" s="217"/>
      <c r="N199" s="217"/>
      <c r="O199" s="217"/>
      <c r="P199" s="217"/>
      <c r="Q199" s="217"/>
      <c r="R199" s="217"/>
    </row>
    <row r="200" spans="1:18">
      <c r="A200" s="88"/>
      <c r="B200" s="158"/>
      <c r="C200" s="158"/>
      <c r="D200" s="158"/>
      <c r="E200" s="158"/>
      <c r="F200" s="258">
        <f>IF(ISBLANK(E200),SUMIFS(D2_SAV_Netto!$J:$J,D2_SAV_Netto!$C:$C,A200,D2_SAV_Netto!$D:$D,B200,D2_SAV_Netto!$E:$E,C200),SUMIFS(D2_SAV_Netto!$J:$J,D2_SAV_Netto!$C:$C,A200,D2_SAV_Netto!$D:$D,B200,D2_SAV_Netto!$E:$E,C200,D2_SAV_Netto!$G:$G,E200))</f>
        <v>0</v>
      </c>
      <c r="G200" s="217"/>
      <c r="H200" s="217"/>
      <c r="I200" s="217"/>
      <c r="J200" s="217"/>
      <c r="K200" s="217"/>
      <c r="L200" s="217"/>
      <c r="M200" s="217"/>
      <c r="N200" s="217"/>
      <c r="O200" s="217"/>
      <c r="P200" s="217"/>
      <c r="Q200" s="217"/>
      <c r="R200" s="217"/>
    </row>
  </sheetData>
  <mergeCells count="8">
    <mergeCell ref="A4:C4"/>
    <mergeCell ref="D3:E3"/>
    <mergeCell ref="D4:E4"/>
    <mergeCell ref="G2:R2"/>
    <mergeCell ref="R3:R5"/>
    <mergeCell ref="G3:J3"/>
    <mergeCell ref="K3:M3"/>
    <mergeCell ref="N3:Q3"/>
  </mergeCells>
  <conditionalFormatting sqref="B6">
    <cfRule type="cellIs" dxfId="57" priority="53" operator="equal">
      <formula>0</formula>
    </cfRule>
    <cfRule type="cellIs" dxfId="56" priority="54" operator="lessThan">
      <formula>2017</formula>
    </cfRule>
  </conditionalFormatting>
  <conditionalFormatting sqref="B7:B11">
    <cfRule type="cellIs" dxfId="55" priority="51" operator="equal">
      <formula>0</formula>
    </cfRule>
    <cfRule type="cellIs" dxfId="54" priority="52" operator="lessThan">
      <formula>2017</formula>
    </cfRule>
  </conditionalFormatting>
  <conditionalFormatting sqref="B13:B18 B20:B31">
    <cfRule type="cellIs" dxfId="53" priority="49" operator="equal">
      <formula>0</formula>
    </cfRule>
    <cfRule type="cellIs" dxfId="52" priority="50" operator="lessThan">
      <formula>2017</formula>
    </cfRule>
  </conditionalFormatting>
  <conditionalFormatting sqref="B12">
    <cfRule type="cellIs" dxfId="51" priority="47" operator="equal">
      <formula>0</formula>
    </cfRule>
    <cfRule type="cellIs" dxfId="50" priority="48" operator="lessThan">
      <formula>2017</formula>
    </cfRule>
  </conditionalFormatting>
  <conditionalFormatting sqref="C6:E6">
    <cfRule type="cellIs" dxfId="49" priority="45" operator="equal">
      <formula>0</formula>
    </cfRule>
    <cfRule type="cellIs" dxfId="48" priority="46" operator="lessThan">
      <formula>2017</formula>
    </cfRule>
  </conditionalFormatting>
  <conditionalFormatting sqref="C7:E11">
    <cfRule type="cellIs" dxfId="47" priority="43" operator="equal">
      <formula>0</formula>
    </cfRule>
    <cfRule type="cellIs" dxfId="46" priority="44" operator="lessThan">
      <formula>2017</formula>
    </cfRule>
  </conditionalFormatting>
  <conditionalFormatting sqref="C13:E18 C20:E31">
    <cfRule type="cellIs" dxfId="45" priority="41" operator="equal">
      <formula>0</formula>
    </cfRule>
    <cfRule type="cellIs" dxfId="44" priority="42" operator="lessThan">
      <formula>2017</formula>
    </cfRule>
  </conditionalFormatting>
  <conditionalFormatting sqref="C12:E12">
    <cfRule type="cellIs" dxfId="43" priority="39" operator="equal">
      <formula>0</formula>
    </cfRule>
    <cfRule type="cellIs" dxfId="42" priority="40" operator="lessThan">
      <formula>2017</formula>
    </cfRule>
  </conditionalFormatting>
  <conditionalFormatting sqref="A7:A18 A20:A31">
    <cfRule type="cellIs" dxfId="41" priority="27" operator="equal">
      <formula>0</formula>
    </cfRule>
    <cfRule type="cellIs" dxfId="40" priority="28" operator="lessThan">
      <formula>2017</formula>
    </cfRule>
  </conditionalFormatting>
  <conditionalFormatting sqref="A6">
    <cfRule type="cellIs" dxfId="39" priority="29" operator="equal">
      <formula>0</formula>
    </cfRule>
    <cfRule type="cellIs" dxfId="38" priority="30" operator="lessThan">
      <formula>2017</formula>
    </cfRule>
  </conditionalFormatting>
  <conditionalFormatting sqref="C32:E200">
    <cfRule type="cellIs" dxfId="37" priority="21" operator="equal">
      <formula>0</formula>
    </cfRule>
    <cfRule type="cellIs" dxfId="36" priority="22" operator="lessThan">
      <formula>2017</formula>
    </cfRule>
  </conditionalFormatting>
  <conditionalFormatting sqref="B32:B200">
    <cfRule type="cellIs" dxfId="35" priority="15" operator="equal">
      <formula>0</formula>
    </cfRule>
    <cfRule type="cellIs" dxfId="34" priority="16" operator="lessThan">
      <formula>2017</formula>
    </cfRule>
  </conditionalFormatting>
  <conditionalFormatting sqref="A32:A200">
    <cfRule type="cellIs" dxfId="33" priority="13" operator="equal">
      <formula>0</formula>
    </cfRule>
    <cfRule type="cellIs" dxfId="32" priority="14" operator="lessThan">
      <formula>2017</formula>
    </cfRule>
  </conditionalFormatting>
  <conditionalFormatting sqref="F3">
    <cfRule type="cellIs" dxfId="31" priority="8" operator="equal">
      <formula>0</formula>
    </cfRule>
  </conditionalFormatting>
  <conditionalFormatting sqref="B19">
    <cfRule type="cellIs" dxfId="30" priority="5" operator="equal">
      <formula>0</formula>
    </cfRule>
    <cfRule type="cellIs" dxfId="29" priority="6" operator="lessThan">
      <formula>2017</formula>
    </cfRule>
  </conditionalFormatting>
  <conditionalFormatting sqref="C19:E19">
    <cfRule type="cellIs" dxfId="28" priority="3" operator="equal">
      <formula>0</formula>
    </cfRule>
    <cfRule type="cellIs" dxfId="27" priority="4" operator="lessThan">
      <formula>2017</formula>
    </cfRule>
  </conditionalFormatting>
  <conditionalFormatting sqref="A19">
    <cfRule type="cellIs" dxfId="26" priority="1" operator="equal">
      <formula>0</formula>
    </cfRule>
    <cfRule type="cellIs" dxfId="25" priority="2" operator="lessThan">
      <formula>2017</formula>
    </cfRule>
  </conditionalFormatting>
  <conditionalFormatting sqref="G6:Q200">
    <cfRule type="expression" dxfId="24" priority="59">
      <formula>$B6="Netzersatzinvestitionen und Sonstiges (IT, BuG, etc.)"</formula>
    </cfRule>
    <cfRule type="expression" dxfId="23" priority="60">
      <formula>$B6="Netzersatzinvestitionen und Sonstiges (IT, BuG, etc.)"</formula>
    </cfRule>
    <cfRule type="expression" dxfId="22" priority="61">
      <formula>$F6=0</formula>
    </cfRule>
  </conditionalFormatting>
  <dataValidations count="2">
    <dataValidation type="list" allowBlank="1" showInputMessage="1" showErrorMessage="1" sqref="B6:B200">
      <formula1>Projektart</formula1>
    </dataValidation>
    <dataValidation type="list" errorStyle="warning" allowBlank="1" sqref="A6:A200">
      <formula1>Zeitreihe_1</formula1>
    </dataValidation>
  </dataValidations>
  <pageMargins left="0.7" right="0.7" top="0.78740157499999996" bottom="0.78740157499999996" header="0.3" footer="0.3"/>
  <pageSetup paperSize="9"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99"/>
    <pageSetUpPr fitToPage="1"/>
  </sheetPr>
  <dimension ref="A1:L53"/>
  <sheetViews>
    <sheetView showGridLines="0" showZeros="0" zoomScale="80" zoomScaleNormal="80" workbookViewId="0">
      <pane ySplit="4" topLeftCell="A5" activePane="bottomLeft" state="frozen"/>
      <selection activeCell="B29" sqref="B29"/>
      <selection pane="bottomLeft"/>
    </sheetView>
  </sheetViews>
  <sheetFormatPr baseColWidth="10" defaultColWidth="11.42578125" defaultRowHeight="15"/>
  <cols>
    <col min="1" max="1" width="9.5703125" customWidth="1"/>
    <col min="2" max="2" width="64.5703125" customWidth="1"/>
    <col min="3" max="3" width="15.5703125" style="4" customWidth="1"/>
    <col min="4" max="11" width="20.5703125" customWidth="1"/>
    <col min="12" max="12" width="47.42578125" customWidth="1"/>
  </cols>
  <sheetData>
    <row r="1" spans="1:12" ht="23.1" customHeight="1">
      <c r="A1" s="164" t="s">
        <v>281</v>
      </c>
      <c r="C1"/>
      <c r="D1" s="123"/>
    </row>
    <row r="2" spans="1:12" ht="20.100000000000001" customHeight="1">
      <c r="A2" s="11" t="str">
        <f>ROMAN(COLUMN())</f>
        <v>I</v>
      </c>
      <c r="B2" s="11" t="str">
        <f>ROMAN(COLUMN())</f>
        <v>II</v>
      </c>
      <c r="C2" s="11" t="str">
        <f t="shared" ref="C2:L2" si="0">ROMAN(COLUMN())</f>
        <v>III</v>
      </c>
      <c r="D2" s="230" t="str">
        <f t="shared" si="0"/>
        <v>IV</v>
      </c>
      <c r="E2" s="230" t="str">
        <f t="shared" si="0"/>
        <v>V</v>
      </c>
      <c r="F2" s="230" t="str">
        <f t="shared" si="0"/>
        <v>VI</v>
      </c>
      <c r="G2" s="230" t="str">
        <f t="shared" si="0"/>
        <v>VII</v>
      </c>
      <c r="H2" s="230" t="str">
        <f t="shared" si="0"/>
        <v>VIII</v>
      </c>
      <c r="I2" s="230" t="str">
        <f t="shared" si="0"/>
        <v>IX</v>
      </c>
      <c r="J2" s="230" t="str">
        <f t="shared" si="0"/>
        <v>X</v>
      </c>
      <c r="K2" s="230" t="str">
        <f t="shared" si="0"/>
        <v>XI</v>
      </c>
      <c r="L2" s="230" t="str">
        <f t="shared" si="0"/>
        <v>XII</v>
      </c>
    </row>
    <row r="3" spans="1:12" ht="20.100000000000001" customHeight="1">
      <c r="A3" s="6"/>
      <c r="B3" s="6" t="s">
        <v>74</v>
      </c>
      <c r="C3" s="7"/>
      <c r="D3" s="6" t="s">
        <v>122</v>
      </c>
      <c r="E3" s="7"/>
      <c r="F3" s="7"/>
      <c r="G3" s="7"/>
      <c r="H3" s="7"/>
      <c r="I3" s="7"/>
      <c r="J3" s="7"/>
      <c r="K3" s="7"/>
      <c r="L3" s="8"/>
    </row>
    <row r="4" spans="1:12" ht="85.35" customHeight="1">
      <c r="A4" s="46" t="s">
        <v>57</v>
      </c>
      <c r="B4" s="47" t="s">
        <v>123</v>
      </c>
      <c r="C4" s="45" t="s">
        <v>80</v>
      </c>
      <c r="D4" s="45" t="s">
        <v>220</v>
      </c>
      <c r="E4" s="45" t="s">
        <v>81</v>
      </c>
      <c r="F4" s="45" t="s">
        <v>119</v>
      </c>
      <c r="G4" s="45" t="s">
        <v>83</v>
      </c>
      <c r="H4" s="45" t="s">
        <v>125</v>
      </c>
      <c r="I4" s="45" t="s">
        <v>126</v>
      </c>
      <c r="J4" s="45" t="s">
        <v>96</v>
      </c>
      <c r="K4" s="48" t="s">
        <v>127</v>
      </c>
      <c r="L4" s="45" t="s">
        <v>113</v>
      </c>
    </row>
    <row r="5" spans="1:12">
      <c r="A5" s="196"/>
      <c r="B5" s="129"/>
      <c r="C5" s="197"/>
      <c r="D5" s="131"/>
      <c r="E5" s="131"/>
      <c r="F5" s="131"/>
      <c r="G5" s="132">
        <f>SUM(D5,E5)-F5</f>
        <v>0</v>
      </c>
      <c r="H5" s="131"/>
      <c r="I5" s="198"/>
      <c r="J5" s="131"/>
      <c r="K5" s="198"/>
      <c r="L5" s="229"/>
    </row>
    <row r="6" spans="1:12">
      <c r="A6" s="196"/>
      <c r="B6" s="129"/>
      <c r="C6" s="197"/>
      <c r="D6" s="131"/>
      <c r="E6" s="131"/>
      <c r="F6" s="131"/>
      <c r="G6" s="132">
        <f t="shared" ref="G6:G52" si="1">SUM(D6,E6)-F6</f>
        <v>0</v>
      </c>
      <c r="H6" s="131"/>
      <c r="I6" s="198"/>
      <c r="J6" s="131"/>
      <c r="K6" s="198"/>
      <c r="L6" s="131"/>
    </row>
    <row r="7" spans="1:12">
      <c r="A7" s="196"/>
      <c r="B7" s="129"/>
      <c r="C7" s="197"/>
      <c r="D7" s="131"/>
      <c r="E7" s="131"/>
      <c r="F7" s="131"/>
      <c r="G7" s="132">
        <f t="shared" si="1"/>
        <v>0</v>
      </c>
      <c r="H7" s="131"/>
      <c r="I7" s="131"/>
      <c r="J7" s="131"/>
      <c r="K7" s="198"/>
      <c r="L7" s="131"/>
    </row>
    <row r="8" spans="1:12">
      <c r="A8" s="196"/>
      <c r="B8" s="129"/>
      <c r="C8" s="197"/>
      <c r="D8" s="131"/>
      <c r="E8" s="131"/>
      <c r="F8" s="131"/>
      <c r="G8" s="132">
        <f t="shared" si="1"/>
        <v>0</v>
      </c>
      <c r="H8" s="131"/>
      <c r="I8" s="131"/>
      <c r="J8" s="131"/>
      <c r="K8" s="198"/>
      <c r="L8" s="131"/>
    </row>
    <row r="9" spans="1:12">
      <c r="A9" s="196"/>
      <c r="B9" s="129"/>
      <c r="C9" s="197"/>
      <c r="D9" s="131"/>
      <c r="E9" s="131"/>
      <c r="F9" s="131"/>
      <c r="G9" s="132">
        <f t="shared" si="1"/>
        <v>0</v>
      </c>
      <c r="H9" s="131"/>
      <c r="I9" s="131"/>
      <c r="J9" s="131"/>
      <c r="K9" s="198"/>
      <c r="L9" s="131"/>
    </row>
    <row r="10" spans="1:12">
      <c r="A10" s="196"/>
      <c r="B10" s="129"/>
      <c r="C10" s="197"/>
      <c r="D10" s="131"/>
      <c r="E10" s="131"/>
      <c r="F10" s="131"/>
      <c r="G10" s="132">
        <f t="shared" si="1"/>
        <v>0</v>
      </c>
      <c r="H10" s="131"/>
      <c r="I10" s="131"/>
      <c r="J10" s="131"/>
      <c r="K10" s="198"/>
      <c r="L10" s="131"/>
    </row>
    <row r="11" spans="1:12">
      <c r="A11" s="196"/>
      <c r="B11" s="129"/>
      <c r="C11" s="197"/>
      <c r="D11" s="131"/>
      <c r="E11" s="131"/>
      <c r="F11" s="131"/>
      <c r="G11" s="132">
        <f t="shared" si="1"/>
        <v>0</v>
      </c>
      <c r="H11" s="131"/>
      <c r="I11" s="131"/>
      <c r="J11" s="131"/>
      <c r="K11" s="198"/>
      <c r="L11" s="131"/>
    </row>
    <row r="12" spans="1:12">
      <c r="A12" s="196"/>
      <c r="B12" s="129"/>
      <c r="C12" s="197"/>
      <c r="D12" s="131"/>
      <c r="E12" s="131"/>
      <c r="F12" s="131"/>
      <c r="G12" s="132">
        <f t="shared" si="1"/>
        <v>0</v>
      </c>
      <c r="H12" s="131"/>
      <c r="I12" s="131"/>
      <c r="J12" s="131"/>
      <c r="K12" s="198"/>
      <c r="L12" s="131"/>
    </row>
    <row r="13" spans="1:12">
      <c r="A13" s="196"/>
      <c r="B13" s="129"/>
      <c r="C13" s="197"/>
      <c r="D13" s="131"/>
      <c r="E13" s="131"/>
      <c r="F13" s="131"/>
      <c r="G13" s="132">
        <f t="shared" si="1"/>
        <v>0</v>
      </c>
      <c r="H13" s="131"/>
      <c r="I13" s="131"/>
      <c r="J13" s="131"/>
      <c r="K13" s="198"/>
      <c r="L13" s="131"/>
    </row>
    <row r="14" spans="1:12">
      <c r="A14" s="196"/>
      <c r="B14" s="129"/>
      <c r="C14" s="197"/>
      <c r="D14" s="131"/>
      <c r="E14" s="131"/>
      <c r="F14" s="131"/>
      <c r="G14" s="132">
        <f t="shared" si="1"/>
        <v>0</v>
      </c>
      <c r="H14" s="131"/>
      <c r="I14" s="131"/>
      <c r="J14" s="131"/>
      <c r="K14" s="198"/>
      <c r="L14" s="131"/>
    </row>
    <row r="15" spans="1:12">
      <c r="A15" s="196"/>
      <c r="B15" s="129"/>
      <c r="C15" s="197"/>
      <c r="D15" s="131"/>
      <c r="E15" s="131"/>
      <c r="F15" s="131"/>
      <c r="G15" s="132">
        <f t="shared" si="1"/>
        <v>0</v>
      </c>
      <c r="H15" s="131"/>
      <c r="I15" s="131"/>
      <c r="J15" s="131"/>
      <c r="K15" s="198"/>
      <c r="L15" s="131"/>
    </row>
    <row r="16" spans="1:12">
      <c r="A16" s="196"/>
      <c r="B16" s="129"/>
      <c r="C16" s="197"/>
      <c r="D16" s="131"/>
      <c r="E16" s="131"/>
      <c r="F16" s="131"/>
      <c r="G16" s="132">
        <f t="shared" si="1"/>
        <v>0</v>
      </c>
      <c r="H16" s="131"/>
      <c r="I16" s="131"/>
      <c r="J16" s="131"/>
      <c r="K16" s="198"/>
      <c r="L16" s="131"/>
    </row>
    <row r="17" spans="1:12">
      <c r="A17" s="196"/>
      <c r="B17" s="129"/>
      <c r="C17" s="197"/>
      <c r="D17" s="131"/>
      <c r="E17" s="131"/>
      <c r="F17" s="131"/>
      <c r="G17" s="132">
        <f t="shared" si="1"/>
        <v>0</v>
      </c>
      <c r="H17" s="131"/>
      <c r="I17" s="131"/>
      <c r="J17" s="131"/>
      <c r="K17" s="198"/>
      <c r="L17" s="131"/>
    </row>
    <row r="18" spans="1:12">
      <c r="A18" s="196"/>
      <c r="B18" s="129"/>
      <c r="C18" s="197"/>
      <c r="D18" s="131"/>
      <c r="E18" s="131"/>
      <c r="F18" s="131"/>
      <c r="G18" s="132">
        <f t="shared" si="1"/>
        <v>0</v>
      </c>
      <c r="H18" s="131"/>
      <c r="I18" s="131"/>
      <c r="J18" s="131"/>
      <c r="K18" s="198"/>
      <c r="L18" s="131"/>
    </row>
    <row r="19" spans="1:12">
      <c r="A19" s="196"/>
      <c r="B19" s="129"/>
      <c r="C19" s="197"/>
      <c r="D19" s="131"/>
      <c r="E19" s="131"/>
      <c r="F19" s="131"/>
      <c r="G19" s="132">
        <f t="shared" si="1"/>
        <v>0</v>
      </c>
      <c r="H19" s="131"/>
      <c r="I19" s="131"/>
      <c r="J19" s="131"/>
      <c r="K19" s="198"/>
      <c r="L19" s="131"/>
    </row>
    <row r="20" spans="1:12">
      <c r="A20" s="196"/>
      <c r="B20" s="129"/>
      <c r="C20" s="197"/>
      <c r="D20" s="131"/>
      <c r="E20" s="131"/>
      <c r="F20" s="131"/>
      <c r="G20" s="132">
        <f t="shared" si="1"/>
        <v>0</v>
      </c>
      <c r="H20" s="131"/>
      <c r="I20" s="131"/>
      <c r="J20" s="131"/>
      <c r="K20" s="198"/>
      <c r="L20" s="131"/>
    </row>
    <row r="21" spans="1:12">
      <c r="A21" s="196"/>
      <c r="B21" s="129"/>
      <c r="C21" s="197"/>
      <c r="D21" s="131"/>
      <c r="E21" s="131"/>
      <c r="F21" s="131"/>
      <c r="G21" s="132">
        <f t="shared" si="1"/>
        <v>0</v>
      </c>
      <c r="H21" s="131"/>
      <c r="I21" s="131"/>
      <c r="J21" s="131"/>
      <c r="K21" s="198"/>
      <c r="L21" s="131"/>
    </row>
    <row r="22" spans="1:12">
      <c r="A22" s="196"/>
      <c r="B22" s="129"/>
      <c r="C22" s="197"/>
      <c r="D22" s="131"/>
      <c r="E22" s="131"/>
      <c r="F22" s="131"/>
      <c r="G22" s="132">
        <f t="shared" si="1"/>
        <v>0</v>
      </c>
      <c r="H22" s="131"/>
      <c r="I22" s="131"/>
      <c r="J22" s="131"/>
      <c r="K22" s="198"/>
      <c r="L22" s="131"/>
    </row>
    <row r="23" spans="1:12">
      <c r="A23" s="196"/>
      <c r="B23" s="129"/>
      <c r="C23" s="197"/>
      <c r="D23" s="131"/>
      <c r="E23" s="131"/>
      <c r="F23" s="131"/>
      <c r="G23" s="132">
        <f t="shared" si="1"/>
        <v>0</v>
      </c>
      <c r="H23" s="131"/>
      <c r="I23" s="131"/>
      <c r="J23" s="131"/>
      <c r="K23" s="198"/>
      <c r="L23" s="131"/>
    </row>
    <row r="24" spans="1:12">
      <c r="A24" s="196"/>
      <c r="B24" s="129"/>
      <c r="C24" s="197"/>
      <c r="D24" s="131"/>
      <c r="E24" s="131"/>
      <c r="F24" s="131"/>
      <c r="G24" s="132">
        <f t="shared" si="1"/>
        <v>0</v>
      </c>
      <c r="H24" s="131"/>
      <c r="I24" s="131"/>
      <c r="J24" s="131"/>
      <c r="K24" s="198"/>
      <c r="L24" s="131"/>
    </row>
    <row r="25" spans="1:12">
      <c r="A25" s="196"/>
      <c r="B25" s="129"/>
      <c r="C25" s="197"/>
      <c r="D25" s="131"/>
      <c r="E25" s="131"/>
      <c r="F25" s="131"/>
      <c r="G25" s="132">
        <f t="shared" si="1"/>
        <v>0</v>
      </c>
      <c r="H25" s="131"/>
      <c r="I25" s="131"/>
      <c r="J25" s="131"/>
      <c r="K25" s="198"/>
      <c r="L25" s="131"/>
    </row>
    <row r="26" spans="1:12">
      <c r="A26" s="196"/>
      <c r="B26" s="129"/>
      <c r="C26" s="197"/>
      <c r="D26" s="131"/>
      <c r="E26" s="131"/>
      <c r="F26" s="131"/>
      <c r="G26" s="132">
        <f t="shared" si="1"/>
        <v>0</v>
      </c>
      <c r="H26" s="131"/>
      <c r="I26" s="131"/>
      <c r="J26" s="131"/>
      <c r="K26" s="198"/>
      <c r="L26" s="131"/>
    </row>
    <row r="27" spans="1:12">
      <c r="A27" s="196"/>
      <c r="B27" s="129"/>
      <c r="C27" s="197"/>
      <c r="D27" s="131"/>
      <c r="E27" s="131"/>
      <c r="F27" s="131"/>
      <c r="G27" s="132">
        <f t="shared" si="1"/>
        <v>0</v>
      </c>
      <c r="H27" s="131"/>
      <c r="I27" s="131"/>
      <c r="J27" s="131"/>
      <c r="K27" s="198"/>
      <c r="L27" s="131"/>
    </row>
    <row r="28" spans="1:12">
      <c r="A28" s="196"/>
      <c r="B28" s="129"/>
      <c r="C28" s="197"/>
      <c r="D28" s="131"/>
      <c r="E28" s="131"/>
      <c r="F28" s="131"/>
      <c r="G28" s="132">
        <f t="shared" si="1"/>
        <v>0</v>
      </c>
      <c r="H28" s="131"/>
      <c r="I28" s="131"/>
      <c r="J28" s="131"/>
      <c r="K28" s="198"/>
      <c r="L28" s="131"/>
    </row>
    <row r="29" spans="1:12">
      <c r="A29" s="196"/>
      <c r="B29" s="129"/>
      <c r="C29" s="197"/>
      <c r="D29" s="131"/>
      <c r="E29" s="131"/>
      <c r="F29" s="131"/>
      <c r="G29" s="132">
        <f t="shared" si="1"/>
        <v>0</v>
      </c>
      <c r="H29" s="131"/>
      <c r="I29" s="131"/>
      <c r="J29" s="131"/>
      <c r="K29" s="198"/>
      <c r="L29" s="131"/>
    </row>
    <row r="30" spans="1:12">
      <c r="A30" s="196"/>
      <c r="B30" s="129"/>
      <c r="C30" s="197"/>
      <c r="D30" s="131"/>
      <c r="E30" s="131"/>
      <c r="F30" s="131"/>
      <c r="G30" s="132">
        <f t="shared" si="1"/>
        <v>0</v>
      </c>
      <c r="H30" s="131"/>
      <c r="I30" s="131"/>
      <c r="J30" s="131"/>
      <c r="K30" s="198"/>
      <c r="L30" s="131"/>
    </row>
    <row r="31" spans="1:12">
      <c r="A31" s="196"/>
      <c r="B31" s="129"/>
      <c r="C31" s="197"/>
      <c r="D31" s="131"/>
      <c r="E31" s="131"/>
      <c r="F31" s="131"/>
      <c r="G31" s="132">
        <f t="shared" si="1"/>
        <v>0</v>
      </c>
      <c r="H31" s="131"/>
      <c r="I31" s="131"/>
      <c r="J31" s="131"/>
      <c r="K31" s="198"/>
      <c r="L31" s="131"/>
    </row>
    <row r="32" spans="1:12">
      <c r="A32" s="196"/>
      <c r="B32" s="129"/>
      <c r="C32" s="197"/>
      <c r="D32" s="131"/>
      <c r="E32" s="131"/>
      <c r="F32" s="131"/>
      <c r="G32" s="132">
        <f t="shared" si="1"/>
        <v>0</v>
      </c>
      <c r="H32" s="131"/>
      <c r="I32" s="131"/>
      <c r="J32" s="131"/>
      <c r="K32" s="198"/>
      <c r="L32" s="131"/>
    </row>
    <row r="33" spans="1:12">
      <c r="A33" s="196"/>
      <c r="B33" s="129"/>
      <c r="C33" s="197"/>
      <c r="D33" s="131"/>
      <c r="E33" s="131"/>
      <c r="F33" s="131"/>
      <c r="G33" s="132">
        <f t="shared" si="1"/>
        <v>0</v>
      </c>
      <c r="H33" s="131"/>
      <c r="I33" s="131"/>
      <c r="J33" s="131"/>
      <c r="K33" s="198"/>
      <c r="L33" s="131"/>
    </row>
    <row r="34" spans="1:12">
      <c r="A34" s="196"/>
      <c r="B34" s="129"/>
      <c r="C34" s="197"/>
      <c r="D34" s="131"/>
      <c r="E34" s="131"/>
      <c r="F34" s="131"/>
      <c r="G34" s="132">
        <f t="shared" si="1"/>
        <v>0</v>
      </c>
      <c r="H34" s="131"/>
      <c r="I34" s="131"/>
      <c r="J34" s="131"/>
      <c r="K34" s="198"/>
      <c r="L34" s="131"/>
    </row>
    <row r="35" spans="1:12">
      <c r="A35" s="196"/>
      <c r="B35" s="129"/>
      <c r="C35" s="197"/>
      <c r="D35" s="131"/>
      <c r="E35" s="131"/>
      <c r="F35" s="131"/>
      <c r="G35" s="132">
        <f t="shared" si="1"/>
        <v>0</v>
      </c>
      <c r="H35" s="131"/>
      <c r="I35" s="131"/>
      <c r="J35" s="131"/>
      <c r="K35" s="198"/>
      <c r="L35" s="131"/>
    </row>
    <row r="36" spans="1:12">
      <c r="A36" s="196"/>
      <c r="B36" s="129"/>
      <c r="C36" s="197"/>
      <c r="D36" s="131"/>
      <c r="E36" s="131"/>
      <c r="F36" s="131"/>
      <c r="G36" s="132">
        <f t="shared" si="1"/>
        <v>0</v>
      </c>
      <c r="H36" s="131"/>
      <c r="I36" s="131"/>
      <c r="J36" s="131"/>
      <c r="K36" s="198"/>
      <c r="L36" s="131"/>
    </row>
    <row r="37" spans="1:12">
      <c r="A37" s="196"/>
      <c r="B37" s="129"/>
      <c r="C37" s="197"/>
      <c r="D37" s="131"/>
      <c r="E37" s="131"/>
      <c r="F37" s="131"/>
      <c r="G37" s="132">
        <f t="shared" si="1"/>
        <v>0</v>
      </c>
      <c r="H37" s="131"/>
      <c r="I37" s="131"/>
      <c r="J37" s="131"/>
      <c r="K37" s="198"/>
      <c r="L37" s="131"/>
    </row>
    <row r="38" spans="1:12">
      <c r="A38" s="196"/>
      <c r="B38" s="129"/>
      <c r="C38" s="197"/>
      <c r="D38" s="131"/>
      <c r="E38" s="131"/>
      <c r="F38" s="131"/>
      <c r="G38" s="132">
        <f t="shared" si="1"/>
        <v>0</v>
      </c>
      <c r="H38" s="131"/>
      <c r="I38" s="131"/>
      <c r="J38" s="131"/>
      <c r="K38" s="198"/>
      <c r="L38" s="131"/>
    </row>
    <row r="39" spans="1:12">
      <c r="A39" s="196"/>
      <c r="B39" s="129"/>
      <c r="C39" s="197"/>
      <c r="D39" s="131"/>
      <c r="E39" s="131"/>
      <c r="F39" s="131"/>
      <c r="G39" s="132">
        <f t="shared" si="1"/>
        <v>0</v>
      </c>
      <c r="H39" s="131"/>
      <c r="I39" s="131"/>
      <c r="J39" s="131"/>
      <c r="K39" s="198"/>
      <c r="L39" s="131"/>
    </row>
    <row r="40" spans="1:12">
      <c r="A40" s="196"/>
      <c r="B40" s="129"/>
      <c r="C40" s="197"/>
      <c r="D40" s="131"/>
      <c r="E40" s="131"/>
      <c r="F40" s="131"/>
      <c r="G40" s="132">
        <f t="shared" si="1"/>
        <v>0</v>
      </c>
      <c r="H40" s="131"/>
      <c r="I40" s="131"/>
      <c r="J40" s="131"/>
      <c r="K40" s="198"/>
      <c r="L40" s="131"/>
    </row>
    <row r="41" spans="1:12">
      <c r="A41" s="196"/>
      <c r="B41" s="129"/>
      <c r="C41" s="197"/>
      <c r="D41" s="131"/>
      <c r="E41" s="131"/>
      <c r="F41" s="131"/>
      <c r="G41" s="132">
        <f t="shared" si="1"/>
        <v>0</v>
      </c>
      <c r="H41" s="131"/>
      <c r="I41" s="131"/>
      <c r="J41" s="131"/>
      <c r="K41" s="198"/>
      <c r="L41" s="131"/>
    </row>
    <row r="42" spans="1:12">
      <c r="A42" s="196"/>
      <c r="B42" s="129"/>
      <c r="C42" s="197"/>
      <c r="D42" s="131"/>
      <c r="E42" s="131"/>
      <c r="F42" s="131"/>
      <c r="G42" s="132">
        <f t="shared" si="1"/>
        <v>0</v>
      </c>
      <c r="H42" s="131"/>
      <c r="I42" s="131"/>
      <c r="J42" s="131"/>
      <c r="K42" s="198"/>
      <c r="L42" s="131"/>
    </row>
    <row r="43" spans="1:12">
      <c r="A43" s="196"/>
      <c r="B43" s="129"/>
      <c r="C43" s="197"/>
      <c r="D43" s="131"/>
      <c r="E43" s="131"/>
      <c r="F43" s="131"/>
      <c r="G43" s="132">
        <f t="shared" si="1"/>
        <v>0</v>
      </c>
      <c r="H43" s="131"/>
      <c r="I43" s="131"/>
      <c r="J43" s="131"/>
      <c r="K43" s="198"/>
      <c r="L43" s="131"/>
    </row>
    <row r="44" spans="1:12">
      <c r="A44" s="196"/>
      <c r="B44" s="129"/>
      <c r="C44" s="197"/>
      <c r="D44" s="131"/>
      <c r="E44" s="131"/>
      <c r="F44" s="131"/>
      <c r="G44" s="132">
        <f t="shared" si="1"/>
        <v>0</v>
      </c>
      <c r="H44" s="131"/>
      <c r="I44" s="131"/>
      <c r="J44" s="131"/>
      <c r="K44" s="198"/>
      <c r="L44" s="131"/>
    </row>
    <row r="45" spans="1:12">
      <c r="A45" s="196"/>
      <c r="B45" s="129"/>
      <c r="C45" s="197"/>
      <c r="D45" s="131"/>
      <c r="E45" s="131"/>
      <c r="F45" s="131"/>
      <c r="G45" s="132">
        <f t="shared" si="1"/>
        <v>0</v>
      </c>
      <c r="H45" s="131"/>
      <c r="I45" s="131"/>
      <c r="J45" s="131"/>
      <c r="K45" s="198"/>
      <c r="L45" s="131"/>
    </row>
    <row r="46" spans="1:12">
      <c r="A46" s="196"/>
      <c r="B46" s="129"/>
      <c r="C46" s="197"/>
      <c r="D46" s="131"/>
      <c r="E46" s="131"/>
      <c r="F46" s="131"/>
      <c r="G46" s="132">
        <f t="shared" si="1"/>
        <v>0</v>
      </c>
      <c r="H46" s="131"/>
      <c r="I46" s="131"/>
      <c r="J46" s="131"/>
      <c r="K46" s="198"/>
      <c r="L46" s="131"/>
    </row>
    <row r="47" spans="1:12">
      <c r="A47" s="196"/>
      <c r="B47" s="129"/>
      <c r="C47" s="197"/>
      <c r="D47" s="131"/>
      <c r="E47" s="131"/>
      <c r="F47" s="131"/>
      <c r="G47" s="132">
        <f t="shared" si="1"/>
        <v>0</v>
      </c>
      <c r="H47" s="131"/>
      <c r="I47" s="131"/>
      <c r="J47" s="131"/>
      <c r="K47" s="198"/>
      <c r="L47" s="131"/>
    </row>
    <row r="48" spans="1:12">
      <c r="A48" s="196"/>
      <c r="B48" s="129"/>
      <c r="C48" s="197"/>
      <c r="D48" s="131"/>
      <c r="E48" s="131"/>
      <c r="F48" s="131"/>
      <c r="G48" s="132">
        <f t="shared" si="1"/>
        <v>0</v>
      </c>
      <c r="H48" s="131"/>
      <c r="I48" s="131"/>
      <c r="J48" s="131"/>
      <c r="K48" s="198"/>
      <c r="L48" s="131"/>
    </row>
    <row r="49" spans="1:12">
      <c r="A49" s="196"/>
      <c r="B49" s="129"/>
      <c r="C49" s="197"/>
      <c r="D49" s="131"/>
      <c r="E49" s="131"/>
      <c r="F49" s="131"/>
      <c r="G49" s="132">
        <f t="shared" si="1"/>
        <v>0</v>
      </c>
      <c r="H49" s="131"/>
      <c r="I49" s="131"/>
      <c r="J49" s="131"/>
      <c r="K49" s="198"/>
      <c r="L49" s="131"/>
    </row>
    <row r="50" spans="1:12">
      <c r="A50" s="196"/>
      <c r="B50" s="129"/>
      <c r="C50" s="197"/>
      <c r="D50" s="131"/>
      <c r="E50" s="131"/>
      <c r="F50" s="131"/>
      <c r="G50" s="132">
        <f t="shared" si="1"/>
        <v>0</v>
      </c>
      <c r="H50" s="131"/>
      <c r="I50" s="131"/>
      <c r="J50" s="131"/>
      <c r="K50" s="198"/>
      <c r="L50" s="131"/>
    </row>
    <row r="51" spans="1:12">
      <c r="A51" s="196"/>
      <c r="B51" s="129"/>
      <c r="C51" s="197"/>
      <c r="D51" s="131"/>
      <c r="E51" s="131"/>
      <c r="F51" s="131"/>
      <c r="G51" s="132">
        <f t="shared" si="1"/>
        <v>0</v>
      </c>
      <c r="H51" s="131"/>
      <c r="I51" s="131"/>
      <c r="J51" s="131"/>
      <c r="K51" s="198"/>
      <c r="L51" s="131"/>
    </row>
    <row r="52" spans="1:12">
      <c r="A52" s="196"/>
      <c r="B52" s="129"/>
      <c r="C52" s="197"/>
      <c r="D52" s="131"/>
      <c r="E52" s="131"/>
      <c r="F52" s="131"/>
      <c r="G52" s="132">
        <f t="shared" si="1"/>
        <v>0</v>
      </c>
      <c r="H52" s="131"/>
      <c r="I52" s="131"/>
      <c r="J52" s="131"/>
      <c r="K52" s="198"/>
      <c r="L52" s="138"/>
    </row>
    <row r="53" spans="1:12" ht="15.75" thickBot="1">
      <c r="A53" s="49" t="s">
        <v>108</v>
      </c>
      <c r="B53" s="50"/>
      <c r="C53" s="51"/>
      <c r="D53" s="50"/>
      <c r="E53" s="50"/>
      <c r="F53" s="50"/>
      <c r="G53" s="50"/>
      <c r="H53" s="50"/>
      <c r="I53" s="50"/>
      <c r="J53" s="50"/>
      <c r="K53" s="50"/>
      <c r="L53" s="50"/>
    </row>
  </sheetData>
  <sheetProtection formatCells="0" formatColumns="0" formatRows="0" insertRows="0" insertHyperlinks="0"/>
  <conditionalFormatting sqref="C5:C52">
    <cfRule type="cellIs" dxfId="21" priority="11" operator="equal">
      <formula>0</formula>
    </cfRule>
  </conditionalFormatting>
  <conditionalFormatting sqref="D5:H52">
    <cfRule type="expression" dxfId="20" priority="9">
      <formula>$B5="geleistete Anzahlungen und Anlagen im Bau des Sachanlagevermögens"</formula>
    </cfRule>
    <cfRule type="expression" dxfId="19" priority="10">
      <formula>$B5="geleistete Anzahlungen auf immaterielle Vermögensgegenstände"</formula>
    </cfRule>
  </conditionalFormatting>
  <dataValidations count="2">
    <dataValidation type="list" allowBlank="1" showInputMessage="1" showErrorMessage="1" sqref="B5:B52">
      <formula1>WAV_Positionen</formula1>
    </dataValidation>
    <dataValidation type="list" allowBlank="1" showInputMessage="1" sqref="C5:C52">
      <formula1>Zeitreihe_1</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customProperties>
    <customPr name="EpmWorksheetKeyString_GUID" r:id="rId2"/>
  </customProperties>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A_Stammdaten!$A$74:$A$94</xm:f>
          </x14:formula1>
          <xm:sqref>A5:A52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99"/>
    <pageSetUpPr fitToPage="1"/>
  </sheetPr>
  <dimension ref="A1:P55"/>
  <sheetViews>
    <sheetView showGridLines="0" showZeros="0" zoomScale="80" zoomScaleNormal="80" zoomScaleSheetLayoutView="100" workbookViewId="0">
      <pane ySplit="4" topLeftCell="A5" activePane="bottomLeft" state="frozen"/>
      <selection activeCell="B29" sqref="B29"/>
      <selection pane="bottomLeft"/>
    </sheetView>
  </sheetViews>
  <sheetFormatPr baseColWidth="10" defaultColWidth="11.42578125" defaultRowHeight="15"/>
  <cols>
    <col min="1" max="1" width="9.5703125" style="1" customWidth="1"/>
    <col min="2" max="2" width="79.7109375" style="1" bestFit="1" customWidth="1"/>
    <col min="3" max="3" width="13.5703125" style="44" customWidth="1"/>
    <col min="4" max="4" width="17.5703125" style="1" customWidth="1"/>
    <col min="5" max="5" width="19.140625" style="1" bestFit="1" customWidth="1"/>
    <col min="6" max="9" width="17.5703125" style="1" customWidth="1"/>
    <col min="10" max="16" width="12.5703125" style="1" customWidth="1"/>
    <col min="17" max="16384" width="11.42578125" style="1"/>
  </cols>
  <sheetData>
    <row r="1" spans="1:16" ht="25.35" customHeight="1">
      <c r="A1" s="165" t="s">
        <v>282</v>
      </c>
      <c r="B1" s="167"/>
      <c r="C1" s="166"/>
      <c r="D1" s="168"/>
      <c r="E1" s="168"/>
      <c r="F1" s="168"/>
      <c r="G1" s="168"/>
      <c r="H1" s="167"/>
      <c r="I1" s="167"/>
      <c r="J1" s="167"/>
      <c r="K1" s="167"/>
      <c r="L1" s="167"/>
      <c r="M1" s="167"/>
      <c r="N1" s="167"/>
      <c r="O1" s="167"/>
      <c r="P1" s="167"/>
    </row>
    <row r="2" spans="1:16" ht="20.100000000000001" customHeight="1">
      <c r="A2" s="169" t="str">
        <f>ROMAN(COLUMN())</f>
        <v>I</v>
      </c>
      <c r="B2" s="222" t="str">
        <f t="shared" ref="B2:P2" si="0">ROMAN(COLUMN())</f>
        <v>II</v>
      </c>
      <c r="C2" s="169" t="str">
        <f t="shared" si="0"/>
        <v>III</v>
      </c>
      <c r="D2" s="169" t="str">
        <f t="shared" si="0"/>
        <v>IV</v>
      </c>
      <c r="E2" s="169" t="str">
        <f t="shared" si="0"/>
        <v>V</v>
      </c>
      <c r="F2" s="169" t="str">
        <f t="shared" si="0"/>
        <v>VI</v>
      </c>
      <c r="G2" s="169" t="str">
        <f t="shared" si="0"/>
        <v>VII</v>
      </c>
      <c r="H2" s="169" t="str">
        <f t="shared" si="0"/>
        <v>VIII</v>
      </c>
      <c r="I2" s="169" t="str">
        <f t="shared" si="0"/>
        <v>IX</v>
      </c>
      <c r="J2" s="169" t="str">
        <f t="shared" si="0"/>
        <v>X</v>
      </c>
      <c r="K2" s="169" t="str">
        <f t="shared" si="0"/>
        <v>XI</v>
      </c>
      <c r="L2" s="169" t="str">
        <f t="shared" si="0"/>
        <v>XII</v>
      </c>
      <c r="M2" s="169" t="str">
        <f t="shared" si="0"/>
        <v>XIII</v>
      </c>
      <c r="N2" s="169" t="str">
        <f t="shared" si="0"/>
        <v>XIV</v>
      </c>
      <c r="O2" s="169" t="str">
        <f t="shared" si="0"/>
        <v>XV</v>
      </c>
      <c r="P2" s="169" t="str">
        <f t="shared" si="0"/>
        <v>XVI</v>
      </c>
    </row>
    <row r="3" spans="1:16" s="3" customFormat="1" ht="40.35" customHeight="1">
      <c r="A3" s="121"/>
      <c r="B3" s="171" t="s">
        <v>117</v>
      </c>
      <c r="C3" s="170"/>
      <c r="D3" s="171"/>
      <c r="E3" s="171"/>
      <c r="F3" s="171"/>
      <c r="G3" s="171"/>
      <c r="H3" s="337" t="s">
        <v>77</v>
      </c>
      <c r="I3" s="338"/>
      <c r="J3" s="172" t="s">
        <v>78</v>
      </c>
      <c r="K3" s="173"/>
      <c r="L3" s="173"/>
      <c r="M3" s="173"/>
      <c r="N3" s="173"/>
      <c r="O3" s="173"/>
      <c r="P3" s="174"/>
    </row>
    <row r="4" spans="1:16" ht="98.25" customHeight="1">
      <c r="A4" s="175" t="s">
        <v>57</v>
      </c>
      <c r="B4" s="176" t="s">
        <v>59</v>
      </c>
      <c r="C4" s="231" t="s">
        <v>118</v>
      </c>
      <c r="D4" s="232" t="s">
        <v>245</v>
      </c>
      <c r="E4" s="177" t="s">
        <v>81</v>
      </c>
      <c r="F4" s="177" t="s">
        <v>119</v>
      </c>
      <c r="G4" s="177" t="s">
        <v>120</v>
      </c>
      <c r="H4" s="177" t="s">
        <v>95</v>
      </c>
      <c r="I4" s="177" t="s">
        <v>221</v>
      </c>
      <c r="J4" s="178" t="s">
        <v>98</v>
      </c>
      <c r="K4" s="178">
        <f>+J4+1</f>
        <v>2023</v>
      </c>
      <c r="L4" s="178">
        <f t="shared" ref="L4:P4" si="1">+K4+1</f>
        <v>2024</v>
      </c>
      <c r="M4" s="178">
        <f t="shared" si="1"/>
        <v>2025</v>
      </c>
      <c r="N4" s="178">
        <f t="shared" si="1"/>
        <v>2026</v>
      </c>
      <c r="O4" s="178">
        <f t="shared" si="1"/>
        <v>2027</v>
      </c>
      <c r="P4" s="178">
        <f t="shared" si="1"/>
        <v>2028</v>
      </c>
    </row>
    <row r="5" spans="1:16">
      <c r="A5" s="179"/>
      <c r="B5" s="181"/>
      <c r="C5" s="180"/>
      <c r="D5" s="182"/>
      <c r="E5" s="182"/>
      <c r="F5" s="182"/>
      <c r="G5" s="183">
        <f>SUM(D5:E5)-F5</f>
        <v>0</v>
      </c>
      <c r="H5" s="184">
        <f>I5+IF(OR(C5=0,A_Stammdaten!$B$9&lt;C5),0,G5*1/20)</f>
        <v>0</v>
      </c>
      <c r="I5" s="184">
        <f>+HLOOKUP(A_Stammdaten!$B$9,$J$4:$P$54,ROW(C5)-3,0)</f>
        <v>0</v>
      </c>
      <c r="J5" s="184">
        <f t="shared" ref="J5:P14" si="2">IF(OR($G5=0,VALUE(J$4)&lt;$C5,$C5=0,20-(VALUE(J$4)-$C5)=0),0,$G5*(19-(VALUE(J$4)-$C5))/20)</f>
        <v>0</v>
      </c>
      <c r="K5" s="184">
        <f t="shared" si="2"/>
        <v>0</v>
      </c>
      <c r="L5" s="184">
        <f t="shared" si="2"/>
        <v>0</v>
      </c>
      <c r="M5" s="184">
        <f t="shared" si="2"/>
        <v>0</v>
      </c>
      <c r="N5" s="184">
        <f t="shared" si="2"/>
        <v>0</v>
      </c>
      <c r="O5" s="184">
        <f t="shared" si="2"/>
        <v>0</v>
      </c>
      <c r="P5" s="185">
        <f t="shared" si="2"/>
        <v>0</v>
      </c>
    </row>
    <row r="6" spans="1:16" ht="15" customHeight="1">
      <c r="A6" s="179"/>
      <c r="B6" s="181"/>
      <c r="C6" s="180"/>
      <c r="D6" s="182"/>
      <c r="E6" s="182"/>
      <c r="F6" s="182"/>
      <c r="G6" s="183">
        <f t="shared" ref="G6:G36" si="3">SUM(D6:E6)-F6</f>
        <v>0</v>
      </c>
      <c r="H6" s="184">
        <f>I6+IF(OR(C6=0,A_Stammdaten!$B$9&lt;C6),0,G6*1/20)</f>
        <v>0</v>
      </c>
      <c r="I6" s="184">
        <f>+HLOOKUP(A_Stammdaten!$B$9,$J$4:$P$54,ROW(C6)-3,0)</f>
        <v>0</v>
      </c>
      <c r="J6" s="184">
        <f t="shared" si="2"/>
        <v>0</v>
      </c>
      <c r="K6" s="184">
        <f t="shared" si="2"/>
        <v>0</v>
      </c>
      <c r="L6" s="184">
        <f t="shared" si="2"/>
        <v>0</v>
      </c>
      <c r="M6" s="184">
        <f t="shared" si="2"/>
        <v>0</v>
      </c>
      <c r="N6" s="184">
        <f t="shared" si="2"/>
        <v>0</v>
      </c>
      <c r="O6" s="184">
        <f t="shared" si="2"/>
        <v>0</v>
      </c>
      <c r="P6" s="185">
        <f t="shared" si="2"/>
        <v>0</v>
      </c>
    </row>
    <row r="7" spans="1:16" ht="15" customHeight="1">
      <c r="A7" s="179"/>
      <c r="B7" s="181"/>
      <c r="C7" s="180"/>
      <c r="D7" s="182"/>
      <c r="E7" s="182"/>
      <c r="F7" s="182"/>
      <c r="G7" s="183">
        <f t="shared" si="3"/>
        <v>0</v>
      </c>
      <c r="H7" s="184">
        <f>I7+IF(OR(C7=0,A_Stammdaten!$B$9&lt;C7),0,G7*1/20)</f>
        <v>0</v>
      </c>
      <c r="I7" s="184">
        <f>+HLOOKUP(A_Stammdaten!$B$9,$J$4:$P$54,ROW(C7)-3,0)</f>
        <v>0</v>
      </c>
      <c r="J7" s="184">
        <f t="shared" si="2"/>
        <v>0</v>
      </c>
      <c r="K7" s="184">
        <f t="shared" si="2"/>
        <v>0</v>
      </c>
      <c r="L7" s="184">
        <f t="shared" si="2"/>
        <v>0</v>
      </c>
      <c r="M7" s="184">
        <f t="shared" si="2"/>
        <v>0</v>
      </c>
      <c r="N7" s="184">
        <f t="shared" si="2"/>
        <v>0</v>
      </c>
      <c r="O7" s="184">
        <f t="shared" si="2"/>
        <v>0</v>
      </c>
      <c r="P7" s="185">
        <f t="shared" si="2"/>
        <v>0</v>
      </c>
    </row>
    <row r="8" spans="1:16" ht="15" customHeight="1">
      <c r="A8" s="179"/>
      <c r="B8" s="181"/>
      <c r="C8" s="180"/>
      <c r="D8" s="182"/>
      <c r="E8" s="182"/>
      <c r="F8" s="182"/>
      <c r="G8" s="183">
        <f t="shared" si="3"/>
        <v>0</v>
      </c>
      <c r="H8" s="184">
        <f>I8+IF(OR(C8=0,A_Stammdaten!$B$9&lt;C8),0,G8*1/20)</f>
        <v>0</v>
      </c>
      <c r="I8" s="184">
        <f>+HLOOKUP(A_Stammdaten!$B$9,$J$4:$P$54,ROW(C8)-3,0)</f>
        <v>0</v>
      </c>
      <c r="J8" s="184">
        <f t="shared" si="2"/>
        <v>0</v>
      </c>
      <c r="K8" s="184">
        <f t="shared" si="2"/>
        <v>0</v>
      </c>
      <c r="L8" s="184">
        <f t="shared" si="2"/>
        <v>0</v>
      </c>
      <c r="M8" s="184">
        <f t="shared" si="2"/>
        <v>0</v>
      </c>
      <c r="N8" s="184">
        <f t="shared" si="2"/>
        <v>0</v>
      </c>
      <c r="O8" s="184">
        <f t="shared" si="2"/>
        <v>0</v>
      </c>
      <c r="P8" s="185">
        <f t="shared" si="2"/>
        <v>0</v>
      </c>
    </row>
    <row r="9" spans="1:16" ht="15" customHeight="1">
      <c r="A9" s="179"/>
      <c r="B9" s="181"/>
      <c r="C9" s="180"/>
      <c r="D9" s="182"/>
      <c r="E9" s="182"/>
      <c r="F9" s="182"/>
      <c r="G9" s="183">
        <f t="shared" si="3"/>
        <v>0</v>
      </c>
      <c r="H9" s="184">
        <f>I9+IF(OR(C9=0,A_Stammdaten!$B$9&lt;C9),0,G9*1/20)</f>
        <v>0</v>
      </c>
      <c r="I9" s="184">
        <f>+HLOOKUP(A_Stammdaten!$B$9,$J$4:$P$54,ROW(C9)-3,0)</f>
        <v>0</v>
      </c>
      <c r="J9" s="184">
        <f t="shared" si="2"/>
        <v>0</v>
      </c>
      <c r="K9" s="184">
        <f t="shared" si="2"/>
        <v>0</v>
      </c>
      <c r="L9" s="184">
        <f t="shared" si="2"/>
        <v>0</v>
      </c>
      <c r="M9" s="184">
        <f t="shared" si="2"/>
        <v>0</v>
      </c>
      <c r="N9" s="184">
        <f t="shared" si="2"/>
        <v>0</v>
      </c>
      <c r="O9" s="184">
        <f t="shared" si="2"/>
        <v>0</v>
      </c>
      <c r="P9" s="185">
        <f t="shared" si="2"/>
        <v>0</v>
      </c>
    </row>
    <row r="10" spans="1:16" ht="15" customHeight="1">
      <c r="A10" s="179"/>
      <c r="B10" s="181"/>
      <c r="C10" s="180"/>
      <c r="D10" s="182"/>
      <c r="E10" s="182"/>
      <c r="F10" s="182"/>
      <c r="G10" s="183">
        <f t="shared" si="3"/>
        <v>0</v>
      </c>
      <c r="H10" s="184">
        <f>I10+IF(OR(C10=0,A_Stammdaten!$B$9&lt;C10),0,G10*1/20)</f>
        <v>0</v>
      </c>
      <c r="I10" s="184">
        <f>+HLOOKUP(A_Stammdaten!$B$9,$J$4:$P$54,ROW(C10)-3,0)</f>
        <v>0</v>
      </c>
      <c r="J10" s="184">
        <f t="shared" si="2"/>
        <v>0</v>
      </c>
      <c r="K10" s="184">
        <f t="shared" si="2"/>
        <v>0</v>
      </c>
      <c r="L10" s="184">
        <f t="shared" si="2"/>
        <v>0</v>
      </c>
      <c r="M10" s="184">
        <f t="shared" si="2"/>
        <v>0</v>
      </c>
      <c r="N10" s="184">
        <f t="shared" si="2"/>
        <v>0</v>
      </c>
      <c r="O10" s="184">
        <f t="shared" si="2"/>
        <v>0</v>
      </c>
      <c r="P10" s="185">
        <f t="shared" si="2"/>
        <v>0</v>
      </c>
    </row>
    <row r="11" spans="1:16" ht="15" customHeight="1">
      <c r="A11" s="179"/>
      <c r="B11" s="181"/>
      <c r="C11" s="180"/>
      <c r="D11" s="182"/>
      <c r="E11" s="182"/>
      <c r="F11" s="182"/>
      <c r="G11" s="183">
        <f t="shared" si="3"/>
        <v>0</v>
      </c>
      <c r="H11" s="184">
        <f>I11+IF(OR(C11=0,A_Stammdaten!$B$9&lt;C11),0,G11*1/20)</f>
        <v>0</v>
      </c>
      <c r="I11" s="184">
        <f>+HLOOKUP(A_Stammdaten!$B$9,$J$4:$P$54,ROW(C11)-3,0)</f>
        <v>0</v>
      </c>
      <c r="J11" s="184">
        <f t="shared" si="2"/>
        <v>0</v>
      </c>
      <c r="K11" s="184">
        <f t="shared" si="2"/>
        <v>0</v>
      </c>
      <c r="L11" s="184">
        <f t="shared" si="2"/>
        <v>0</v>
      </c>
      <c r="M11" s="184">
        <f t="shared" si="2"/>
        <v>0</v>
      </c>
      <c r="N11" s="184">
        <f t="shared" si="2"/>
        <v>0</v>
      </c>
      <c r="O11" s="184">
        <f t="shared" si="2"/>
        <v>0</v>
      </c>
      <c r="P11" s="185">
        <f t="shared" si="2"/>
        <v>0</v>
      </c>
    </row>
    <row r="12" spans="1:16" s="2" customFormat="1" ht="15" customHeight="1">
      <c r="A12" s="179"/>
      <c r="B12" s="181"/>
      <c r="C12" s="180"/>
      <c r="D12" s="182"/>
      <c r="E12" s="182"/>
      <c r="F12" s="182"/>
      <c r="G12" s="183">
        <f t="shared" si="3"/>
        <v>0</v>
      </c>
      <c r="H12" s="184">
        <f>I12+IF(OR(C12=0,A_Stammdaten!$B$9&lt;C12),0,G12*1/20)</f>
        <v>0</v>
      </c>
      <c r="I12" s="184">
        <f>+HLOOKUP(A_Stammdaten!$B$9,$J$4:$P$54,ROW(C12)-3,0)</f>
        <v>0</v>
      </c>
      <c r="J12" s="184">
        <f t="shared" si="2"/>
        <v>0</v>
      </c>
      <c r="K12" s="184">
        <f t="shared" si="2"/>
        <v>0</v>
      </c>
      <c r="L12" s="184">
        <f t="shared" si="2"/>
        <v>0</v>
      </c>
      <c r="M12" s="184">
        <f t="shared" si="2"/>
        <v>0</v>
      </c>
      <c r="N12" s="184">
        <f t="shared" si="2"/>
        <v>0</v>
      </c>
      <c r="O12" s="184">
        <f t="shared" si="2"/>
        <v>0</v>
      </c>
      <c r="P12" s="185">
        <f t="shared" si="2"/>
        <v>0</v>
      </c>
    </row>
    <row r="13" spans="1:16">
      <c r="A13" s="179"/>
      <c r="B13" s="181"/>
      <c r="C13" s="180"/>
      <c r="D13" s="182"/>
      <c r="E13" s="182"/>
      <c r="F13" s="182"/>
      <c r="G13" s="183">
        <f t="shared" si="3"/>
        <v>0</v>
      </c>
      <c r="H13" s="184">
        <f>I13+IF(OR(C13=0,A_Stammdaten!$B$9&lt;C13),0,G13*1/20)</f>
        <v>0</v>
      </c>
      <c r="I13" s="184">
        <f>+HLOOKUP(A_Stammdaten!$B$9,$J$4:$P$54,ROW(C13)-3,0)</f>
        <v>0</v>
      </c>
      <c r="J13" s="184">
        <f t="shared" si="2"/>
        <v>0</v>
      </c>
      <c r="K13" s="184">
        <f t="shared" si="2"/>
        <v>0</v>
      </c>
      <c r="L13" s="184">
        <f t="shared" si="2"/>
        <v>0</v>
      </c>
      <c r="M13" s="184">
        <f t="shared" si="2"/>
        <v>0</v>
      </c>
      <c r="N13" s="184">
        <f t="shared" si="2"/>
        <v>0</v>
      </c>
      <c r="O13" s="184">
        <f t="shared" si="2"/>
        <v>0</v>
      </c>
      <c r="P13" s="185">
        <f t="shared" si="2"/>
        <v>0</v>
      </c>
    </row>
    <row r="14" spans="1:16">
      <c r="A14" s="179"/>
      <c r="B14" s="181"/>
      <c r="C14" s="180"/>
      <c r="D14" s="182"/>
      <c r="E14" s="182"/>
      <c r="F14" s="182"/>
      <c r="G14" s="183">
        <f t="shared" si="3"/>
        <v>0</v>
      </c>
      <c r="H14" s="184">
        <f>I14+IF(OR(C14=0,A_Stammdaten!$B$9&lt;C14),0,G14*1/20)</f>
        <v>0</v>
      </c>
      <c r="I14" s="184">
        <f>+HLOOKUP(A_Stammdaten!$B$9,$J$4:$P$54,ROW(C14)-3,0)</f>
        <v>0</v>
      </c>
      <c r="J14" s="184">
        <f t="shared" si="2"/>
        <v>0</v>
      </c>
      <c r="K14" s="184">
        <f t="shared" si="2"/>
        <v>0</v>
      </c>
      <c r="L14" s="184">
        <f t="shared" si="2"/>
        <v>0</v>
      </c>
      <c r="M14" s="184">
        <f t="shared" si="2"/>
        <v>0</v>
      </c>
      <c r="N14" s="184">
        <f t="shared" si="2"/>
        <v>0</v>
      </c>
      <c r="O14" s="184">
        <f t="shared" si="2"/>
        <v>0</v>
      </c>
      <c r="P14" s="185">
        <f t="shared" si="2"/>
        <v>0</v>
      </c>
    </row>
    <row r="15" spans="1:16">
      <c r="A15" s="179"/>
      <c r="B15" s="181"/>
      <c r="C15" s="180"/>
      <c r="D15" s="182"/>
      <c r="E15" s="182"/>
      <c r="F15" s="182"/>
      <c r="G15" s="183">
        <f t="shared" si="3"/>
        <v>0</v>
      </c>
      <c r="H15" s="184">
        <f>I15+IF(OR(C15=0,A_Stammdaten!$B$9&lt;C15),0,G15*1/20)</f>
        <v>0</v>
      </c>
      <c r="I15" s="184">
        <f>+HLOOKUP(A_Stammdaten!$B$9,$J$4:$P$54,ROW(C15)-3,0)</f>
        <v>0</v>
      </c>
      <c r="J15" s="184">
        <f t="shared" ref="J15:P24" si="4">IF(OR($G15=0,VALUE(J$4)&lt;$C15,$C15=0,20-(VALUE(J$4)-$C15)=0),0,$G15*(19-(VALUE(J$4)-$C15))/20)</f>
        <v>0</v>
      </c>
      <c r="K15" s="184">
        <f t="shared" si="4"/>
        <v>0</v>
      </c>
      <c r="L15" s="184">
        <f t="shared" si="4"/>
        <v>0</v>
      </c>
      <c r="M15" s="184">
        <f t="shared" si="4"/>
        <v>0</v>
      </c>
      <c r="N15" s="184">
        <f t="shared" si="4"/>
        <v>0</v>
      </c>
      <c r="O15" s="184">
        <f t="shared" si="4"/>
        <v>0</v>
      </c>
      <c r="P15" s="185">
        <f t="shared" si="4"/>
        <v>0</v>
      </c>
    </row>
    <row r="16" spans="1:16">
      <c r="A16" s="179"/>
      <c r="B16" s="181"/>
      <c r="C16" s="180"/>
      <c r="D16" s="182"/>
      <c r="E16" s="182"/>
      <c r="F16" s="182"/>
      <c r="G16" s="183">
        <f t="shared" si="3"/>
        <v>0</v>
      </c>
      <c r="H16" s="184">
        <f>I16+IF(OR(C16=0,A_Stammdaten!$B$9&lt;C16),0,G16*1/20)</f>
        <v>0</v>
      </c>
      <c r="I16" s="184">
        <f>+HLOOKUP(A_Stammdaten!$B$9,$J$4:$P$54,ROW(C16)-3,0)</f>
        <v>0</v>
      </c>
      <c r="J16" s="184">
        <f t="shared" si="4"/>
        <v>0</v>
      </c>
      <c r="K16" s="184">
        <f t="shared" si="4"/>
        <v>0</v>
      </c>
      <c r="L16" s="184">
        <f t="shared" si="4"/>
        <v>0</v>
      </c>
      <c r="M16" s="184">
        <f t="shared" si="4"/>
        <v>0</v>
      </c>
      <c r="N16" s="184">
        <f t="shared" si="4"/>
        <v>0</v>
      </c>
      <c r="O16" s="184">
        <f t="shared" si="4"/>
        <v>0</v>
      </c>
      <c r="P16" s="185">
        <f t="shared" si="4"/>
        <v>0</v>
      </c>
    </row>
    <row r="17" spans="1:16">
      <c r="A17" s="179"/>
      <c r="B17" s="181"/>
      <c r="C17" s="180"/>
      <c r="D17" s="182"/>
      <c r="E17" s="182"/>
      <c r="F17" s="182"/>
      <c r="G17" s="183">
        <f t="shared" si="3"/>
        <v>0</v>
      </c>
      <c r="H17" s="184">
        <f>I17+IF(OR(C17=0,A_Stammdaten!$B$9&lt;C17),0,G17*1/20)</f>
        <v>0</v>
      </c>
      <c r="I17" s="184">
        <f>+HLOOKUP(A_Stammdaten!$B$9,$J$4:$P$54,ROW(C17)-3,0)</f>
        <v>0</v>
      </c>
      <c r="J17" s="184">
        <f t="shared" si="4"/>
        <v>0</v>
      </c>
      <c r="K17" s="184">
        <f t="shared" si="4"/>
        <v>0</v>
      </c>
      <c r="L17" s="184">
        <f t="shared" si="4"/>
        <v>0</v>
      </c>
      <c r="M17" s="184">
        <f t="shared" si="4"/>
        <v>0</v>
      </c>
      <c r="N17" s="184">
        <f t="shared" si="4"/>
        <v>0</v>
      </c>
      <c r="O17" s="184">
        <f t="shared" si="4"/>
        <v>0</v>
      </c>
      <c r="P17" s="185">
        <f t="shared" si="4"/>
        <v>0</v>
      </c>
    </row>
    <row r="18" spans="1:16">
      <c r="A18" s="179"/>
      <c r="B18" s="181"/>
      <c r="C18" s="180"/>
      <c r="D18" s="182"/>
      <c r="E18" s="182"/>
      <c r="F18" s="182"/>
      <c r="G18" s="183">
        <f t="shared" si="3"/>
        <v>0</v>
      </c>
      <c r="H18" s="184">
        <f>I18+IF(OR(C18=0,A_Stammdaten!$B$9&lt;C18),0,G18*1/20)</f>
        <v>0</v>
      </c>
      <c r="I18" s="184">
        <f>+HLOOKUP(A_Stammdaten!$B$9,$J$4:$P$54,ROW(C18)-3,0)</f>
        <v>0</v>
      </c>
      <c r="J18" s="184">
        <f t="shared" si="4"/>
        <v>0</v>
      </c>
      <c r="K18" s="184">
        <f t="shared" si="4"/>
        <v>0</v>
      </c>
      <c r="L18" s="184">
        <f t="shared" si="4"/>
        <v>0</v>
      </c>
      <c r="M18" s="184">
        <f t="shared" si="4"/>
        <v>0</v>
      </c>
      <c r="N18" s="184">
        <f t="shared" si="4"/>
        <v>0</v>
      </c>
      <c r="O18" s="184">
        <f t="shared" si="4"/>
        <v>0</v>
      </c>
      <c r="P18" s="185">
        <f t="shared" si="4"/>
        <v>0</v>
      </c>
    </row>
    <row r="19" spans="1:16">
      <c r="A19" s="179"/>
      <c r="B19" s="181"/>
      <c r="C19" s="180"/>
      <c r="D19" s="182"/>
      <c r="E19" s="182"/>
      <c r="F19" s="182"/>
      <c r="G19" s="183">
        <f t="shared" si="3"/>
        <v>0</v>
      </c>
      <c r="H19" s="184">
        <f>I19+IF(OR(C19=0,A_Stammdaten!$B$9&lt;C19),0,G19*1/20)</f>
        <v>0</v>
      </c>
      <c r="I19" s="184">
        <f>+HLOOKUP(A_Stammdaten!$B$9,$J$4:$P$54,ROW(C19)-3,0)</f>
        <v>0</v>
      </c>
      <c r="J19" s="184">
        <f t="shared" si="4"/>
        <v>0</v>
      </c>
      <c r="K19" s="184">
        <f t="shared" si="4"/>
        <v>0</v>
      </c>
      <c r="L19" s="184">
        <f t="shared" si="4"/>
        <v>0</v>
      </c>
      <c r="M19" s="184">
        <f t="shared" si="4"/>
        <v>0</v>
      </c>
      <c r="N19" s="184">
        <f t="shared" si="4"/>
        <v>0</v>
      </c>
      <c r="O19" s="184">
        <f t="shared" si="4"/>
        <v>0</v>
      </c>
      <c r="P19" s="185">
        <f t="shared" si="4"/>
        <v>0</v>
      </c>
    </row>
    <row r="20" spans="1:16">
      <c r="A20" s="179"/>
      <c r="B20" s="181"/>
      <c r="C20" s="180"/>
      <c r="D20" s="182"/>
      <c r="E20" s="182"/>
      <c r="F20" s="182"/>
      <c r="G20" s="183">
        <f t="shared" si="3"/>
        <v>0</v>
      </c>
      <c r="H20" s="184">
        <f>I20+IF(OR(C20=0,A_Stammdaten!$B$9&lt;C20),0,G20*1/20)</f>
        <v>0</v>
      </c>
      <c r="I20" s="184">
        <f>+HLOOKUP(A_Stammdaten!$B$9,$J$4:$P$54,ROW(C20)-3,0)</f>
        <v>0</v>
      </c>
      <c r="J20" s="184">
        <f t="shared" si="4"/>
        <v>0</v>
      </c>
      <c r="K20" s="184">
        <f t="shared" si="4"/>
        <v>0</v>
      </c>
      <c r="L20" s="184">
        <f t="shared" si="4"/>
        <v>0</v>
      </c>
      <c r="M20" s="184">
        <f t="shared" si="4"/>
        <v>0</v>
      </c>
      <c r="N20" s="184">
        <f t="shared" si="4"/>
        <v>0</v>
      </c>
      <c r="O20" s="184">
        <f t="shared" si="4"/>
        <v>0</v>
      </c>
      <c r="P20" s="185">
        <f t="shared" si="4"/>
        <v>0</v>
      </c>
    </row>
    <row r="21" spans="1:16">
      <c r="A21" s="179"/>
      <c r="B21" s="181"/>
      <c r="C21" s="180"/>
      <c r="D21" s="182"/>
      <c r="E21" s="182"/>
      <c r="F21" s="182"/>
      <c r="G21" s="183">
        <f t="shared" si="3"/>
        <v>0</v>
      </c>
      <c r="H21" s="184">
        <f>I21+IF(OR(C21=0,A_Stammdaten!$B$9&lt;C21),0,G21*1/20)</f>
        <v>0</v>
      </c>
      <c r="I21" s="184">
        <f>+HLOOKUP(A_Stammdaten!$B$9,$J$4:$P$54,ROW(C21)-3,0)</f>
        <v>0</v>
      </c>
      <c r="J21" s="184">
        <f t="shared" si="4"/>
        <v>0</v>
      </c>
      <c r="K21" s="184">
        <f t="shared" si="4"/>
        <v>0</v>
      </c>
      <c r="L21" s="184">
        <f t="shared" si="4"/>
        <v>0</v>
      </c>
      <c r="M21" s="184">
        <f t="shared" si="4"/>
        <v>0</v>
      </c>
      <c r="N21" s="184">
        <f t="shared" si="4"/>
        <v>0</v>
      </c>
      <c r="O21" s="184">
        <f t="shared" si="4"/>
        <v>0</v>
      </c>
      <c r="P21" s="185">
        <f t="shared" si="4"/>
        <v>0</v>
      </c>
    </row>
    <row r="22" spans="1:16">
      <c r="A22" s="179"/>
      <c r="B22" s="181"/>
      <c r="C22" s="180"/>
      <c r="D22" s="182"/>
      <c r="E22" s="182"/>
      <c r="F22" s="182"/>
      <c r="G22" s="183">
        <f t="shared" si="3"/>
        <v>0</v>
      </c>
      <c r="H22" s="184">
        <f>I22+IF(OR(C22=0,A_Stammdaten!$B$9&lt;C22),0,G22*1/20)</f>
        <v>0</v>
      </c>
      <c r="I22" s="184">
        <f>+HLOOKUP(A_Stammdaten!$B$9,$J$4:$P$54,ROW(C22)-3,0)</f>
        <v>0</v>
      </c>
      <c r="J22" s="184">
        <f t="shared" si="4"/>
        <v>0</v>
      </c>
      <c r="K22" s="184">
        <f t="shared" si="4"/>
        <v>0</v>
      </c>
      <c r="L22" s="184">
        <f t="shared" si="4"/>
        <v>0</v>
      </c>
      <c r="M22" s="184">
        <f t="shared" si="4"/>
        <v>0</v>
      </c>
      <c r="N22" s="184">
        <f t="shared" si="4"/>
        <v>0</v>
      </c>
      <c r="O22" s="184">
        <f t="shared" si="4"/>
        <v>0</v>
      </c>
      <c r="P22" s="185">
        <f t="shared" si="4"/>
        <v>0</v>
      </c>
    </row>
    <row r="23" spans="1:16">
      <c r="A23" s="179"/>
      <c r="B23" s="181"/>
      <c r="C23" s="180"/>
      <c r="D23" s="182"/>
      <c r="E23" s="182"/>
      <c r="F23" s="182"/>
      <c r="G23" s="183">
        <f t="shared" si="3"/>
        <v>0</v>
      </c>
      <c r="H23" s="184">
        <f>I23+IF(OR(C23=0,A_Stammdaten!$B$9&lt;C23),0,G23*1/20)</f>
        <v>0</v>
      </c>
      <c r="I23" s="184">
        <f>+HLOOKUP(A_Stammdaten!$B$9,$J$4:$P$54,ROW(C23)-3,0)</f>
        <v>0</v>
      </c>
      <c r="J23" s="184">
        <f t="shared" si="4"/>
        <v>0</v>
      </c>
      <c r="K23" s="184">
        <f t="shared" si="4"/>
        <v>0</v>
      </c>
      <c r="L23" s="184">
        <f t="shared" si="4"/>
        <v>0</v>
      </c>
      <c r="M23" s="184">
        <f t="shared" si="4"/>
        <v>0</v>
      </c>
      <c r="N23" s="184">
        <f t="shared" si="4"/>
        <v>0</v>
      </c>
      <c r="O23" s="184">
        <f t="shared" si="4"/>
        <v>0</v>
      </c>
      <c r="P23" s="185">
        <f t="shared" si="4"/>
        <v>0</v>
      </c>
    </row>
    <row r="24" spans="1:16">
      <c r="A24" s="179"/>
      <c r="B24" s="181"/>
      <c r="C24" s="180"/>
      <c r="D24" s="182"/>
      <c r="E24" s="182"/>
      <c r="F24" s="182"/>
      <c r="G24" s="183">
        <f t="shared" si="3"/>
        <v>0</v>
      </c>
      <c r="H24" s="184">
        <f>I24+IF(OR(C24=0,A_Stammdaten!$B$9&lt;C24),0,G24*1/20)</f>
        <v>0</v>
      </c>
      <c r="I24" s="184">
        <f>+HLOOKUP(A_Stammdaten!$B$9,$J$4:$P$54,ROW(C24)-3,0)</f>
        <v>0</v>
      </c>
      <c r="J24" s="184">
        <f t="shared" si="4"/>
        <v>0</v>
      </c>
      <c r="K24" s="184">
        <f t="shared" si="4"/>
        <v>0</v>
      </c>
      <c r="L24" s="184">
        <f t="shared" si="4"/>
        <v>0</v>
      </c>
      <c r="M24" s="184">
        <f t="shared" si="4"/>
        <v>0</v>
      </c>
      <c r="N24" s="184">
        <f t="shared" si="4"/>
        <v>0</v>
      </c>
      <c r="O24" s="184">
        <f t="shared" si="4"/>
        <v>0</v>
      </c>
      <c r="P24" s="185">
        <f t="shared" si="4"/>
        <v>0</v>
      </c>
    </row>
    <row r="25" spans="1:16">
      <c r="A25" s="179"/>
      <c r="B25" s="181"/>
      <c r="C25" s="180"/>
      <c r="D25" s="182"/>
      <c r="E25" s="182"/>
      <c r="F25" s="182"/>
      <c r="G25" s="183">
        <f t="shared" si="3"/>
        <v>0</v>
      </c>
      <c r="H25" s="184">
        <f>I25+IF(OR(C25=0,A_Stammdaten!$B$9&lt;C25),0,G25*1/20)</f>
        <v>0</v>
      </c>
      <c r="I25" s="184">
        <f>+HLOOKUP(A_Stammdaten!$B$9,$J$4:$P$54,ROW(C25)-3,0)</f>
        <v>0</v>
      </c>
      <c r="J25" s="184">
        <f t="shared" ref="J25:P34" si="5">IF(OR($G25=0,VALUE(J$4)&lt;$C25,$C25=0,20-(VALUE(J$4)-$C25)=0),0,$G25*(19-(VALUE(J$4)-$C25))/20)</f>
        <v>0</v>
      </c>
      <c r="K25" s="184">
        <f t="shared" si="5"/>
        <v>0</v>
      </c>
      <c r="L25" s="184">
        <f t="shared" si="5"/>
        <v>0</v>
      </c>
      <c r="M25" s="184">
        <f t="shared" si="5"/>
        <v>0</v>
      </c>
      <c r="N25" s="184">
        <f t="shared" si="5"/>
        <v>0</v>
      </c>
      <c r="O25" s="184">
        <f t="shared" si="5"/>
        <v>0</v>
      </c>
      <c r="P25" s="185">
        <f t="shared" si="5"/>
        <v>0</v>
      </c>
    </row>
    <row r="26" spans="1:16">
      <c r="A26" s="179"/>
      <c r="B26" s="181"/>
      <c r="C26" s="180"/>
      <c r="D26" s="182"/>
      <c r="E26" s="182"/>
      <c r="F26" s="182"/>
      <c r="G26" s="183">
        <f t="shared" si="3"/>
        <v>0</v>
      </c>
      <c r="H26" s="184">
        <f>I26+IF(OR(C26=0,A_Stammdaten!$B$9&lt;C26),0,G26*1/20)</f>
        <v>0</v>
      </c>
      <c r="I26" s="184">
        <f>+HLOOKUP(A_Stammdaten!$B$9,$J$4:$P$54,ROW(C26)-3,0)</f>
        <v>0</v>
      </c>
      <c r="J26" s="184">
        <f t="shared" si="5"/>
        <v>0</v>
      </c>
      <c r="K26" s="184">
        <f t="shared" si="5"/>
        <v>0</v>
      </c>
      <c r="L26" s="184">
        <f t="shared" si="5"/>
        <v>0</v>
      </c>
      <c r="M26" s="184">
        <f t="shared" si="5"/>
        <v>0</v>
      </c>
      <c r="N26" s="184">
        <f t="shared" si="5"/>
        <v>0</v>
      </c>
      <c r="O26" s="184">
        <f t="shared" si="5"/>
        <v>0</v>
      </c>
      <c r="P26" s="185">
        <f t="shared" si="5"/>
        <v>0</v>
      </c>
    </row>
    <row r="27" spans="1:16">
      <c r="A27" s="179"/>
      <c r="B27" s="181"/>
      <c r="C27" s="180"/>
      <c r="D27" s="182"/>
      <c r="E27" s="182"/>
      <c r="F27" s="182"/>
      <c r="G27" s="183">
        <f t="shared" si="3"/>
        <v>0</v>
      </c>
      <c r="H27" s="184">
        <f>I27+IF(OR(C27=0,A_Stammdaten!$B$9&lt;C27),0,G27*1/20)</f>
        <v>0</v>
      </c>
      <c r="I27" s="184">
        <f>+HLOOKUP(A_Stammdaten!$B$9,$J$4:$P$54,ROW(C27)-3,0)</f>
        <v>0</v>
      </c>
      <c r="J27" s="184">
        <f t="shared" si="5"/>
        <v>0</v>
      </c>
      <c r="K27" s="184">
        <f t="shared" si="5"/>
        <v>0</v>
      </c>
      <c r="L27" s="184">
        <f t="shared" si="5"/>
        <v>0</v>
      </c>
      <c r="M27" s="184">
        <f t="shared" si="5"/>
        <v>0</v>
      </c>
      <c r="N27" s="184">
        <f t="shared" si="5"/>
        <v>0</v>
      </c>
      <c r="O27" s="184">
        <f t="shared" si="5"/>
        <v>0</v>
      </c>
      <c r="P27" s="185">
        <f t="shared" si="5"/>
        <v>0</v>
      </c>
    </row>
    <row r="28" spans="1:16">
      <c r="A28" s="179"/>
      <c r="B28" s="181"/>
      <c r="C28" s="180"/>
      <c r="D28" s="182"/>
      <c r="E28" s="182"/>
      <c r="F28" s="182"/>
      <c r="G28" s="183">
        <f t="shared" si="3"/>
        <v>0</v>
      </c>
      <c r="H28" s="184">
        <f>I28+IF(OR(C28=0,A_Stammdaten!$B$9&lt;C28),0,G28*1/20)</f>
        <v>0</v>
      </c>
      <c r="I28" s="184">
        <f>+HLOOKUP(A_Stammdaten!$B$9,$J$4:$P$54,ROW(C28)-3,0)</f>
        <v>0</v>
      </c>
      <c r="J28" s="184">
        <f t="shared" si="5"/>
        <v>0</v>
      </c>
      <c r="K28" s="184">
        <f t="shared" si="5"/>
        <v>0</v>
      </c>
      <c r="L28" s="184">
        <f t="shared" si="5"/>
        <v>0</v>
      </c>
      <c r="M28" s="184">
        <f t="shared" si="5"/>
        <v>0</v>
      </c>
      <c r="N28" s="184">
        <f t="shared" si="5"/>
        <v>0</v>
      </c>
      <c r="O28" s="184">
        <f t="shared" si="5"/>
        <v>0</v>
      </c>
      <c r="P28" s="185">
        <f t="shared" si="5"/>
        <v>0</v>
      </c>
    </row>
    <row r="29" spans="1:16">
      <c r="A29" s="179"/>
      <c r="B29" s="181"/>
      <c r="C29" s="180"/>
      <c r="D29" s="182"/>
      <c r="E29" s="182"/>
      <c r="F29" s="182"/>
      <c r="G29" s="183">
        <f t="shared" si="3"/>
        <v>0</v>
      </c>
      <c r="H29" s="184">
        <f>I29+IF(OR(C29=0,A_Stammdaten!$B$9&lt;C29),0,G29*1/20)</f>
        <v>0</v>
      </c>
      <c r="I29" s="184">
        <f>+HLOOKUP(A_Stammdaten!$B$9,$J$4:$P$54,ROW(C29)-3,0)</f>
        <v>0</v>
      </c>
      <c r="J29" s="184">
        <f t="shared" si="5"/>
        <v>0</v>
      </c>
      <c r="K29" s="184">
        <f t="shared" si="5"/>
        <v>0</v>
      </c>
      <c r="L29" s="184">
        <f t="shared" si="5"/>
        <v>0</v>
      </c>
      <c r="M29" s="184">
        <f t="shared" si="5"/>
        <v>0</v>
      </c>
      <c r="N29" s="184">
        <f t="shared" si="5"/>
        <v>0</v>
      </c>
      <c r="O29" s="184">
        <f t="shared" si="5"/>
        <v>0</v>
      </c>
      <c r="P29" s="185">
        <f t="shared" si="5"/>
        <v>0</v>
      </c>
    </row>
    <row r="30" spans="1:16">
      <c r="A30" s="179"/>
      <c r="B30" s="181"/>
      <c r="C30" s="180"/>
      <c r="D30" s="182"/>
      <c r="E30" s="182"/>
      <c r="F30" s="182"/>
      <c r="G30" s="183">
        <f t="shared" si="3"/>
        <v>0</v>
      </c>
      <c r="H30" s="184">
        <f>I30+IF(OR(C30=0,A_Stammdaten!$B$9&lt;C30),0,G30*1/20)</f>
        <v>0</v>
      </c>
      <c r="I30" s="184">
        <f>+HLOOKUP(A_Stammdaten!$B$9,$J$4:$P$54,ROW(C30)-3,0)</f>
        <v>0</v>
      </c>
      <c r="J30" s="184">
        <f t="shared" si="5"/>
        <v>0</v>
      </c>
      <c r="K30" s="184">
        <f t="shared" si="5"/>
        <v>0</v>
      </c>
      <c r="L30" s="184">
        <f t="shared" si="5"/>
        <v>0</v>
      </c>
      <c r="M30" s="184">
        <f t="shared" si="5"/>
        <v>0</v>
      </c>
      <c r="N30" s="184">
        <f t="shared" si="5"/>
        <v>0</v>
      </c>
      <c r="O30" s="184">
        <f t="shared" si="5"/>
        <v>0</v>
      </c>
      <c r="P30" s="185">
        <f t="shared" si="5"/>
        <v>0</v>
      </c>
    </row>
    <row r="31" spans="1:16">
      <c r="A31" s="179"/>
      <c r="B31" s="181"/>
      <c r="C31" s="180"/>
      <c r="D31" s="182"/>
      <c r="E31" s="182"/>
      <c r="F31" s="182"/>
      <c r="G31" s="183">
        <f t="shared" si="3"/>
        <v>0</v>
      </c>
      <c r="H31" s="184">
        <f>I31+IF(OR(C31=0,A_Stammdaten!$B$9&lt;C31),0,G31*1/20)</f>
        <v>0</v>
      </c>
      <c r="I31" s="184">
        <f>+HLOOKUP(A_Stammdaten!$B$9,$J$4:$P$54,ROW(C31)-3,0)</f>
        <v>0</v>
      </c>
      <c r="J31" s="184">
        <f t="shared" si="5"/>
        <v>0</v>
      </c>
      <c r="K31" s="184">
        <f t="shared" si="5"/>
        <v>0</v>
      </c>
      <c r="L31" s="184">
        <f t="shared" si="5"/>
        <v>0</v>
      </c>
      <c r="M31" s="184">
        <f t="shared" si="5"/>
        <v>0</v>
      </c>
      <c r="N31" s="184">
        <f t="shared" si="5"/>
        <v>0</v>
      </c>
      <c r="O31" s="184">
        <f t="shared" si="5"/>
        <v>0</v>
      </c>
      <c r="P31" s="185">
        <f t="shared" si="5"/>
        <v>0</v>
      </c>
    </row>
    <row r="32" spans="1:16">
      <c r="A32" s="179"/>
      <c r="B32" s="181"/>
      <c r="C32" s="180"/>
      <c r="D32" s="182"/>
      <c r="E32" s="182"/>
      <c r="F32" s="182"/>
      <c r="G32" s="183">
        <f t="shared" si="3"/>
        <v>0</v>
      </c>
      <c r="H32" s="184">
        <f>I32+IF(OR(C32=0,A_Stammdaten!$B$9&lt;C32),0,G32*1/20)</f>
        <v>0</v>
      </c>
      <c r="I32" s="184">
        <f>+HLOOKUP(A_Stammdaten!$B$9,$J$4:$P$54,ROW(C32)-3,0)</f>
        <v>0</v>
      </c>
      <c r="J32" s="184">
        <f t="shared" si="5"/>
        <v>0</v>
      </c>
      <c r="K32" s="184">
        <f t="shared" si="5"/>
        <v>0</v>
      </c>
      <c r="L32" s="184">
        <f t="shared" si="5"/>
        <v>0</v>
      </c>
      <c r="M32" s="184">
        <f t="shared" si="5"/>
        <v>0</v>
      </c>
      <c r="N32" s="184">
        <f t="shared" si="5"/>
        <v>0</v>
      </c>
      <c r="O32" s="184">
        <f t="shared" si="5"/>
        <v>0</v>
      </c>
      <c r="P32" s="185">
        <f t="shared" si="5"/>
        <v>0</v>
      </c>
    </row>
    <row r="33" spans="1:16">
      <c r="A33" s="179"/>
      <c r="B33" s="181"/>
      <c r="C33" s="180"/>
      <c r="D33" s="182"/>
      <c r="E33" s="182"/>
      <c r="F33" s="182"/>
      <c r="G33" s="183">
        <f t="shared" si="3"/>
        <v>0</v>
      </c>
      <c r="H33" s="184">
        <f>I33+IF(OR(C33=0,A_Stammdaten!$B$9&lt;C33),0,G33*1/20)</f>
        <v>0</v>
      </c>
      <c r="I33" s="184">
        <f>+HLOOKUP(A_Stammdaten!$B$9,$J$4:$P$54,ROW(C33)-3,0)</f>
        <v>0</v>
      </c>
      <c r="J33" s="184">
        <f t="shared" si="5"/>
        <v>0</v>
      </c>
      <c r="K33" s="184">
        <f t="shared" si="5"/>
        <v>0</v>
      </c>
      <c r="L33" s="184">
        <f t="shared" si="5"/>
        <v>0</v>
      </c>
      <c r="M33" s="184">
        <f t="shared" si="5"/>
        <v>0</v>
      </c>
      <c r="N33" s="184">
        <f t="shared" si="5"/>
        <v>0</v>
      </c>
      <c r="O33" s="184">
        <f t="shared" si="5"/>
        <v>0</v>
      </c>
      <c r="P33" s="185">
        <f t="shared" si="5"/>
        <v>0</v>
      </c>
    </row>
    <row r="34" spans="1:16">
      <c r="A34" s="179"/>
      <c r="B34" s="181"/>
      <c r="C34" s="180"/>
      <c r="D34" s="182"/>
      <c r="E34" s="182"/>
      <c r="F34" s="182"/>
      <c r="G34" s="183">
        <f t="shared" si="3"/>
        <v>0</v>
      </c>
      <c r="H34" s="184">
        <f>I34+IF(OR(C34=0,A_Stammdaten!$B$9&lt;C34),0,G34*1/20)</f>
        <v>0</v>
      </c>
      <c r="I34" s="184">
        <f>+HLOOKUP(A_Stammdaten!$B$9,$J$4:$P$54,ROW(C34)-3,0)</f>
        <v>0</v>
      </c>
      <c r="J34" s="184">
        <f t="shared" si="5"/>
        <v>0</v>
      </c>
      <c r="K34" s="184">
        <f t="shared" si="5"/>
        <v>0</v>
      </c>
      <c r="L34" s="184">
        <f t="shared" si="5"/>
        <v>0</v>
      </c>
      <c r="M34" s="184">
        <f t="shared" si="5"/>
        <v>0</v>
      </c>
      <c r="N34" s="184">
        <f t="shared" si="5"/>
        <v>0</v>
      </c>
      <c r="O34" s="184">
        <f t="shared" si="5"/>
        <v>0</v>
      </c>
      <c r="P34" s="185">
        <f t="shared" si="5"/>
        <v>0</v>
      </c>
    </row>
    <row r="35" spans="1:16">
      <c r="A35" s="179"/>
      <c r="B35" s="181"/>
      <c r="C35" s="180"/>
      <c r="D35" s="182"/>
      <c r="E35" s="182"/>
      <c r="F35" s="182"/>
      <c r="G35" s="183">
        <f t="shared" si="3"/>
        <v>0</v>
      </c>
      <c r="H35" s="184">
        <f>I35+IF(OR(C35=0,A_Stammdaten!$B$9&lt;C35),0,G35*1/20)</f>
        <v>0</v>
      </c>
      <c r="I35" s="184">
        <f>+HLOOKUP(A_Stammdaten!$B$9,$J$4:$P$54,ROW(C35)-3,0)</f>
        <v>0</v>
      </c>
      <c r="J35" s="184">
        <f t="shared" ref="J35:P44" si="6">IF(OR($G35=0,VALUE(J$4)&lt;$C35,$C35=0,20-(VALUE(J$4)-$C35)=0),0,$G35*(19-(VALUE(J$4)-$C35))/20)</f>
        <v>0</v>
      </c>
      <c r="K35" s="184">
        <f t="shared" si="6"/>
        <v>0</v>
      </c>
      <c r="L35" s="184">
        <f t="shared" si="6"/>
        <v>0</v>
      </c>
      <c r="M35" s="184">
        <f t="shared" si="6"/>
        <v>0</v>
      </c>
      <c r="N35" s="184">
        <f t="shared" si="6"/>
        <v>0</v>
      </c>
      <c r="O35" s="184">
        <f t="shared" si="6"/>
        <v>0</v>
      </c>
      <c r="P35" s="185">
        <f t="shared" si="6"/>
        <v>0</v>
      </c>
    </row>
    <row r="36" spans="1:16">
      <c r="A36" s="179"/>
      <c r="B36" s="181"/>
      <c r="C36" s="180"/>
      <c r="D36" s="182"/>
      <c r="E36" s="182"/>
      <c r="F36" s="182"/>
      <c r="G36" s="183">
        <f t="shared" si="3"/>
        <v>0</v>
      </c>
      <c r="H36" s="184">
        <f>I36+IF(OR(C36=0,A_Stammdaten!$B$9&lt;C36),0,G36*1/20)</f>
        <v>0</v>
      </c>
      <c r="I36" s="184">
        <f>+HLOOKUP(A_Stammdaten!$B$9,$J$4:$P$54,ROW(C36)-3,0)</f>
        <v>0</v>
      </c>
      <c r="J36" s="184">
        <f t="shared" si="6"/>
        <v>0</v>
      </c>
      <c r="K36" s="184">
        <f t="shared" si="6"/>
        <v>0</v>
      </c>
      <c r="L36" s="184">
        <f t="shared" si="6"/>
        <v>0</v>
      </c>
      <c r="M36" s="184">
        <f t="shared" si="6"/>
        <v>0</v>
      </c>
      <c r="N36" s="184">
        <f t="shared" si="6"/>
        <v>0</v>
      </c>
      <c r="O36" s="184">
        <f t="shared" si="6"/>
        <v>0</v>
      </c>
      <c r="P36" s="185">
        <f t="shared" si="6"/>
        <v>0</v>
      </c>
    </row>
    <row r="37" spans="1:16">
      <c r="A37" s="179"/>
      <c r="B37" s="181"/>
      <c r="C37" s="180"/>
      <c r="D37" s="182"/>
      <c r="E37" s="182"/>
      <c r="F37" s="182"/>
      <c r="G37" s="183">
        <f t="shared" ref="G37:G54" si="7">SUM(D37:E37)-F37</f>
        <v>0</v>
      </c>
      <c r="H37" s="184">
        <f>I37+IF(OR(C37=0,A_Stammdaten!$B$9&lt;C37),0,G37*1/20)</f>
        <v>0</v>
      </c>
      <c r="I37" s="184">
        <f>+HLOOKUP(A_Stammdaten!$B$9,$J$4:$P$54,ROW(C37)-3,0)</f>
        <v>0</v>
      </c>
      <c r="J37" s="184">
        <f t="shared" si="6"/>
        <v>0</v>
      </c>
      <c r="K37" s="184">
        <f t="shared" si="6"/>
        <v>0</v>
      </c>
      <c r="L37" s="184">
        <f t="shared" si="6"/>
        <v>0</v>
      </c>
      <c r="M37" s="184">
        <f t="shared" si="6"/>
        <v>0</v>
      </c>
      <c r="N37" s="184">
        <f t="shared" si="6"/>
        <v>0</v>
      </c>
      <c r="O37" s="184">
        <f t="shared" si="6"/>
        <v>0</v>
      </c>
      <c r="P37" s="185">
        <f t="shared" si="6"/>
        <v>0</v>
      </c>
    </row>
    <row r="38" spans="1:16">
      <c r="A38" s="179"/>
      <c r="B38" s="181"/>
      <c r="C38" s="180"/>
      <c r="D38" s="182"/>
      <c r="E38" s="182"/>
      <c r="F38" s="182"/>
      <c r="G38" s="183">
        <f t="shared" si="7"/>
        <v>0</v>
      </c>
      <c r="H38" s="184">
        <f>I38+IF(OR(C38=0,A_Stammdaten!$B$9&lt;C38),0,G38*1/20)</f>
        <v>0</v>
      </c>
      <c r="I38" s="184">
        <f>+HLOOKUP(A_Stammdaten!$B$9,$J$4:$P$54,ROW(C38)-3,0)</f>
        <v>0</v>
      </c>
      <c r="J38" s="184">
        <f t="shared" si="6"/>
        <v>0</v>
      </c>
      <c r="K38" s="184">
        <f t="shared" si="6"/>
        <v>0</v>
      </c>
      <c r="L38" s="184">
        <f t="shared" si="6"/>
        <v>0</v>
      </c>
      <c r="M38" s="184">
        <f t="shared" si="6"/>
        <v>0</v>
      </c>
      <c r="N38" s="184">
        <f t="shared" si="6"/>
        <v>0</v>
      </c>
      <c r="O38" s="184">
        <f t="shared" si="6"/>
        <v>0</v>
      </c>
      <c r="P38" s="185">
        <f t="shared" si="6"/>
        <v>0</v>
      </c>
    </row>
    <row r="39" spans="1:16">
      <c r="A39" s="179"/>
      <c r="B39" s="181"/>
      <c r="C39" s="180"/>
      <c r="D39" s="182"/>
      <c r="E39" s="182"/>
      <c r="F39" s="182"/>
      <c r="G39" s="183">
        <f t="shared" si="7"/>
        <v>0</v>
      </c>
      <c r="H39" s="184">
        <f>I39+IF(OR(C39=0,A_Stammdaten!$B$9&lt;C39),0,G39*1/20)</f>
        <v>0</v>
      </c>
      <c r="I39" s="184">
        <f>+HLOOKUP(A_Stammdaten!$B$9,$J$4:$P$54,ROW(C39)-3,0)</f>
        <v>0</v>
      </c>
      <c r="J39" s="184">
        <f t="shared" si="6"/>
        <v>0</v>
      </c>
      <c r="K39" s="184">
        <f t="shared" si="6"/>
        <v>0</v>
      </c>
      <c r="L39" s="184">
        <f t="shared" si="6"/>
        <v>0</v>
      </c>
      <c r="M39" s="184">
        <f t="shared" si="6"/>
        <v>0</v>
      </c>
      <c r="N39" s="184">
        <f t="shared" si="6"/>
        <v>0</v>
      </c>
      <c r="O39" s="184">
        <f t="shared" si="6"/>
        <v>0</v>
      </c>
      <c r="P39" s="185">
        <f t="shared" si="6"/>
        <v>0</v>
      </c>
    </row>
    <row r="40" spans="1:16">
      <c r="A40" s="179"/>
      <c r="B40" s="181"/>
      <c r="C40" s="180"/>
      <c r="D40" s="182"/>
      <c r="E40" s="182"/>
      <c r="F40" s="182"/>
      <c r="G40" s="183">
        <f t="shared" si="7"/>
        <v>0</v>
      </c>
      <c r="H40" s="184">
        <f>I40+IF(OR(C40=0,A_Stammdaten!$B$9&lt;C40),0,G40*1/20)</f>
        <v>0</v>
      </c>
      <c r="I40" s="184">
        <f>+HLOOKUP(A_Stammdaten!$B$9,$J$4:$P$54,ROW(C40)-3,0)</f>
        <v>0</v>
      </c>
      <c r="J40" s="184">
        <f t="shared" si="6"/>
        <v>0</v>
      </c>
      <c r="K40" s="184">
        <f t="shared" si="6"/>
        <v>0</v>
      </c>
      <c r="L40" s="184">
        <f t="shared" si="6"/>
        <v>0</v>
      </c>
      <c r="M40" s="184">
        <f t="shared" si="6"/>
        <v>0</v>
      </c>
      <c r="N40" s="184">
        <f t="shared" si="6"/>
        <v>0</v>
      </c>
      <c r="O40" s="184">
        <f t="shared" si="6"/>
        <v>0</v>
      </c>
      <c r="P40" s="185">
        <f t="shared" si="6"/>
        <v>0</v>
      </c>
    </row>
    <row r="41" spans="1:16">
      <c r="A41" s="179"/>
      <c r="B41" s="181"/>
      <c r="C41" s="180"/>
      <c r="D41" s="182"/>
      <c r="E41" s="182"/>
      <c r="F41" s="182"/>
      <c r="G41" s="183">
        <f t="shared" si="7"/>
        <v>0</v>
      </c>
      <c r="H41" s="184">
        <f>I41+IF(OR(C41=0,A_Stammdaten!$B$9&lt;C41),0,G41*1/20)</f>
        <v>0</v>
      </c>
      <c r="I41" s="184">
        <f>+HLOOKUP(A_Stammdaten!$B$9,$J$4:$P$54,ROW(C41)-3,0)</f>
        <v>0</v>
      </c>
      <c r="J41" s="184">
        <f t="shared" si="6"/>
        <v>0</v>
      </c>
      <c r="K41" s="184">
        <f t="shared" si="6"/>
        <v>0</v>
      </c>
      <c r="L41" s="184">
        <f t="shared" si="6"/>
        <v>0</v>
      </c>
      <c r="M41" s="184">
        <f t="shared" si="6"/>
        <v>0</v>
      </c>
      <c r="N41" s="184">
        <f t="shared" si="6"/>
        <v>0</v>
      </c>
      <c r="O41" s="184">
        <f t="shared" si="6"/>
        <v>0</v>
      </c>
      <c r="P41" s="185">
        <f t="shared" si="6"/>
        <v>0</v>
      </c>
    </row>
    <row r="42" spans="1:16">
      <c r="A42" s="179"/>
      <c r="B42" s="181"/>
      <c r="C42" s="180"/>
      <c r="D42" s="182"/>
      <c r="E42" s="182"/>
      <c r="F42" s="182"/>
      <c r="G42" s="183">
        <f t="shared" si="7"/>
        <v>0</v>
      </c>
      <c r="H42" s="184">
        <f>I42+IF(OR(C42=0,A_Stammdaten!$B$9&lt;C42),0,G42*1/20)</f>
        <v>0</v>
      </c>
      <c r="I42" s="184">
        <f>+HLOOKUP(A_Stammdaten!$B$9,$J$4:$P$54,ROW(C42)-3,0)</f>
        <v>0</v>
      </c>
      <c r="J42" s="184">
        <f t="shared" si="6"/>
        <v>0</v>
      </c>
      <c r="K42" s="184">
        <f t="shared" si="6"/>
        <v>0</v>
      </c>
      <c r="L42" s="184">
        <f t="shared" si="6"/>
        <v>0</v>
      </c>
      <c r="M42" s="184">
        <f t="shared" si="6"/>
        <v>0</v>
      </c>
      <c r="N42" s="184">
        <f t="shared" si="6"/>
        <v>0</v>
      </c>
      <c r="O42" s="184">
        <f t="shared" si="6"/>
        <v>0</v>
      </c>
      <c r="P42" s="185">
        <f t="shared" si="6"/>
        <v>0</v>
      </c>
    </row>
    <row r="43" spans="1:16">
      <c r="A43" s="179"/>
      <c r="B43" s="181"/>
      <c r="C43" s="180"/>
      <c r="D43" s="182"/>
      <c r="E43" s="182"/>
      <c r="F43" s="182"/>
      <c r="G43" s="183">
        <f t="shared" si="7"/>
        <v>0</v>
      </c>
      <c r="H43" s="184">
        <f>I43+IF(OR(C43=0,A_Stammdaten!$B$9&lt;C43),0,G43*1/20)</f>
        <v>0</v>
      </c>
      <c r="I43" s="184">
        <f>+HLOOKUP(A_Stammdaten!$B$9,$J$4:$P$54,ROW(C43)-3,0)</f>
        <v>0</v>
      </c>
      <c r="J43" s="184">
        <f t="shared" si="6"/>
        <v>0</v>
      </c>
      <c r="K43" s="184">
        <f t="shared" si="6"/>
        <v>0</v>
      </c>
      <c r="L43" s="184">
        <f t="shared" si="6"/>
        <v>0</v>
      </c>
      <c r="M43" s="184">
        <f t="shared" si="6"/>
        <v>0</v>
      </c>
      <c r="N43" s="184">
        <f t="shared" si="6"/>
        <v>0</v>
      </c>
      <c r="O43" s="184">
        <f t="shared" si="6"/>
        <v>0</v>
      </c>
      <c r="P43" s="185">
        <f t="shared" si="6"/>
        <v>0</v>
      </c>
    </row>
    <row r="44" spans="1:16">
      <c r="A44" s="179"/>
      <c r="B44" s="181"/>
      <c r="C44" s="180"/>
      <c r="D44" s="182"/>
      <c r="E44" s="182"/>
      <c r="F44" s="182"/>
      <c r="G44" s="183">
        <f t="shared" si="7"/>
        <v>0</v>
      </c>
      <c r="H44" s="184">
        <f>I44+IF(OR(C44=0,A_Stammdaten!$B$9&lt;C44),0,G44*1/20)</f>
        <v>0</v>
      </c>
      <c r="I44" s="184">
        <f>+HLOOKUP(A_Stammdaten!$B$9,$J$4:$P$54,ROW(C44)-3,0)</f>
        <v>0</v>
      </c>
      <c r="J44" s="184">
        <f t="shared" si="6"/>
        <v>0</v>
      </c>
      <c r="K44" s="184">
        <f t="shared" si="6"/>
        <v>0</v>
      </c>
      <c r="L44" s="184">
        <f t="shared" si="6"/>
        <v>0</v>
      </c>
      <c r="M44" s="184">
        <f t="shared" si="6"/>
        <v>0</v>
      </c>
      <c r="N44" s="184">
        <f t="shared" si="6"/>
        <v>0</v>
      </c>
      <c r="O44" s="184">
        <f t="shared" si="6"/>
        <v>0</v>
      </c>
      <c r="P44" s="185">
        <f t="shared" si="6"/>
        <v>0</v>
      </c>
    </row>
    <row r="45" spans="1:16">
      <c r="A45" s="179"/>
      <c r="B45" s="181"/>
      <c r="C45" s="180"/>
      <c r="D45" s="182"/>
      <c r="E45" s="182"/>
      <c r="F45" s="182"/>
      <c r="G45" s="183">
        <f t="shared" si="7"/>
        <v>0</v>
      </c>
      <c r="H45" s="184">
        <f>I45+IF(OR(C45=0,A_Stammdaten!$B$9&lt;C45),0,G45*1/20)</f>
        <v>0</v>
      </c>
      <c r="I45" s="184">
        <f>+HLOOKUP(A_Stammdaten!$B$9,$J$4:$P$54,ROW(C45)-3,0)</f>
        <v>0</v>
      </c>
      <c r="J45" s="184">
        <f t="shared" ref="J45:P54" si="8">IF(OR($G45=0,VALUE(J$4)&lt;$C45,$C45=0,20-(VALUE(J$4)-$C45)=0),0,$G45*(19-(VALUE(J$4)-$C45))/20)</f>
        <v>0</v>
      </c>
      <c r="K45" s="184">
        <f t="shared" si="8"/>
        <v>0</v>
      </c>
      <c r="L45" s="184">
        <f t="shared" si="8"/>
        <v>0</v>
      </c>
      <c r="M45" s="184">
        <f t="shared" si="8"/>
        <v>0</v>
      </c>
      <c r="N45" s="184">
        <f t="shared" si="8"/>
        <v>0</v>
      </c>
      <c r="O45" s="184">
        <f t="shared" si="8"/>
        <v>0</v>
      </c>
      <c r="P45" s="185">
        <f t="shared" si="8"/>
        <v>0</v>
      </c>
    </row>
    <row r="46" spans="1:16">
      <c r="A46" s="179"/>
      <c r="B46" s="181"/>
      <c r="C46" s="180"/>
      <c r="D46" s="182"/>
      <c r="E46" s="182"/>
      <c r="F46" s="182"/>
      <c r="G46" s="183">
        <f t="shared" si="7"/>
        <v>0</v>
      </c>
      <c r="H46" s="184">
        <f>I46+IF(OR(C46=0,A_Stammdaten!$B$9&lt;C46),0,G46*1/20)</f>
        <v>0</v>
      </c>
      <c r="I46" s="184">
        <f>+HLOOKUP(A_Stammdaten!$B$9,$J$4:$P$54,ROW(C46)-3,0)</f>
        <v>0</v>
      </c>
      <c r="J46" s="184">
        <f t="shared" si="8"/>
        <v>0</v>
      </c>
      <c r="K46" s="184">
        <f t="shared" si="8"/>
        <v>0</v>
      </c>
      <c r="L46" s="184">
        <f t="shared" si="8"/>
        <v>0</v>
      </c>
      <c r="M46" s="184">
        <f t="shared" si="8"/>
        <v>0</v>
      </c>
      <c r="N46" s="184">
        <f t="shared" si="8"/>
        <v>0</v>
      </c>
      <c r="O46" s="184">
        <f t="shared" si="8"/>
        <v>0</v>
      </c>
      <c r="P46" s="185">
        <f t="shared" si="8"/>
        <v>0</v>
      </c>
    </row>
    <row r="47" spans="1:16">
      <c r="A47" s="179"/>
      <c r="B47" s="181"/>
      <c r="C47" s="180"/>
      <c r="D47" s="182"/>
      <c r="E47" s="182"/>
      <c r="F47" s="182"/>
      <c r="G47" s="183">
        <f t="shared" si="7"/>
        <v>0</v>
      </c>
      <c r="H47" s="184">
        <f>I47+IF(OR(C47=0,A_Stammdaten!$B$9&lt;C47),0,G47*1/20)</f>
        <v>0</v>
      </c>
      <c r="I47" s="184">
        <f>+HLOOKUP(A_Stammdaten!$B$9,$J$4:$P$54,ROW(C47)-3,0)</f>
        <v>0</v>
      </c>
      <c r="J47" s="184">
        <f t="shared" si="8"/>
        <v>0</v>
      </c>
      <c r="K47" s="184">
        <f t="shared" si="8"/>
        <v>0</v>
      </c>
      <c r="L47" s="184">
        <f t="shared" si="8"/>
        <v>0</v>
      </c>
      <c r="M47" s="184">
        <f t="shared" si="8"/>
        <v>0</v>
      </c>
      <c r="N47" s="184">
        <f t="shared" si="8"/>
        <v>0</v>
      </c>
      <c r="O47" s="184">
        <f t="shared" si="8"/>
        <v>0</v>
      </c>
      <c r="P47" s="185">
        <f t="shared" si="8"/>
        <v>0</v>
      </c>
    </row>
    <row r="48" spans="1:16">
      <c r="A48" s="179"/>
      <c r="B48" s="181"/>
      <c r="C48" s="180"/>
      <c r="D48" s="182"/>
      <c r="E48" s="182"/>
      <c r="F48" s="182"/>
      <c r="G48" s="183">
        <f t="shared" si="7"/>
        <v>0</v>
      </c>
      <c r="H48" s="184">
        <f>I48+IF(OR(C48=0,A_Stammdaten!$B$9&lt;C48),0,G48*1/20)</f>
        <v>0</v>
      </c>
      <c r="I48" s="184">
        <f>+HLOOKUP(A_Stammdaten!$B$9,$J$4:$P$54,ROW(C48)-3,0)</f>
        <v>0</v>
      </c>
      <c r="J48" s="184">
        <f t="shared" si="8"/>
        <v>0</v>
      </c>
      <c r="K48" s="184">
        <f t="shared" si="8"/>
        <v>0</v>
      </c>
      <c r="L48" s="184">
        <f t="shared" si="8"/>
        <v>0</v>
      </c>
      <c r="M48" s="184">
        <f t="shared" si="8"/>
        <v>0</v>
      </c>
      <c r="N48" s="184">
        <f t="shared" si="8"/>
        <v>0</v>
      </c>
      <c r="O48" s="184">
        <f t="shared" si="8"/>
        <v>0</v>
      </c>
      <c r="P48" s="185">
        <f t="shared" si="8"/>
        <v>0</v>
      </c>
    </row>
    <row r="49" spans="1:16">
      <c r="A49" s="179"/>
      <c r="B49" s="181"/>
      <c r="C49" s="180"/>
      <c r="D49" s="182"/>
      <c r="E49" s="182"/>
      <c r="F49" s="182"/>
      <c r="G49" s="183">
        <f t="shared" si="7"/>
        <v>0</v>
      </c>
      <c r="H49" s="184">
        <f>I49+IF(OR(C49=0,A_Stammdaten!$B$9&lt;C49),0,G49*1/20)</f>
        <v>0</v>
      </c>
      <c r="I49" s="184">
        <f>+HLOOKUP(A_Stammdaten!$B$9,$J$4:$P$54,ROW(C49)-3,0)</f>
        <v>0</v>
      </c>
      <c r="J49" s="184">
        <f t="shared" si="8"/>
        <v>0</v>
      </c>
      <c r="K49" s="184">
        <f t="shared" si="8"/>
        <v>0</v>
      </c>
      <c r="L49" s="184">
        <f t="shared" si="8"/>
        <v>0</v>
      </c>
      <c r="M49" s="184">
        <f t="shared" si="8"/>
        <v>0</v>
      </c>
      <c r="N49" s="184">
        <f t="shared" si="8"/>
        <v>0</v>
      </c>
      <c r="O49" s="184">
        <f t="shared" si="8"/>
        <v>0</v>
      </c>
      <c r="P49" s="185">
        <f t="shared" si="8"/>
        <v>0</v>
      </c>
    </row>
    <row r="50" spans="1:16">
      <c r="A50" s="179"/>
      <c r="B50" s="181"/>
      <c r="C50" s="180"/>
      <c r="D50" s="182"/>
      <c r="E50" s="182"/>
      <c r="F50" s="182"/>
      <c r="G50" s="183">
        <f t="shared" si="7"/>
        <v>0</v>
      </c>
      <c r="H50" s="184">
        <f>I50+IF(OR(C50=0,A_Stammdaten!$B$9&lt;C50),0,G50*1/20)</f>
        <v>0</v>
      </c>
      <c r="I50" s="184">
        <f>+HLOOKUP(A_Stammdaten!$B$9,$J$4:$P$54,ROW(C50)-3,0)</f>
        <v>0</v>
      </c>
      <c r="J50" s="184">
        <f t="shared" si="8"/>
        <v>0</v>
      </c>
      <c r="K50" s="184">
        <f t="shared" si="8"/>
        <v>0</v>
      </c>
      <c r="L50" s="184">
        <f t="shared" si="8"/>
        <v>0</v>
      </c>
      <c r="M50" s="184">
        <f t="shared" si="8"/>
        <v>0</v>
      </c>
      <c r="N50" s="184">
        <f t="shared" si="8"/>
        <v>0</v>
      </c>
      <c r="O50" s="184">
        <f t="shared" si="8"/>
        <v>0</v>
      </c>
      <c r="P50" s="185">
        <f t="shared" si="8"/>
        <v>0</v>
      </c>
    </row>
    <row r="51" spans="1:16">
      <c r="A51" s="179"/>
      <c r="B51" s="181"/>
      <c r="C51" s="180"/>
      <c r="D51" s="182"/>
      <c r="E51" s="182"/>
      <c r="F51" s="182"/>
      <c r="G51" s="183">
        <f t="shared" si="7"/>
        <v>0</v>
      </c>
      <c r="H51" s="184">
        <f>I51+IF(OR(C51=0,A_Stammdaten!$B$9&lt;C51),0,G51*1/20)</f>
        <v>0</v>
      </c>
      <c r="I51" s="184">
        <f>+HLOOKUP(A_Stammdaten!$B$9,$J$4:$P$54,ROW(C51)-3,0)</f>
        <v>0</v>
      </c>
      <c r="J51" s="184">
        <f t="shared" si="8"/>
        <v>0</v>
      </c>
      <c r="K51" s="184">
        <f t="shared" si="8"/>
        <v>0</v>
      </c>
      <c r="L51" s="184">
        <f t="shared" si="8"/>
        <v>0</v>
      </c>
      <c r="M51" s="184">
        <f t="shared" si="8"/>
        <v>0</v>
      </c>
      <c r="N51" s="184">
        <f t="shared" si="8"/>
        <v>0</v>
      </c>
      <c r="O51" s="184">
        <f t="shared" si="8"/>
        <v>0</v>
      </c>
      <c r="P51" s="185">
        <f t="shared" si="8"/>
        <v>0</v>
      </c>
    </row>
    <row r="52" spans="1:16">
      <c r="A52" s="179"/>
      <c r="B52" s="181"/>
      <c r="C52" s="180"/>
      <c r="D52" s="182"/>
      <c r="E52" s="182"/>
      <c r="F52" s="182"/>
      <c r="G52" s="183">
        <f t="shared" si="7"/>
        <v>0</v>
      </c>
      <c r="H52" s="184">
        <f>I52+IF(OR(C52=0,A_Stammdaten!$B$9&lt;C52),0,G52*1/20)</f>
        <v>0</v>
      </c>
      <c r="I52" s="184">
        <f>+HLOOKUP(A_Stammdaten!$B$9,$J$4:$P$54,ROW(C52)-3,0)</f>
        <v>0</v>
      </c>
      <c r="J52" s="184">
        <f t="shared" si="8"/>
        <v>0</v>
      </c>
      <c r="K52" s="184">
        <f t="shared" si="8"/>
        <v>0</v>
      </c>
      <c r="L52" s="184">
        <f t="shared" si="8"/>
        <v>0</v>
      </c>
      <c r="M52" s="184">
        <f t="shared" si="8"/>
        <v>0</v>
      </c>
      <c r="N52" s="184">
        <f t="shared" si="8"/>
        <v>0</v>
      </c>
      <c r="O52" s="184">
        <f t="shared" si="8"/>
        <v>0</v>
      </c>
      <c r="P52" s="185">
        <f t="shared" si="8"/>
        <v>0</v>
      </c>
    </row>
    <row r="53" spans="1:16">
      <c r="A53" s="179"/>
      <c r="B53" s="181"/>
      <c r="C53" s="180"/>
      <c r="D53" s="182"/>
      <c r="E53" s="182"/>
      <c r="F53" s="182"/>
      <c r="G53" s="183">
        <f t="shared" si="7"/>
        <v>0</v>
      </c>
      <c r="H53" s="184">
        <f>I53+IF(OR(C53=0,A_Stammdaten!$B$9&lt;C53),0,G53*1/20)</f>
        <v>0</v>
      </c>
      <c r="I53" s="184">
        <f>+HLOOKUP(A_Stammdaten!$B$9,$J$4:$P$54,ROW(C53)-3,0)</f>
        <v>0</v>
      </c>
      <c r="J53" s="184">
        <f t="shared" si="8"/>
        <v>0</v>
      </c>
      <c r="K53" s="184">
        <f t="shared" si="8"/>
        <v>0</v>
      </c>
      <c r="L53" s="184">
        <f t="shared" si="8"/>
        <v>0</v>
      </c>
      <c r="M53" s="184">
        <f t="shared" si="8"/>
        <v>0</v>
      </c>
      <c r="N53" s="184">
        <f t="shared" si="8"/>
        <v>0</v>
      </c>
      <c r="O53" s="184">
        <f t="shared" si="8"/>
        <v>0</v>
      </c>
      <c r="P53" s="185">
        <f t="shared" si="8"/>
        <v>0</v>
      </c>
    </row>
    <row r="54" spans="1:16" ht="15.75" thickBot="1">
      <c r="A54" s="186"/>
      <c r="B54" s="188"/>
      <c r="C54" s="187"/>
      <c r="D54" s="189"/>
      <c r="E54" s="189"/>
      <c r="F54" s="189"/>
      <c r="G54" s="190">
        <f t="shared" si="7"/>
        <v>0</v>
      </c>
      <c r="H54" s="191">
        <f>I54+IF(OR(C54=0,A_Stammdaten!$B$9&lt;C54),0,G54*1/20)</f>
        <v>0</v>
      </c>
      <c r="I54" s="191">
        <f>+HLOOKUP(A_Stammdaten!$B$9,$J$4:$P$54,ROW(C54)-3,0)</f>
        <v>0</v>
      </c>
      <c r="J54" s="191">
        <f t="shared" si="8"/>
        <v>0</v>
      </c>
      <c r="K54" s="191">
        <f t="shared" si="8"/>
        <v>0</v>
      </c>
      <c r="L54" s="191">
        <f t="shared" si="8"/>
        <v>0</v>
      </c>
      <c r="M54" s="191">
        <f t="shared" si="8"/>
        <v>0</v>
      </c>
      <c r="N54" s="191">
        <f t="shared" si="8"/>
        <v>0</v>
      </c>
      <c r="O54" s="191">
        <f t="shared" si="8"/>
        <v>0</v>
      </c>
      <c r="P54" s="192">
        <f t="shared" si="8"/>
        <v>0</v>
      </c>
    </row>
    <row r="55" spans="1:16" ht="15.75" thickBot="1">
      <c r="A55" s="193" t="s">
        <v>108</v>
      </c>
      <c r="B55" s="195"/>
      <c r="C55" s="194"/>
      <c r="D55" s="195"/>
      <c r="E55" s="195"/>
      <c r="F55" s="195"/>
      <c r="G55" s="195"/>
      <c r="H55" s="195"/>
      <c r="I55" s="195"/>
      <c r="J55" s="195"/>
      <c r="K55" s="195"/>
      <c r="L55" s="195"/>
      <c r="M55" s="195"/>
      <c r="N55" s="195"/>
      <c r="O55" s="195"/>
      <c r="P55" s="246"/>
    </row>
  </sheetData>
  <mergeCells count="1">
    <mergeCell ref="H3:I3"/>
  </mergeCells>
  <conditionalFormatting sqref="C5:C54">
    <cfRule type="cellIs" dxfId="1" priority="3" operator="equal">
      <formula>0</formula>
    </cfRule>
    <cfRule type="cellIs" dxfId="0" priority="4" operator="lessThan">
      <formula>2017</formula>
    </cfRule>
  </conditionalFormatting>
  <dataValidations count="2">
    <dataValidation type="list" allowBlank="1" showInputMessage="1" showErrorMessage="1" sqref="B5:B54">
      <formula1>Kategorie_2</formula1>
    </dataValidation>
    <dataValidation type="list" errorStyle="warning" allowBlank="1" sqref="C5:C54">
      <formula1>Zeitreihe_1</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0" max="15" man="1"/>
  </rowBreaks>
  <customProperties>
    <customPr name="EpmWorksheetKeyString_GUID" r:id="rId2"/>
  </customProperties>
  <extLst>
    <ext xmlns:x14="http://schemas.microsoft.com/office/spreadsheetml/2009/9/main" uri="{CCE6A557-97BC-4b89-ADB6-D9C93CAAB3DF}">
      <x14:dataValidations xmlns:xm="http://schemas.microsoft.com/office/excel/2006/main" count="1">
        <x14:dataValidation type="list" allowBlank="1" showErrorMessage="1">
          <x14:formula1>
            <xm:f>A_Stammdaten!$A$74:$A$94</xm:f>
          </x14:formula1>
          <xm:sqref>A5:A54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12</vt:i4>
      </vt:variant>
    </vt:vector>
  </HeadingPairs>
  <TitlesOfParts>
    <vt:vector size="23" baseType="lpstr">
      <vt:lpstr>Changelog</vt:lpstr>
      <vt:lpstr>Ausfüllhilfe</vt:lpstr>
      <vt:lpstr>A_Stammdaten</vt:lpstr>
      <vt:lpstr>B_KKAuf</vt:lpstr>
      <vt:lpstr>D1_SAV</vt:lpstr>
      <vt:lpstr>D2_SAV_Netto</vt:lpstr>
      <vt:lpstr>D3_Mengen</vt:lpstr>
      <vt:lpstr>D4_WAV</vt:lpstr>
      <vt:lpstr>D5_BKZ_NAKB_SoPo</vt:lpstr>
      <vt:lpstr>E_Erläuterung</vt:lpstr>
      <vt:lpstr>F_Parameter</vt:lpstr>
      <vt:lpstr>Anlagengruppen</vt:lpstr>
      <vt:lpstr>Antragsjahre</vt:lpstr>
      <vt:lpstr>B_KKAuf!Drucktitel</vt:lpstr>
      <vt:lpstr>D1_SAV!Drucktitel</vt:lpstr>
      <vt:lpstr>D4_WAV!Drucktitel</vt:lpstr>
      <vt:lpstr>D5_BKZ_NAKB_SoPo!Drucktitel</vt:lpstr>
      <vt:lpstr>Kategorie</vt:lpstr>
      <vt:lpstr>Kategorie_2</vt:lpstr>
      <vt:lpstr>Netznummer</vt:lpstr>
      <vt:lpstr>Projektart</vt:lpstr>
      <vt:lpstr>WAV_Positionen</vt:lpstr>
      <vt:lpstr>Zeitreihe_1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2023-04-28T10:29:56Z</dcterms:created>
  <dcterms:modified xsi:type="dcterms:W3CDTF">2024-06-04T08:56:25Z</dcterms:modified>
  <cp:category/>
  <cp:contentStatus/>
</cp:coreProperties>
</file>